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EstaPasta_de_trabalho" autoCompressPictures="0"/>
  <bookViews>
    <workbookView xWindow="0" yWindow="0" windowWidth="20490" windowHeight="7755" tabRatio="0"/>
  </bookViews>
  <sheets>
    <sheet name="Ini" sheetId="13" r:id="rId1"/>
    <sheet name="Duv" sheetId="14" r:id="rId2"/>
    <sheet name="Sug" sheetId="15" r:id="rId3"/>
    <sheet name="Sou" sheetId="16" r:id="rId4"/>
    <sheet name="Rot" sheetId="8" r:id="rId5"/>
    <sheet name="Pro" sheetId="9" r:id="rId6"/>
    <sheet name="Eve" sheetId="10" r:id="rId7"/>
    <sheet name="Ret" sheetId="11" r:id="rId8"/>
    <sheet name="Gra" sheetId="5" r:id="rId9"/>
    <sheet name="Rel" sheetId="4" r:id="rId10"/>
    <sheet name="Das" sheetId="12" r:id="rId11"/>
  </sheets>
  <definedNames>
    <definedName name="__xlcn.WorksheetConnection_ProC5H561" hidden="1">#REF!</definedName>
    <definedName name="_xlnm.Print_Area" localSheetId="10">Das!$B$4:$M$35</definedName>
    <definedName name="_xlnm.Print_Area" localSheetId="6">Eve!$C$6:$Q$42</definedName>
    <definedName name="_xlnm.Print_Area" localSheetId="8">Gra!$C$5:$T$135</definedName>
    <definedName name="_xlnm.Print_Area" localSheetId="5">Pro!$C$7:$Q$33</definedName>
    <definedName name="_xlnm.Print_Area" localSheetId="9">Rel!$C$6:$Q$82</definedName>
    <definedName name="_xlnm.Print_Area" localSheetId="7">Ret!$C$6:$Q$39</definedName>
    <definedName name="_xlnm.Print_Area" localSheetId="4">Rot!$C$7:$Q$30</definedName>
    <definedName name="_xlnm.Print_Titles" localSheetId="6">Eve!$7:$7</definedName>
    <definedName name="_xlnm.Print_Titles" localSheetId="5">Pro!$21:$21</definedName>
    <definedName name="_xlnm.Print_Titles" localSheetId="9">Rel!$70:$70</definedName>
    <definedName name="_xlnm.Print_Titles" localSheetId="4">Rot!$18:$18</definedName>
  </definedNames>
  <calcPr calcId="14562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9" l="1"/>
  <c r="F18" i="9"/>
  <c r="G18" i="9"/>
  <c r="H18" i="9"/>
  <c r="I18" i="9"/>
  <c r="J18" i="9"/>
  <c r="K18" i="9"/>
  <c r="L18" i="9"/>
  <c r="M18" i="9"/>
  <c r="N18" i="9"/>
  <c r="O18" i="9"/>
  <c r="D18" i="9"/>
  <c r="E17" i="9"/>
  <c r="F17" i="9"/>
  <c r="G17" i="9"/>
  <c r="H17" i="9"/>
  <c r="I17" i="9"/>
  <c r="J17" i="9"/>
  <c r="K17" i="9"/>
  <c r="L17" i="9"/>
  <c r="M17" i="9"/>
  <c r="N17" i="9"/>
  <c r="O17" i="9"/>
  <c r="D17" i="9"/>
  <c r="E16" i="9"/>
  <c r="F16" i="9"/>
  <c r="G16" i="9"/>
  <c r="H16" i="9"/>
  <c r="I16" i="9"/>
  <c r="J16" i="9"/>
  <c r="K16" i="9"/>
  <c r="L16" i="9"/>
  <c r="M16" i="9"/>
  <c r="N16" i="9"/>
  <c r="O16" i="9"/>
  <c r="D16" i="9"/>
  <c r="E15" i="9"/>
  <c r="F15" i="9"/>
  <c r="G15" i="9"/>
  <c r="H15" i="9"/>
  <c r="I15" i="9"/>
  <c r="J15" i="9"/>
  <c r="K15" i="9"/>
  <c r="L15" i="9"/>
  <c r="M15" i="9"/>
  <c r="N15" i="9"/>
  <c r="O15" i="9"/>
  <c r="D15" i="9"/>
  <c r="E14" i="9"/>
  <c r="F14" i="9"/>
  <c r="G14" i="9"/>
  <c r="H14" i="9"/>
  <c r="I14" i="9"/>
  <c r="J14" i="9"/>
  <c r="K14" i="9"/>
  <c r="L14" i="9"/>
  <c r="M14" i="9"/>
  <c r="N14" i="9"/>
  <c r="O14" i="9"/>
  <c r="D14" i="9"/>
  <c r="Q9" i="9"/>
  <c r="D20" i="8"/>
  <c r="B28" i="14"/>
  <c r="B27" i="14"/>
  <c r="P8" i="8"/>
  <c r="F11" i="8"/>
  <c r="G11" i="8"/>
  <c r="H11" i="8"/>
  <c r="I11" i="8"/>
  <c r="J11" i="8"/>
  <c r="K11" i="8"/>
  <c r="L11" i="8"/>
  <c r="M11" i="8"/>
  <c r="N11" i="8"/>
  <c r="O11" i="8"/>
  <c r="P11" i="8"/>
  <c r="F12" i="8"/>
  <c r="F14" i="8"/>
  <c r="G13" i="8"/>
  <c r="G12" i="8"/>
  <c r="G14" i="8"/>
  <c r="H13" i="8"/>
  <c r="H12" i="8"/>
  <c r="H14" i="8"/>
  <c r="I13" i="8"/>
  <c r="I12" i="8"/>
  <c r="I14" i="8"/>
  <c r="J13" i="8"/>
  <c r="J12" i="8"/>
  <c r="J14" i="8"/>
  <c r="K13" i="8"/>
  <c r="K12" i="8"/>
  <c r="K14" i="8"/>
  <c r="L13" i="8"/>
  <c r="L12" i="8"/>
  <c r="L14" i="8"/>
  <c r="M13" i="8"/>
  <c r="M12" i="8"/>
  <c r="M14" i="8"/>
  <c r="N13" i="8"/>
  <c r="N12" i="8"/>
  <c r="N14" i="8"/>
  <c r="O13" i="8"/>
  <c r="O12" i="8"/>
  <c r="O14" i="8"/>
  <c r="P14" i="8"/>
  <c r="P15" i="8"/>
  <c r="F5" i="12"/>
  <c r="P16" i="9"/>
  <c r="P15" i="9"/>
  <c r="P18" i="9"/>
  <c r="D5" i="12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B5" i="12"/>
  <c r="O22" i="11"/>
  <c r="O66" i="4"/>
  <c r="L5" i="12"/>
  <c r="O18" i="11"/>
  <c r="O17" i="11"/>
  <c r="O19" i="11"/>
  <c r="O20" i="11"/>
  <c r="O21" i="11"/>
  <c r="O65" i="4"/>
  <c r="J5" i="12"/>
  <c r="O64" i="4"/>
  <c r="H5" i="12"/>
  <c r="N71" i="4"/>
  <c r="D18" i="11"/>
  <c r="D20" i="11"/>
  <c r="D21" i="11"/>
  <c r="D24" i="11"/>
  <c r="E18" i="11"/>
  <c r="E20" i="11"/>
  <c r="E21" i="11"/>
  <c r="E24" i="11"/>
  <c r="D29" i="11"/>
  <c r="N72" i="4"/>
  <c r="F18" i="11"/>
  <c r="F17" i="11"/>
  <c r="F19" i="11"/>
  <c r="F20" i="11"/>
  <c r="F21" i="11"/>
  <c r="F24" i="11"/>
  <c r="D30" i="11"/>
  <c r="N73" i="4"/>
  <c r="G18" i="11"/>
  <c r="G17" i="11"/>
  <c r="G19" i="11"/>
  <c r="G20" i="11"/>
  <c r="G21" i="11"/>
  <c r="G24" i="11"/>
  <c r="D31" i="11"/>
  <c r="N74" i="4"/>
  <c r="H18" i="11"/>
  <c r="H17" i="11"/>
  <c r="H19" i="11"/>
  <c r="H20" i="11"/>
  <c r="H21" i="11"/>
  <c r="H24" i="11"/>
  <c r="D32" i="11"/>
  <c r="N75" i="4"/>
  <c r="I18" i="11"/>
  <c r="I17" i="11"/>
  <c r="I19" i="11"/>
  <c r="I20" i="11"/>
  <c r="I21" i="11"/>
  <c r="I24" i="11"/>
  <c r="D33" i="11"/>
  <c r="N76" i="4"/>
  <c r="J18" i="11"/>
  <c r="J17" i="11"/>
  <c r="J19" i="11"/>
  <c r="J20" i="11"/>
  <c r="J21" i="11"/>
  <c r="J24" i="11"/>
  <c r="D34" i="11"/>
  <c r="N77" i="4"/>
  <c r="K18" i="11"/>
  <c r="K17" i="11"/>
  <c r="K19" i="11"/>
  <c r="K20" i="11"/>
  <c r="K21" i="11"/>
  <c r="K24" i="11"/>
  <c r="D35" i="11"/>
  <c r="N78" i="4"/>
  <c r="L18" i="11"/>
  <c r="L17" i="11"/>
  <c r="L19" i="11"/>
  <c r="L20" i="11"/>
  <c r="L21" i="11"/>
  <c r="L24" i="11"/>
  <c r="D36" i="11"/>
  <c r="N79" i="4"/>
  <c r="M18" i="11"/>
  <c r="M17" i="11"/>
  <c r="M19" i="11"/>
  <c r="M20" i="11"/>
  <c r="M21" i="11"/>
  <c r="M24" i="11"/>
  <c r="D37" i="11"/>
  <c r="N80" i="4"/>
  <c r="N18" i="11"/>
  <c r="N17" i="11"/>
  <c r="N19" i="11"/>
  <c r="N20" i="11"/>
  <c r="N21" i="11"/>
  <c r="N24" i="11"/>
  <c r="D38" i="11"/>
  <c r="N81" i="4"/>
  <c r="O24" i="11"/>
  <c r="D39" i="11"/>
  <c r="N82" i="4"/>
  <c r="K71" i="4"/>
  <c r="D27" i="10"/>
  <c r="E27" i="10"/>
  <c r="D32" i="10"/>
  <c r="K72" i="4"/>
  <c r="F24" i="10"/>
  <c r="F27" i="10"/>
  <c r="D33" i="10"/>
  <c r="K73" i="4"/>
  <c r="G24" i="10"/>
  <c r="G27" i="10"/>
  <c r="D34" i="10"/>
  <c r="K74" i="4"/>
  <c r="H24" i="10"/>
  <c r="H27" i="10"/>
  <c r="D35" i="10"/>
  <c r="K75" i="4"/>
  <c r="I24" i="10"/>
  <c r="I27" i="10"/>
  <c r="D36" i="10"/>
  <c r="K76" i="4"/>
  <c r="J24" i="10"/>
  <c r="J27" i="10"/>
  <c r="D37" i="10"/>
  <c r="K77" i="4"/>
  <c r="K24" i="10"/>
  <c r="K27" i="10"/>
  <c r="D38" i="10"/>
  <c r="K78" i="4"/>
  <c r="L24" i="10"/>
  <c r="L27" i="10"/>
  <c r="D39" i="10"/>
  <c r="K79" i="4"/>
  <c r="M24" i="10"/>
  <c r="M27" i="10"/>
  <c r="D40" i="10"/>
  <c r="K80" i="4"/>
  <c r="N24" i="10"/>
  <c r="N27" i="10"/>
  <c r="D41" i="10"/>
  <c r="K81" i="4"/>
  <c r="O24" i="10"/>
  <c r="O27" i="10"/>
  <c r="D42" i="10"/>
  <c r="K82" i="4"/>
  <c r="H71" i="4"/>
  <c r="D23" i="9"/>
  <c r="H72" i="4"/>
  <c r="D24" i="9"/>
  <c r="H73" i="4"/>
  <c r="D25" i="9"/>
  <c r="H74" i="4"/>
  <c r="D26" i="9"/>
  <c r="H75" i="4"/>
  <c r="D27" i="9"/>
  <c r="H76" i="4"/>
  <c r="D28" i="9"/>
  <c r="H77" i="4"/>
  <c r="D29" i="9"/>
  <c r="H78" i="4"/>
  <c r="D30" i="9"/>
  <c r="H79" i="4"/>
  <c r="D31" i="9"/>
  <c r="H80" i="4"/>
  <c r="D32" i="9"/>
  <c r="H81" i="4"/>
  <c r="D33" i="9"/>
  <c r="H82" i="4"/>
  <c r="D71" i="4"/>
  <c r="D72" i="4"/>
  <c r="F15" i="8"/>
  <c r="D21" i="8"/>
  <c r="D73" i="4"/>
  <c r="G15" i="8"/>
  <c r="D22" i="8"/>
  <c r="D74" i="4"/>
  <c r="H15" i="8"/>
  <c r="D23" i="8"/>
  <c r="D75" i="4"/>
  <c r="I15" i="8"/>
  <c r="D24" i="8"/>
  <c r="D76" i="4"/>
  <c r="J15" i="8"/>
  <c r="D25" i="8"/>
  <c r="D77" i="4"/>
  <c r="K15" i="8"/>
  <c r="D26" i="8"/>
  <c r="D78" i="4"/>
  <c r="L15" i="8"/>
  <c r="D27" i="8"/>
  <c r="D79" i="4"/>
  <c r="M15" i="8"/>
  <c r="D28" i="8"/>
  <c r="D80" i="4"/>
  <c r="N15" i="8"/>
  <c r="D29" i="8"/>
  <c r="D81" i="4"/>
  <c r="O15" i="8"/>
  <c r="D30" i="8"/>
  <c r="D82" i="4"/>
  <c r="C29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8" i="11"/>
  <c r="P52" i="4"/>
  <c r="Q8" i="11"/>
  <c r="Q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9" i="11"/>
  <c r="P53" i="4"/>
  <c r="Q9" i="11"/>
  <c r="Q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10" i="11"/>
  <c r="P54" i="4"/>
  <c r="Q10" i="11"/>
  <c r="Q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11" i="11"/>
  <c r="P55" i="4"/>
  <c r="Q11" i="11"/>
  <c r="Q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12" i="11"/>
  <c r="P56" i="4"/>
  <c r="Q12" i="11"/>
  <c r="Q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13" i="11"/>
  <c r="P57" i="4"/>
  <c r="Q13" i="11"/>
  <c r="Q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14" i="11"/>
  <c r="P58" i="4"/>
  <c r="Q14" i="11"/>
  <c r="Q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15" i="11"/>
  <c r="P59" i="4"/>
  <c r="Q15" i="11"/>
  <c r="Q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16" i="11"/>
  <c r="P60" i="4"/>
  <c r="Q16" i="11"/>
  <c r="Q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17" i="11"/>
  <c r="P61" i="4"/>
  <c r="Q17" i="11"/>
  <c r="Q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18" i="11"/>
  <c r="P62" i="4"/>
  <c r="Q18" i="11"/>
  <c r="Q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19" i="11"/>
  <c r="P63" i="4"/>
  <c r="Q19" i="11"/>
  <c r="Q63" i="4"/>
  <c r="C64" i="4"/>
  <c r="D64" i="4"/>
  <c r="E64" i="4"/>
  <c r="F64" i="4"/>
  <c r="G64" i="4"/>
  <c r="H64" i="4"/>
  <c r="I64" i="4"/>
  <c r="J64" i="4"/>
  <c r="K64" i="4"/>
  <c r="L64" i="4"/>
  <c r="M64" i="4"/>
  <c r="N64" i="4"/>
  <c r="P20" i="11"/>
  <c r="P64" i="4"/>
  <c r="Q20" i="11"/>
  <c r="Q64" i="4"/>
  <c r="C65" i="4"/>
  <c r="D65" i="4"/>
  <c r="E65" i="4"/>
  <c r="F65" i="4"/>
  <c r="G65" i="4"/>
  <c r="H65" i="4"/>
  <c r="I65" i="4"/>
  <c r="J65" i="4"/>
  <c r="K65" i="4"/>
  <c r="L65" i="4"/>
  <c r="M65" i="4"/>
  <c r="N65" i="4"/>
  <c r="P21" i="11"/>
  <c r="P65" i="4"/>
  <c r="Q21" i="11"/>
  <c r="Q65" i="4"/>
  <c r="C66" i="4"/>
  <c r="D66" i="4"/>
  <c r="E66" i="4"/>
  <c r="F22" i="11"/>
  <c r="F66" i="4"/>
  <c r="G22" i="11"/>
  <c r="G66" i="4"/>
  <c r="H22" i="11"/>
  <c r="H66" i="4"/>
  <c r="I22" i="11"/>
  <c r="I66" i="4"/>
  <c r="J22" i="11"/>
  <c r="J66" i="4"/>
  <c r="K22" i="11"/>
  <c r="K66" i="4"/>
  <c r="L22" i="11"/>
  <c r="L66" i="4"/>
  <c r="M22" i="11"/>
  <c r="M66" i="4"/>
  <c r="N22" i="11"/>
  <c r="N66" i="4"/>
  <c r="P22" i="11"/>
  <c r="P66" i="4"/>
  <c r="Q22" i="11"/>
  <c r="Q66" i="4"/>
  <c r="C67" i="4"/>
  <c r="D23" i="11"/>
  <c r="D67" i="4"/>
  <c r="E23" i="11"/>
  <c r="E67" i="4"/>
  <c r="F23" i="11"/>
  <c r="F67" i="4"/>
  <c r="G23" i="11"/>
  <c r="G67" i="4"/>
  <c r="H23" i="11"/>
  <c r="H67" i="4"/>
  <c r="I23" i="11"/>
  <c r="I67" i="4"/>
  <c r="J23" i="11"/>
  <c r="J67" i="4"/>
  <c r="K23" i="11"/>
  <c r="K67" i="4"/>
  <c r="L23" i="11"/>
  <c r="L67" i="4"/>
  <c r="M23" i="11"/>
  <c r="M67" i="4"/>
  <c r="N23" i="11"/>
  <c r="N67" i="4"/>
  <c r="O23" i="11"/>
  <c r="O67" i="4"/>
  <c r="P23" i="11"/>
  <c r="P67" i="4"/>
  <c r="Q23" i="11"/>
  <c r="Q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24" i="11"/>
  <c r="P68" i="4"/>
  <c r="Q24" i="11"/>
  <c r="Q6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8" i="10"/>
  <c r="P30" i="4"/>
  <c r="Q8" i="10"/>
  <c r="Q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9" i="10"/>
  <c r="P31" i="4"/>
  <c r="Q9" i="10"/>
  <c r="Q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10" i="10"/>
  <c r="P32" i="4"/>
  <c r="Q10" i="10"/>
  <c r="Q32" i="4"/>
  <c r="C33" i="4"/>
  <c r="D33" i="4"/>
  <c r="E33" i="4"/>
  <c r="F11" i="10"/>
  <c r="F33" i="4"/>
  <c r="G11" i="10"/>
  <c r="G33" i="4"/>
  <c r="H11" i="10"/>
  <c r="H33" i="4"/>
  <c r="I11" i="10"/>
  <c r="I33" i="4"/>
  <c r="J11" i="10"/>
  <c r="J33" i="4"/>
  <c r="K11" i="10"/>
  <c r="K33" i="4"/>
  <c r="L11" i="10"/>
  <c r="L33" i="4"/>
  <c r="M11" i="10"/>
  <c r="M33" i="4"/>
  <c r="N11" i="10"/>
  <c r="N33" i="4"/>
  <c r="O11" i="10"/>
  <c r="O33" i="4"/>
  <c r="P11" i="10"/>
  <c r="P33" i="4"/>
  <c r="Q11" i="10"/>
  <c r="Q33" i="4"/>
  <c r="C34" i="4"/>
  <c r="D34" i="4"/>
  <c r="E34" i="4"/>
  <c r="F12" i="10"/>
  <c r="F34" i="4"/>
  <c r="G12" i="10"/>
  <c r="G34" i="4"/>
  <c r="H12" i="10"/>
  <c r="H34" i="4"/>
  <c r="I12" i="10"/>
  <c r="I34" i="4"/>
  <c r="J12" i="10"/>
  <c r="J34" i="4"/>
  <c r="K12" i="10"/>
  <c r="K34" i="4"/>
  <c r="L12" i="10"/>
  <c r="L34" i="4"/>
  <c r="M12" i="10"/>
  <c r="M34" i="4"/>
  <c r="N12" i="10"/>
  <c r="N34" i="4"/>
  <c r="O12" i="10"/>
  <c r="O34" i="4"/>
  <c r="P12" i="10"/>
  <c r="P34" i="4"/>
  <c r="Q12" i="10"/>
  <c r="Q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13" i="10"/>
  <c r="P35" i="4"/>
  <c r="Q13" i="10"/>
  <c r="Q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14" i="10"/>
  <c r="P36" i="4"/>
  <c r="Q14" i="10"/>
  <c r="Q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15" i="10"/>
  <c r="P37" i="4"/>
  <c r="Q15" i="10"/>
  <c r="Q37" i="4"/>
  <c r="C38" i="4"/>
  <c r="D16" i="10"/>
  <c r="D38" i="4"/>
  <c r="E16" i="10"/>
  <c r="E38" i="4"/>
  <c r="F16" i="10"/>
  <c r="F38" i="4"/>
  <c r="G16" i="10"/>
  <c r="G38" i="4"/>
  <c r="H16" i="10"/>
  <c r="H38" i="4"/>
  <c r="I16" i="10"/>
  <c r="I38" i="4"/>
  <c r="J16" i="10"/>
  <c r="J38" i="4"/>
  <c r="K16" i="10"/>
  <c r="K38" i="4"/>
  <c r="L16" i="10"/>
  <c r="L38" i="4"/>
  <c r="M16" i="10"/>
  <c r="M38" i="4"/>
  <c r="N16" i="10"/>
  <c r="N38" i="4"/>
  <c r="O16" i="10"/>
  <c r="O38" i="4"/>
  <c r="P16" i="10"/>
  <c r="P38" i="4"/>
  <c r="Q16" i="10"/>
  <c r="Q38" i="4"/>
  <c r="C39" i="4"/>
  <c r="D17" i="10"/>
  <c r="D39" i="4"/>
  <c r="E17" i="10"/>
  <c r="E39" i="4"/>
  <c r="F17" i="10"/>
  <c r="F39" i="4"/>
  <c r="G17" i="10"/>
  <c r="G39" i="4"/>
  <c r="H17" i="10"/>
  <c r="H39" i="4"/>
  <c r="I17" i="10"/>
  <c r="I39" i="4"/>
  <c r="J17" i="10"/>
  <c r="J39" i="4"/>
  <c r="K17" i="10"/>
  <c r="K39" i="4"/>
  <c r="L17" i="10"/>
  <c r="L39" i="4"/>
  <c r="M17" i="10"/>
  <c r="M39" i="4"/>
  <c r="N17" i="10"/>
  <c r="N39" i="4"/>
  <c r="O17" i="10"/>
  <c r="O39" i="4"/>
  <c r="P17" i="10"/>
  <c r="P39" i="4"/>
  <c r="Q17" i="10"/>
  <c r="Q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18" i="10"/>
  <c r="P40" i="4"/>
  <c r="Q18" i="10"/>
  <c r="Q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19" i="10"/>
  <c r="P41" i="4"/>
  <c r="Q19" i="10"/>
  <c r="Q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20" i="10"/>
  <c r="P42" i="4"/>
  <c r="Q20" i="10"/>
  <c r="Q42" i="4"/>
  <c r="C43" i="4"/>
  <c r="D43" i="4"/>
  <c r="E43" i="4"/>
  <c r="F21" i="10"/>
  <c r="F43" i="4"/>
  <c r="G21" i="10"/>
  <c r="G43" i="4"/>
  <c r="H21" i="10"/>
  <c r="H43" i="4"/>
  <c r="I21" i="10"/>
  <c r="I43" i="4"/>
  <c r="J21" i="10"/>
  <c r="J43" i="4"/>
  <c r="K21" i="10"/>
  <c r="K43" i="4"/>
  <c r="L21" i="10"/>
  <c r="L43" i="4"/>
  <c r="M21" i="10"/>
  <c r="M43" i="4"/>
  <c r="N21" i="10"/>
  <c r="N43" i="4"/>
  <c r="O21" i="10"/>
  <c r="O43" i="4"/>
  <c r="P21" i="10"/>
  <c r="P43" i="4"/>
  <c r="Q21" i="10"/>
  <c r="Q43" i="4"/>
  <c r="C44" i="4"/>
  <c r="D44" i="4"/>
  <c r="E44" i="4"/>
  <c r="F22" i="10"/>
  <c r="F44" i="4"/>
  <c r="G22" i="10"/>
  <c r="G44" i="4"/>
  <c r="H22" i="10"/>
  <c r="H44" i="4"/>
  <c r="I22" i="10"/>
  <c r="I44" i="4"/>
  <c r="J22" i="10"/>
  <c r="J44" i="4"/>
  <c r="K22" i="10"/>
  <c r="K44" i="4"/>
  <c r="L22" i="10"/>
  <c r="L44" i="4"/>
  <c r="M22" i="10"/>
  <c r="M44" i="4"/>
  <c r="N22" i="10"/>
  <c r="N44" i="4"/>
  <c r="O22" i="10"/>
  <c r="O44" i="4"/>
  <c r="P22" i="10"/>
  <c r="P44" i="4"/>
  <c r="Q22" i="10"/>
  <c r="Q44" i="4"/>
  <c r="C45" i="4"/>
  <c r="D45" i="4"/>
  <c r="E45" i="4"/>
  <c r="F23" i="10"/>
  <c r="F45" i="4"/>
  <c r="G23" i="10"/>
  <c r="G45" i="4"/>
  <c r="H23" i="10"/>
  <c r="H45" i="4"/>
  <c r="I23" i="10"/>
  <c r="I45" i="4"/>
  <c r="J23" i="10"/>
  <c r="J45" i="4"/>
  <c r="K23" i="10"/>
  <c r="K45" i="4"/>
  <c r="L23" i="10"/>
  <c r="L45" i="4"/>
  <c r="M23" i="10"/>
  <c r="M45" i="4"/>
  <c r="N23" i="10"/>
  <c r="N45" i="4"/>
  <c r="O23" i="10"/>
  <c r="O45" i="4"/>
  <c r="P23" i="10"/>
  <c r="P45" i="4"/>
  <c r="Q23" i="10"/>
  <c r="Q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24" i="10"/>
  <c r="P46" i="4"/>
  <c r="Q24" i="10"/>
  <c r="Q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25" i="10"/>
  <c r="Q47" i="4"/>
  <c r="C48" i="4"/>
  <c r="D26" i="10"/>
  <c r="D48" i="4"/>
  <c r="E26" i="10"/>
  <c r="E48" i="4"/>
  <c r="F26" i="10"/>
  <c r="F48" i="4"/>
  <c r="G26" i="10"/>
  <c r="G48" i="4"/>
  <c r="H26" i="10"/>
  <c r="H48" i="4"/>
  <c r="I26" i="10"/>
  <c r="I48" i="4"/>
  <c r="J26" i="10"/>
  <c r="J48" i="4"/>
  <c r="K26" i="10"/>
  <c r="K48" i="4"/>
  <c r="L26" i="10"/>
  <c r="L48" i="4"/>
  <c r="M26" i="10"/>
  <c r="M48" i="4"/>
  <c r="N26" i="10"/>
  <c r="N48" i="4"/>
  <c r="O26" i="10"/>
  <c r="O48" i="4"/>
  <c r="P26" i="10"/>
  <c r="P48" i="4"/>
  <c r="Q26" i="10"/>
  <c r="Q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27" i="10"/>
  <c r="P49" i="4"/>
  <c r="Q27" i="10"/>
  <c r="Q49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8" i="9"/>
  <c r="P17" i="4"/>
  <c r="Q8" i="9"/>
  <c r="Q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0" i="9"/>
  <c r="P19" i="4"/>
  <c r="Q10" i="9"/>
  <c r="Q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11" i="9"/>
  <c r="P20" i="4"/>
  <c r="Q11" i="9"/>
  <c r="Q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12" i="9"/>
  <c r="P21" i="4"/>
  <c r="Q12" i="9"/>
  <c r="Q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13" i="9"/>
  <c r="P22" i="4"/>
  <c r="Q13" i="9"/>
  <c r="Q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14" i="9"/>
  <c r="P23" i="4"/>
  <c r="Q14" i="9"/>
  <c r="Q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15" i="9"/>
  <c r="Q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16" i="9"/>
  <c r="Q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17" i="9"/>
  <c r="P26" i="4"/>
  <c r="Q17" i="9"/>
  <c r="Q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18" i="9"/>
  <c r="Q27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8" i="8"/>
  <c r="Q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9" i="8"/>
  <c r="P8" i="4"/>
  <c r="Q9" i="8"/>
  <c r="Q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10" i="8"/>
  <c r="P9" i="4"/>
  <c r="Q10" i="8"/>
  <c r="Q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1" i="8"/>
  <c r="Q10" i="4"/>
  <c r="C11" i="4"/>
  <c r="D12" i="8"/>
  <c r="D11" i="4"/>
  <c r="E11" i="4"/>
  <c r="F11" i="4"/>
  <c r="G11" i="4"/>
  <c r="H11" i="4"/>
  <c r="I11" i="4"/>
  <c r="J11" i="4"/>
  <c r="K11" i="4"/>
  <c r="L11" i="4"/>
  <c r="M11" i="4"/>
  <c r="N11" i="4"/>
  <c r="O11" i="4"/>
  <c r="P12" i="8"/>
  <c r="P11" i="4"/>
  <c r="Q12" i="8"/>
  <c r="Q11" i="4"/>
  <c r="C12" i="4"/>
  <c r="D12" i="4"/>
  <c r="D14" i="8"/>
  <c r="E13" i="8"/>
  <c r="E12" i="4"/>
  <c r="E14" i="8"/>
  <c r="F13" i="8"/>
  <c r="F12" i="4"/>
  <c r="G12" i="4"/>
  <c r="H12" i="4"/>
  <c r="I12" i="4"/>
  <c r="J12" i="4"/>
  <c r="K12" i="4"/>
  <c r="L12" i="4"/>
  <c r="M12" i="4"/>
  <c r="N12" i="4"/>
  <c r="O12" i="4"/>
  <c r="P12" i="4"/>
  <c r="Q13" i="8"/>
  <c r="Q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4" i="8"/>
  <c r="Q13" i="4"/>
  <c r="C14" i="4"/>
  <c r="D15" i="8"/>
  <c r="D14" i="4"/>
  <c r="E15" i="8"/>
  <c r="E14" i="4"/>
  <c r="F14" i="4"/>
  <c r="G14" i="4"/>
  <c r="H14" i="4"/>
  <c r="I14" i="4"/>
  <c r="J14" i="4"/>
  <c r="K14" i="4"/>
  <c r="L14" i="4"/>
  <c r="M14" i="4"/>
  <c r="N14" i="4"/>
  <c r="O14" i="4"/>
  <c r="P14" i="4"/>
  <c r="Q15" i="8"/>
  <c r="Q14" i="4"/>
  <c r="E17" i="11"/>
  <c r="E19" i="11"/>
  <c r="D17" i="11"/>
  <c r="D19" i="11"/>
  <c r="E22" i="11"/>
  <c r="D22" i="11"/>
  <c r="E24" i="10"/>
  <c r="D24" i="10"/>
  <c r="D23" i="10"/>
  <c r="E23" i="10"/>
  <c r="D22" i="10"/>
  <c r="E22" i="10"/>
  <c r="D21" i="10"/>
  <c r="E21" i="10"/>
  <c r="D12" i="10"/>
  <c r="E12" i="10"/>
  <c r="D11" i="10"/>
  <c r="E11" i="10"/>
  <c r="D11" i="8"/>
  <c r="E11" i="8"/>
  <c r="E12" i="8"/>
  <c r="P13" i="8"/>
</calcChain>
</file>

<file path=xl/comments1.xml><?xml version="1.0" encoding="utf-8"?>
<comments xmlns="http://schemas.openxmlformats.org/spreadsheetml/2006/main">
  <authors>
    <author>FLAVIO SOUZA</author>
    <author>Computador LUZ</author>
  </authors>
  <commentList>
    <comment ref="D13" authorId="0">
      <text>
        <r>
          <rPr>
            <sz val="11"/>
            <color indexed="81"/>
            <rFont val="Tahoma"/>
            <family val="2"/>
          </rPr>
          <t xml:space="preserve">
Nesta célula você deve inserir manualmente o número de funcionários existentes no início deste mês.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5" authorId="1">
      <text>
        <r>
          <rPr>
            <sz val="11"/>
            <color indexed="81"/>
            <rFont val="Tahoma"/>
            <family val="2"/>
          </rPr>
          <t xml:space="preserve">
O cálculo de turnover tem a função de determinar a percentagem de substituições de funcionários antigos por novos e, consequentemente, analisar a capacidade da empresa em manter os seus colaboradores. Um alto percentual de turnover, dependendo do tipo de atividade da empresa,  é um indicador de que algo está errado, sendo necessária avaliação das causas de incapacidade de retenção do pessoal.</t>
        </r>
      </text>
    </comment>
  </commentList>
</comments>
</file>

<file path=xl/comments2.xml><?xml version="1.0" encoding="utf-8"?>
<comments xmlns="http://schemas.openxmlformats.org/spreadsheetml/2006/main">
  <authors>
    <author>Computador LUZ</author>
  </authors>
  <commentList>
    <comment ref="C18" authorId="0">
      <text>
        <r>
          <rPr>
            <sz val="11"/>
            <color indexed="81"/>
            <rFont val="Tahoma"/>
            <family val="2"/>
          </rPr>
          <t xml:space="preserve">
Este cálculo é feito dividindo a quantidade de horas de trabalho executadas pelas horas possíveis.</t>
        </r>
      </text>
    </comment>
  </commentList>
</comments>
</file>

<file path=xl/comments3.xml><?xml version="1.0" encoding="utf-8"?>
<comments xmlns="http://schemas.openxmlformats.org/spreadsheetml/2006/main">
  <authors>
    <author>Computador LUZ</author>
  </authors>
  <commentList>
    <comment ref="C24" authorId="0">
      <text>
        <r>
          <rPr>
            <sz val="11"/>
            <color indexed="81"/>
            <rFont val="Calibri"/>
          </rPr>
          <t xml:space="preserve">
Este cálculo é feito diminuindo os custos de RH por funcionário, da Receita Bruta por funcionário.</t>
        </r>
      </text>
    </comment>
  </commentList>
</comments>
</file>

<file path=xl/sharedStrings.xml><?xml version="1.0" encoding="utf-8"?>
<sst xmlns="http://schemas.openxmlformats.org/spreadsheetml/2006/main" count="326" uniqueCount="138">
  <si>
    <t>Número de Ações de Integração</t>
  </si>
  <si>
    <t>Número de Treinamentos</t>
  </si>
  <si>
    <t>Outros Custos</t>
  </si>
  <si>
    <t>Benefícios</t>
  </si>
  <si>
    <t>Pró-Labore</t>
  </si>
  <si>
    <t>Salários</t>
  </si>
  <si>
    <t>Receita Bruta</t>
  </si>
  <si>
    <t>Taxa de Turnover</t>
  </si>
  <si>
    <t>Variação do Número de Funcionários</t>
  </si>
  <si>
    <t>Número de Demissões</t>
  </si>
  <si>
    <t>Número de Novas Contratações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</si>
  <si>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</si>
  <si>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</si>
  <si>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</si>
  <si>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</si>
  <si>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</si>
  <si>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</si>
  <si>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</si>
  <si>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</si>
  <si>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</si>
  <si>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</si>
  <si>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</si>
  <si>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</si>
  <si>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</si>
  <si>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Custo por Funcionário/Ano</t>
  </si>
  <si>
    <t>Receita por Funcionário/Ano</t>
  </si>
  <si>
    <t>Custos Totais com RH</t>
  </si>
  <si>
    <t>Dias Trabalhados</t>
  </si>
  <si>
    <t>Número de Pedidos de Demissão</t>
  </si>
  <si>
    <t>Total de Desligamentos</t>
  </si>
  <si>
    <t>Média por Mês</t>
  </si>
  <si>
    <t>Horas Trabalhadas Por Dia</t>
  </si>
  <si>
    <t xml:space="preserve">Funcionários em Férias </t>
  </si>
  <si>
    <t>Funcionários em Licença (Mês Inteiro)</t>
  </si>
  <si>
    <t>Horas de Trabalho Executadas</t>
  </si>
  <si>
    <t>Horas de Trabalho Possíveis</t>
  </si>
  <si>
    <t>Horas de Trabalho Perdidas</t>
  </si>
  <si>
    <t>Horas Extras</t>
  </si>
  <si>
    <t>Comissões</t>
  </si>
  <si>
    <t>Férias</t>
  </si>
  <si>
    <t>Décimo Terceiro</t>
  </si>
  <si>
    <t>Custo de RH por Funcionário</t>
  </si>
  <si>
    <t>Receita Bruta por Funcionário</t>
  </si>
  <si>
    <t>Lucro Bruto por Funcionário</t>
  </si>
  <si>
    <t>Número de Desenvolvimentos</t>
  </si>
  <si>
    <t>Funcionários Treinados</t>
  </si>
  <si>
    <t>Funcionários Desenvolvidos</t>
  </si>
  <si>
    <t>Funcionários Integrados</t>
  </si>
  <si>
    <t>Custos com Treinamentos</t>
  </si>
  <si>
    <t>Custos com Desenvolvimentos</t>
  </si>
  <si>
    <t>Custos com Ações de Integração</t>
  </si>
  <si>
    <t>Custos Com Treinamentos</t>
  </si>
  <si>
    <t>Custo de Treinamentos por Funcionário</t>
  </si>
  <si>
    <t>Custo Médio Por Treinamentos</t>
  </si>
  <si>
    <t>Custos Com Desenvolvimentos</t>
  </si>
  <si>
    <t>Custo Médio Por Desenvolvimentos</t>
  </si>
  <si>
    <t>Custo de Desenvolvimento por Funcionário</t>
  </si>
  <si>
    <t>Custos Com Integração</t>
  </si>
  <si>
    <t>Custo Médio Por Integração</t>
  </si>
  <si>
    <t>Custo de Integração por Funcionário</t>
  </si>
  <si>
    <t>Lucro Bruto</t>
  </si>
  <si>
    <t>Lucro por Funcionário/Ano</t>
  </si>
  <si>
    <t>Comentários Automáticos</t>
  </si>
  <si>
    <t>Porcentagem de Absenteísmo</t>
  </si>
  <si>
    <t>Número de Funcionários Atingidos</t>
  </si>
  <si>
    <t>Comentários Comparativos Sobre a Taxa de Turnover</t>
  </si>
  <si>
    <t>Comentários Comparativos Sobre a Produtividade da Empresa</t>
  </si>
  <si>
    <t>Comentários Comparativos sobre os eventos de RH</t>
  </si>
  <si>
    <t>Comentários Comparativos  sobre o retorno sobre o investimento com RH</t>
  </si>
  <si>
    <t>Como este é o primeiro mês analisado, não há comentários comparativos a serem feitos.</t>
  </si>
  <si>
    <t>boa</t>
  </si>
  <si>
    <t>ruim</t>
  </si>
  <si>
    <t>Parabéns! Sua taxa de turnover diminui em comparação com o mês passado. No entanto, é legal entender quais foram os motivos para essa redução… Sua empresa, deu um aumento de salários? Concedeu novos benefícios? Promoveu funcionários antigos? Contratou mais pessoas? Fique atento nesses pontos!</t>
  </si>
  <si>
    <t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t>
  </si>
  <si>
    <t>Produtividade em Porcentagem</t>
  </si>
  <si>
    <t>Parabéns! Sua taxa de produtividade aumentou em comparação com o mês passado. No entanto, é legal entender quais foram os motivos para essa aumento… Fique atento na frequencia de seus funcionários!</t>
  </si>
  <si>
    <t>Opa! Sua taxa de produtividade diminuiu em comparação com o mês passado. Neste mês você teve mais funcionários tirando férias ou licença, ou será que foi por que seus funcionários faltaram mais?</t>
  </si>
  <si>
    <t>Numero de Eventos de RH</t>
  </si>
  <si>
    <t>Custo Total com Eventos de RH</t>
  </si>
  <si>
    <t>Custo Médio Por Evento de RH</t>
  </si>
  <si>
    <t>Custo de Evento por Funcionário</t>
  </si>
  <si>
    <t>Opa! Seu custo individual com eventos de RH aumentou em relação ao mês anterior. Isso ocorreu pois você realizou eventos menos eficazes ou simplesmente mais especializados?</t>
  </si>
  <si>
    <t>Parabéns! Seu custo individual com eventosde RH diminuiu em relação ao mês anterior. No entanto, é legal entender quais foram os motivos para essa redução… Você realizou eventos mais eficazes ou simplesmente menos especializados?</t>
  </si>
  <si>
    <t>Parabéns! Seu lucro bruto com cada funcionário aumento em relação ao mês anterior. No entanto, é legal entender quais foram os motivos para essa aumento... Você conseguiu aumentar a produtividade individual, ou este aumento foi devido a outros fatores?</t>
  </si>
  <si>
    <t>Opa! Seu lucro bruto com cada funcionário diminuiu em relação ao mês anterior. No entanto, é legal entender quais foram os motivos para essa redução... Você conseguiu perdeu produtividade individual, ou esta alteração foi devida a outros fatores?</t>
  </si>
  <si>
    <t>Número de Dispensas Médicas (em dias)</t>
  </si>
  <si>
    <t>Número de Faltas Sem Jústficativa (em dias)</t>
  </si>
  <si>
    <t>GRÁFICOS</t>
  </si>
  <si>
    <t>Mês</t>
  </si>
  <si>
    <t>Indicadores de Rotatividade</t>
  </si>
  <si>
    <t>Nº de Funcionários no Ínicio do Mês</t>
  </si>
  <si>
    <t>Nº de Funcionários no Final do Mês</t>
  </si>
  <si>
    <t>ROTATIVIDADE</t>
  </si>
  <si>
    <t>Indicadores</t>
  </si>
  <si>
    <t>PRODUTIVIDADE</t>
  </si>
  <si>
    <t>Indicadores de Produtividade</t>
  </si>
  <si>
    <t>EVENTOS</t>
  </si>
  <si>
    <t>Indicadores de Eventos de Recursos Humanos</t>
  </si>
  <si>
    <t>RETORNO</t>
  </si>
  <si>
    <t>Indicadores de Retorno Sobre Investimento</t>
  </si>
  <si>
    <t>RELATÓRIO</t>
  </si>
  <si>
    <t>Custo Total com Eventos/Ano</t>
  </si>
  <si>
    <t>Produtividade Percentual/Ano</t>
  </si>
  <si>
    <t>Taxa de Turnover/Ano</t>
  </si>
  <si>
    <t>PLANILHA DE</t>
  </si>
  <si>
    <t>DASHBOARD</t>
  </si>
  <si>
    <t>1. Posso adicionar mais linhas e colunas na planilha?</t>
  </si>
  <si>
    <t>5. Como desbloquear a planilha?</t>
  </si>
  <si>
    <t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t>
  </si>
  <si>
    <t>Basta entrar no menu superior "Revisão" e escolher o item desproteger planilha no grupo Alterações. As planilhas não possuem senhas, apenas estão bloqueadas para melhorar a usabilidade delas.</t>
  </si>
  <si>
    <t>2. Posso remover linhas?</t>
  </si>
  <si>
    <t>6. Como redimensiono uma coluna ou linha da planilha?</t>
  </si>
  <si>
    <t>Com a planilha desbloqueada(ver pergunta 5), clique sobre o número da linha com o botão diretiro e escolha a opção altura da linha no caso das linhas ou na letra da coluna com o botão direito e escolha a opção largura da coluna no caso de colunas.</t>
  </si>
  <si>
    <t>3. Para que servem os alertas?</t>
  </si>
  <si>
    <t>7. Como faço para imprimir uma planilha?</t>
  </si>
  <si>
    <t>Eles são avisos sobre como a sua projeção está. A partir deles, você pode refinar suas projeções e pensar em medidas mais agressivas para tornar seu projeto mais agressivo.</t>
  </si>
  <si>
    <t>Escolha Opção Arquivo e vá ao item imprimir no seu menu superior.</t>
  </si>
  <si>
    <t>4. Essa planilha pode ser apresentada para instituições financeiras?</t>
  </si>
  <si>
    <t>8. Como mudo a moeda da planilha?</t>
  </si>
  <si>
    <t>Sim. Porém esses dados não garantem aprovações ou reprovações por parte dessas instituições. Sendo usados como dados complementares.</t>
  </si>
  <si>
    <t>Selecione os campos que deseja mudar a moeda. Clique com o botão direito escolha a opção formatar células. Altere o símbolo para o formato que desejar na guia Número.</t>
  </si>
  <si>
    <t>Folha de Pagamento</t>
  </si>
  <si>
    <t>Veja mais</t>
  </si>
  <si>
    <t>Controle de Férias</t>
  </si>
  <si>
    <t>Cadastro de Funcionários</t>
  </si>
  <si>
    <t>Avaliação de Desempenho por Competências</t>
  </si>
  <si>
    <t>Controle de Treinamentos</t>
  </si>
  <si>
    <t>SOBRE A SOUZA</t>
  </si>
  <si>
    <t>Aqui você encontra um painel com os principais resultados da planilha em formato de gráficos.</t>
  </si>
  <si>
    <t>Nessa aba você irá preencher todas as informações sobre a rotatividade de funcionários em sua empresa. Aqui, você deverá preencher mês-a-mês, dados como o número de funcionários contratados e desligados.</t>
  </si>
  <si>
    <t>Nessa aba você irá preencher todas as informações sobre a produtividade de sua empresa. Aqui, você deverá preencher mês-a-mês, dados como o número de dias trabalhados, horas trabalhadas por dia, férias, licenças, faltas e dispensas médicas.</t>
  </si>
  <si>
    <t>Nessa aba você irá preencher todas as informações sobre o retorno sobre o investimento com RH de sua empresa. Aqui, você deverá preencher mês-a-mês, dados como receita bruta, salários, pró-labores, comissões, benefício, férias e outros custos.</t>
  </si>
  <si>
    <t>Nessa aba você terá acesso a todos os gráficos que poderão lhe ajudar a gerar insights e avaliar a eficiência e produtividade de seu departamento de RH.</t>
  </si>
  <si>
    <t>EVENTOS DE RH</t>
  </si>
  <si>
    <t>Aqui você encontra um relatório pronto para impressão, formatado em folha A4, com todos os resultados da planilha.</t>
  </si>
  <si>
    <t>Nessa aba você irá preencher todas as informações sobre os eventos do RH de sua empresa. Aqui, você deverá preencher mês-a-mês, dados como o número de treinamentos, funcionários treinados, custo com treinamento e número de desenvolvimentos.</t>
  </si>
  <si>
    <t>Parabéns! Sua taxa de turnover diminuiu em comparação com o mês passado. No entanto, é legal entender quais foram os motivos para essa redução… Sua empresa, deu um aumento de salários? Concedeu novos benefícios? Promoveu funcionários antigos? Contratou mais pessoas? Fique atento nesses pontos!</t>
  </si>
  <si>
    <t>INDICADORES DE RH - Demontrativa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</si>
</sst>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R$&quot;* #,##0.00_);_(&quot;R$&quot;* \(#,##0.00\);_(&quot;R$&quot;* &quot;-&quot;??_);_(@_)"/>
    <numFmt numFmtId="165" formatCode="[$R$ -416]#,##0.00"/>
    <numFmt numFmtId="166" formatCode="&quot;R$&quot;#,##0.00"/>
    <numFmt numFmtId="167" formatCode="0.0%"/>
    <numFmt numFmtId="168" formatCode="0.0"/>
    <numFmt numFmtId="169" formatCode="_-[$R$-416]\ * #,##0.00_-;\-[$R$-416]\ * #,##0.00_-;_-[$R$-416]\ * &quot;-&quot;??_-;_-@_-"/>
    <numFmt numFmtId="170" formatCode="&quot;R$&quot;\ #,##0.00"/>
  </numFmts>
  <fonts count="56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charset val="128"/>
      <scheme val="minor"/>
    </font>
    <font>
      <sz val="12"/>
      <color theme="0"/>
      <name val="Calibri"/>
      <family val="2"/>
      <charset val="128"/>
      <scheme val="minor"/>
    </font>
    <font>
      <sz val="10"/>
      <color theme="1"/>
      <name val="Calibri"/>
      <family val="2"/>
    </font>
    <font>
      <u/>
      <sz val="10"/>
      <color theme="10"/>
      <name val="Arial"/>
    </font>
    <font>
      <sz val="10"/>
      <color theme="0"/>
      <name val="Arial"/>
    </font>
    <font>
      <sz val="11"/>
      <name val="Calibri"/>
      <scheme val="minor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1"/>
      <name val="Calibri"/>
      <family val="2"/>
      <charset val="128"/>
      <scheme val="minor"/>
    </font>
    <font>
      <sz val="11"/>
      <color indexed="81"/>
      <name val="Calibri"/>
    </font>
    <font>
      <sz val="9"/>
      <color indexed="81"/>
      <name val="Segoe UI"/>
      <family val="2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sz val="12"/>
      <color rgb="FFFF0000"/>
      <name val="Calibri"/>
      <family val="2"/>
      <charset val="128"/>
      <scheme val="minor"/>
    </font>
    <font>
      <b/>
      <sz val="11"/>
      <color theme="1"/>
      <name val="Calibri"/>
      <family val="2"/>
    </font>
    <font>
      <sz val="11"/>
      <color indexed="81"/>
      <name val="Tahoma"/>
      <family val="2"/>
    </font>
    <font>
      <sz val="10"/>
      <name val="Arial"/>
      <family val="2"/>
    </font>
    <font>
      <sz val="12"/>
      <name val="Calibri"/>
      <family val="2"/>
      <charset val="128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28"/>
      <scheme val="minor"/>
    </font>
    <font>
      <sz val="11"/>
      <name val="Calibri"/>
      <family val="2"/>
      <charset val="128"/>
      <scheme val="minor"/>
    </font>
    <font>
      <b/>
      <sz val="11"/>
      <name val="Calibri"/>
      <family val="2"/>
      <charset val="128"/>
      <scheme val="minor"/>
    </font>
    <font>
      <b/>
      <sz val="10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8"/>
      <color rgb="FF333333"/>
      <name val="Calibri"/>
      <family val="2"/>
      <scheme val="minor"/>
    </font>
    <font>
      <b/>
      <sz val="18"/>
      <name val="Calibri"/>
      <family val="2"/>
      <scheme val="minor"/>
    </font>
    <font>
      <sz val="10.5"/>
      <color rgb="FF59595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595959"/>
      <name val="Calibri"/>
      <family val="2"/>
      <scheme val="minor"/>
    </font>
    <font>
      <sz val="16"/>
      <color rgb="FF3366CC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48"/>
      <color theme="1"/>
      <name val="Arial"/>
      <family val="2"/>
    </font>
    <font>
      <sz val="2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28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8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/>
    <xf numFmtId="0" fontId="33" fillId="0" borderId="0"/>
    <xf numFmtId="0" fontId="22" fillId="0" borderId="0"/>
    <xf numFmtId="0" fontId="33" fillId="0" borderId="0"/>
    <xf numFmtId="0" fontId="48" fillId="0" borderId="0" applyNumberFormat="0" applyFill="0" applyBorder="0" applyAlignment="0" applyProtection="0"/>
  </cellStyleXfs>
  <cellXfs count="198">
    <xf numFmtId="0" fontId="0" fillId="0" borderId="0" xfId="0"/>
    <xf numFmtId="167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169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8" fillId="5" borderId="1" xfId="1" applyNumberFormat="1" applyFont="1" applyFill="1" applyBorder="1" applyAlignment="1" applyProtection="1">
      <alignment horizontal="center" vertical="center" wrapText="1"/>
      <protection hidden="1"/>
    </xf>
    <xf numFmtId="168" fontId="28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28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27" fillId="5" borderId="1" xfId="1" applyNumberFormat="1" applyFont="1" applyFill="1" applyBorder="1" applyAlignment="1" applyProtection="1">
      <alignment horizontal="center" vertical="center" wrapText="1"/>
      <protection hidden="1"/>
    </xf>
    <xf numFmtId="169" fontId="25" fillId="3" borderId="0" xfId="1" applyNumberFormat="1" applyFont="1" applyFill="1" applyBorder="1" applyAlignment="1" applyProtection="1">
      <alignment horizontal="center" vertical="center"/>
      <protection hidden="1"/>
    </xf>
    <xf numFmtId="3" fontId="29" fillId="3" borderId="0" xfId="1" applyNumberFormat="1" applyFont="1" applyFill="1" applyBorder="1" applyAlignment="1" applyProtection="1">
      <alignment horizontal="center" vertical="center"/>
      <protection hidden="1"/>
    </xf>
    <xf numFmtId="166" fontId="29" fillId="3" borderId="0" xfId="1" applyNumberFormat="1" applyFont="1" applyFill="1" applyBorder="1" applyAlignment="1" applyProtection="1">
      <alignment horizontal="center" vertical="center"/>
      <protection hidden="1"/>
    </xf>
    <xf numFmtId="3" fontId="27" fillId="5" borderId="1" xfId="1" applyNumberFormat="1" applyFont="1" applyFill="1" applyBorder="1" applyAlignment="1" applyProtection="1">
      <alignment horizontal="center" vertical="center" wrapText="1"/>
      <protection hidden="1"/>
    </xf>
    <xf numFmtId="9" fontId="27" fillId="5" borderId="1" xfId="5" applyFont="1" applyFill="1" applyBorder="1" applyAlignment="1" applyProtection="1">
      <alignment horizontal="center" vertical="center" wrapText="1"/>
      <protection hidden="1"/>
    </xf>
    <xf numFmtId="167" fontId="27" fillId="5" borderId="1" xfId="5" applyNumberFormat="1" applyFont="1" applyFill="1" applyBorder="1" applyAlignment="1" applyProtection="1">
      <alignment horizontal="center" vertical="center" wrapText="1"/>
      <protection hidden="1"/>
    </xf>
    <xf numFmtId="169" fontId="9" fillId="3" borderId="0" xfId="1" applyNumberFormat="1" applyFont="1" applyFill="1" applyBorder="1" applyAlignment="1" applyProtection="1">
      <alignment horizontal="center" vertical="center" wrapText="1"/>
      <protection hidden="1"/>
    </xf>
    <xf numFmtId="3" fontId="9" fillId="3" borderId="0" xfId="1" applyNumberFormat="1" applyFont="1" applyFill="1" applyBorder="1" applyAlignment="1" applyProtection="1">
      <alignment horizontal="center" vertical="center" wrapText="1"/>
      <protection hidden="1"/>
    </xf>
    <xf numFmtId="166" fontId="9" fillId="3" borderId="0" xfId="1" applyNumberFormat="1" applyFont="1" applyFill="1" applyBorder="1" applyAlignment="1" applyProtection="1">
      <alignment horizontal="center" vertical="center" wrapText="1"/>
      <protection hidden="1"/>
    </xf>
    <xf numFmtId="1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7" fillId="5" borderId="1" xfId="1" applyNumberFormat="1" applyFont="1" applyFill="1" applyBorder="1" applyAlignment="1" applyProtection="1">
      <alignment horizontal="center" vertical="center" wrapText="1"/>
      <protection hidden="1"/>
    </xf>
    <xf numFmtId="1" fontId="27" fillId="5" borderId="1" xfId="1" applyNumberFormat="1" applyFont="1" applyFill="1" applyBorder="1" applyAlignment="1" applyProtection="1">
      <alignment horizontal="center" vertical="center" wrapText="1"/>
      <protection hidden="1"/>
    </xf>
    <xf numFmtId="3" fontId="16" fillId="3" borderId="0" xfId="1" applyNumberFormat="1" applyFont="1" applyFill="1" applyBorder="1" applyAlignment="1" applyProtection="1">
      <alignment horizontal="center" vertical="center" wrapText="1"/>
      <protection hidden="1"/>
    </xf>
    <xf numFmtId="166" fontId="16" fillId="3" borderId="0" xfId="1" applyNumberFormat="1" applyFont="1" applyFill="1" applyBorder="1" applyAlignment="1" applyProtection="1">
      <alignment horizontal="center" vertical="center" wrapText="1"/>
      <protection hidden="1"/>
    </xf>
    <xf numFmtId="167" fontId="15" fillId="3" borderId="0" xfId="1" applyNumberFormat="1" applyFont="1" applyFill="1" applyBorder="1" applyAlignment="1" applyProtection="1">
      <alignment horizontal="center" vertical="center" wrapText="1"/>
      <protection hidden="1"/>
    </xf>
    <xf numFmtId="3" fontId="15" fillId="3" borderId="0" xfId="1" applyNumberFormat="1" applyFont="1" applyFill="1" applyBorder="1" applyAlignment="1" applyProtection="1">
      <alignment horizontal="center" vertical="center" wrapText="1"/>
      <protection hidden="1"/>
    </xf>
    <xf numFmtId="166" fontId="15" fillId="3" borderId="0" xfId="1" applyNumberFormat="1" applyFont="1" applyFill="1" applyBorder="1" applyAlignment="1" applyProtection="1">
      <alignment horizontal="center" vertical="center" wrapText="1"/>
      <protection hidden="1"/>
    </xf>
    <xf numFmtId="169" fontId="16" fillId="3" borderId="0" xfId="1" applyNumberFormat="1" applyFont="1" applyFill="1" applyBorder="1" applyAlignment="1" applyProtection="1">
      <alignment horizontal="center" vertical="center" wrapText="1"/>
      <protection hidden="1"/>
    </xf>
    <xf numFmtId="3" fontId="32" fillId="5" borderId="1" xfId="1" applyNumberFormat="1" applyFont="1" applyFill="1" applyBorder="1" applyAlignment="1" applyProtection="1">
      <alignment horizontal="center" vertical="center" wrapText="1"/>
      <protection hidden="1"/>
    </xf>
    <xf numFmtId="168" fontId="32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24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protection hidden="1"/>
    </xf>
    <xf numFmtId="0" fontId="9" fillId="0" borderId="0" xfId="1" applyNumberFormat="1" applyFont="1" applyFill="1" applyBorder="1" applyAlignment="1" applyProtection="1">
      <alignment vertical="top"/>
      <protection hidden="1"/>
    </xf>
    <xf numFmtId="3" fontId="9" fillId="0" borderId="0" xfId="1" applyNumberFormat="1" applyFont="1" applyFill="1" applyBorder="1" applyAlignment="1" applyProtection="1">
      <alignment vertical="top"/>
      <protection hidden="1"/>
    </xf>
    <xf numFmtId="0" fontId="10" fillId="0" borderId="0" xfId="1" applyNumberFormat="1" applyFont="1" applyFill="1" applyBorder="1" applyAlignment="1" applyProtection="1">
      <alignment vertical="top" wrapText="1"/>
      <protection hidden="1"/>
    </xf>
    <xf numFmtId="0" fontId="25" fillId="4" borderId="1" xfId="1" applyFont="1" applyFill="1" applyBorder="1" applyAlignment="1" applyProtection="1">
      <alignment horizontal="center" vertical="center" wrapText="1"/>
      <protection hidden="1"/>
    </xf>
    <xf numFmtId="3" fontId="25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alignment vertical="center" wrapText="1"/>
      <protection hidden="1"/>
    </xf>
    <xf numFmtId="0" fontId="9" fillId="0" borderId="0" xfId="1" applyNumberFormat="1" applyFont="1" applyFill="1" applyBorder="1" applyAlignment="1" applyProtection="1">
      <alignment vertical="top" wrapText="1"/>
      <protection hidden="1"/>
    </xf>
    <xf numFmtId="0" fontId="26" fillId="4" borderId="1" xfId="1" applyFont="1" applyFill="1" applyBorder="1" applyAlignment="1" applyProtection="1">
      <alignment horizontal="center" vertical="center" wrapText="1"/>
      <protection hidden="1"/>
    </xf>
    <xf numFmtId="9" fontId="26" fillId="4" borderId="1" xfId="5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alignment horizontal="left" vertical="center" wrapText="1" indent="1"/>
      <protection hidden="1"/>
    </xf>
    <xf numFmtId="3" fontId="26" fillId="4" borderId="1" xfId="1" applyNumberFormat="1" applyFont="1" applyFill="1" applyBorder="1" applyAlignment="1" applyProtection="1">
      <alignment horizontal="center" vertical="center" wrapText="1"/>
      <protection hidden="1"/>
    </xf>
    <xf numFmtId="9" fontId="9" fillId="0" borderId="0" xfId="5" applyFont="1" applyFill="1" applyBorder="1" applyAlignment="1" applyProtection="1">
      <alignment vertical="top" wrapText="1"/>
      <protection hidden="1"/>
    </xf>
    <xf numFmtId="167" fontId="9" fillId="0" borderId="0" xfId="5" applyNumberFormat="1" applyFont="1" applyFill="1" applyBorder="1" applyAlignment="1" applyProtection="1">
      <alignment vertical="top" wrapText="1"/>
      <protection hidden="1"/>
    </xf>
    <xf numFmtId="3" fontId="9" fillId="0" borderId="0" xfId="1" applyNumberFormat="1" applyFont="1" applyFill="1" applyBorder="1" applyAlignment="1" applyProtection="1">
      <alignment vertical="top" wrapText="1"/>
      <protection hidden="1"/>
    </xf>
    <xf numFmtId="165" fontId="9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Fill="1" applyAlignment="1" applyProtection="1">
      <alignment horizontal="center" vertical="center" wrapText="1"/>
      <protection hidden="1"/>
    </xf>
    <xf numFmtId="0" fontId="7" fillId="0" borderId="0" xfId="3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Alignment="1" applyProtection="1">
      <alignment horizontal="center" vertical="center"/>
      <protection hidden="1"/>
    </xf>
    <xf numFmtId="0" fontId="9" fillId="0" borderId="0" xfId="1" applyNumberFormat="1" applyFont="1" applyFill="1" applyBorder="1" applyAlignment="1" applyProtection="1">
      <alignment horizontal="center" vertical="top" wrapText="1"/>
      <protection hidden="1"/>
    </xf>
    <xf numFmtId="3" fontId="9" fillId="0" borderId="0" xfId="1" applyNumberFormat="1" applyFont="1" applyFill="1" applyBorder="1" applyAlignment="1" applyProtection="1">
      <alignment horizontal="center" vertical="top" wrapText="1"/>
      <protection hidden="1"/>
    </xf>
    <xf numFmtId="0" fontId="30" fillId="0" borderId="0" xfId="2" applyFont="1" applyFill="1" applyAlignment="1" applyProtection="1">
      <alignment vertical="center"/>
      <protection hidden="1"/>
    </xf>
    <xf numFmtId="0" fontId="22" fillId="0" borderId="0" xfId="125" applyFont="1" applyFill="1" applyBorder="1" applyAlignment="1" applyProtection="1">
      <protection hidden="1"/>
    </xf>
    <xf numFmtId="0" fontId="24" fillId="0" borderId="0" xfId="125" applyFont="1" applyFill="1" applyBorder="1" applyAlignment="1" applyProtection="1">
      <alignment horizontal="left" vertical="center"/>
      <protection hidden="1"/>
    </xf>
    <xf numFmtId="0" fontId="15" fillId="0" borderId="0" xfId="125" applyFont="1" applyFill="1" applyBorder="1" applyAlignment="1" applyProtection="1">
      <alignment horizontal="center" vertical="center"/>
      <protection hidden="1"/>
    </xf>
    <xf numFmtId="0" fontId="14" fillId="6" borderId="1" xfId="1" applyFont="1" applyFill="1" applyBorder="1" applyAlignment="1" applyProtection="1">
      <alignment horizontal="left" vertical="center" wrapText="1" indent="1"/>
      <protection hidden="1"/>
    </xf>
    <xf numFmtId="0" fontId="24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27" fillId="6" borderId="1" xfId="1" applyFont="1" applyFill="1" applyBorder="1" applyAlignment="1" applyProtection="1">
      <alignment horizontal="left" vertical="center" wrapText="1" indent="1"/>
      <protection hidden="1"/>
    </xf>
    <xf numFmtId="0" fontId="27" fillId="6" borderId="1" xfId="1" applyNumberFormat="1" applyFont="1" applyFill="1" applyBorder="1" applyAlignment="1" applyProtection="1">
      <alignment horizontal="center" vertical="center" wrapText="1"/>
      <protection hidden="1"/>
    </xf>
    <xf numFmtId="3" fontId="27" fillId="6" borderId="1" xfId="1" applyNumberFormat="1" applyFont="1" applyFill="1" applyBorder="1" applyAlignment="1" applyProtection="1">
      <alignment horizontal="center" vertical="center" wrapText="1"/>
      <protection hidden="1"/>
    </xf>
    <xf numFmtId="9" fontId="27" fillId="6" borderId="1" xfId="5" applyFont="1" applyFill="1" applyBorder="1" applyAlignment="1" applyProtection="1">
      <alignment horizontal="center" vertical="center" wrapText="1"/>
      <protection hidden="1"/>
    </xf>
    <xf numFmtId="167" fontId="27" fillId="6" borderId="1" xfId="5" applyNumberFormat="1" applyFont="1" applyFill="1" applyBorder="1" applyAlignment="1" applyProtection="1">
      <alignment horizontal="center" vertical="center" wrapText="1"/>
      <protection hidden="1"/>
    </xf>
    <xf numFmtId="166" fontId="27" fillId="6" borderId="1" xfId="1" applyNumberFormat="1" applyFont="1" applyFill="1" applyBorder="1" applyAlignment="1" applyProtection="1">
      <alignment horizontal="left" vertical="center" wrapText="1" indent="1"/>
      <protection hidden="1"/>
    </xf>
    <xf numFmtId="1" fontId="27" fillId="6" borderId="1" xfId="1" applyNumberFormat="1" applyFont="1" applyFill="1" applyBorder="1" applyAlignment="1" applyProtection="1">
      <alignment horizontal="center" vertical="center" wrapText="1"/>
      <protection hidden="1"/>
    </xf>
    <xf numFmtId="166" fontId="27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31" fillId="4" borderId="1" xfId="3" applyFont="1" applyFill="1" applyBorder="1" applyAlignment="1" applyProtection="1">
      <alignment horizontal="center" vertical="center" wrapText="1"/>
      <protection hidden="1"/>
    </xf>
    <xf numFmtId="0" fontId="25" fillId="4" borderId="1" xfId="3" applyFont="1" applyFill="1" applyBorder="1" applyAlignment="1" applyProtection="1">
      <alignment horizontal="center" vertical="center" wrapText="1"/>
      <protection hidden="1"/>
    </xf>
    <xf numFmtId="0" fontId="14" fillId="6" borderId="1" xfId="3" applyFont="1" applyFill="1" applyBorder="1" applyAlignment="1" applyProtection="1">
      <alignment horizontal="left" vertical="center" indent="2"/>
      <protection hidden="1"/>
    </xf>
    <xf numFmtId="0" fontId="14" fillId="0" borderId="0" xfId="1" applyFont="1" applyFill="1" applyBorder="1" applyAlignment="1" applyProtection="1">
      <protection hidden="1"/>
    </xf>
    <xf numFmtId="0" fontId="24" fillId="0" borderId="0" xfId="3" applyFont="1" applyFill="1" applyBorder="1" applyAlignment="1" applyProtection="1">
      <alignment horizontal="center" vertical="center" wrapText="1"/>
      <protection hidden="1"/>
    </xf>
    <xf numFmtId="0" fontId="24" fillId="0" borderId="0" xfId="3" applyFont="1" applyFill="1" applyBorder="1" applyAlignment="1" applyProtection="1">
      <alignment horizontal="center" vertical="center"/>
      <protection hidden="1"/>
    </xf>
    <xf numFmtId="3" fontId="10" fillId="6" borderId="1" xfId="1" applyNumberFormat="1" applyFont="1" applyFill="1" applyBorder="1" applyAlignment="1" applyProtection="1">
      <alignment horizontal="center" vertical="center" wrapText="1"/>
      <protection hidden="1"/>
    </xf>
    <xf numFmtId="168" fontId="10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6" borderId="1" xfId="1" applyNumberFormat="1" applyFont="1" applyFill="1" applyBorder="1" applyAlignment="1" applyProtection="1">
      <alignment horizontal="center" vertical="center" wrapText="1"/>
      <protection hidden="1"/>
    </xf>
    <xf numFmtId="9" fontId="10" fillId="6" borderId="1" xfId="5" applyFont="1" applyFill="1" applyBorder="1" applyAlignment="1" applyProtection="1">
      <alignment horizontal="center" vertical="center" wrapText="1"/>
      <protection hidden="1"/>
    </xf>
    <xf numFmtId="167" fontId="10" fillId="6" borderId="1" xfId="5" applyNumberFormat="1" applyFont="1" applyFill="1" applyBorder="1" applyAlignment="1" applyProtection="1">
      <alignment horizontal="center" vertical="center" wrapText="1"/>
      <protection hidden="1"/>
    </xf>
    <xf numFmtId="166" fontId="10" fillId="6" borderId="1" xfId="1" applyNumberFormat="1" applyFont="1" applyFill="1" applyBorder="1" applyAlignment="1" applyProtection="1">
      <alignment horizontal="center" vertical="center" wrapText="1"/>
      <protection hidden="1"/>
    </xf>
    <xf numFmtId="9" fontId="32" fillId="5" borderId="1" xfId="5" applyFont="1" applyFill="1" applyBorder="1" applyAlignment="1" applyProtection="1">
      <alignment horizontal="center" vertical="center" wrapText="1"/>
      <protection hidden="1"/>
    </xf>
    <xf numFmtId="167" fontId="32" fillId="5" borderId="1" xfId="5" applyNumberFormat="1" applyFont="1" applyFill="1" applyBorder="1" applyAlignment="1" applyProtection="1">
      <alignment horizontal="center" vertical="center" wrapText="1"/>
      <protection hidden="1"/>
    </xf>
    <xf numFmtId="166" fontId="32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25" fillId="4" borderId="1" xfId="3" applyFont="1" applyFill="1" applyBorder="1" applyAlignment="1" applyProtection="1">
      <alignment horizontal="center" vertical="center" wrapText="1"/>
      <protection hidden="1"/>
    </xf>
    <xf numFmtId="0" fontId="7" fillId="2" borderId="1" xfId="3" applyFont="1" applyFill="1" applyBorder="1" applyAlignment="1" applyProtection="1">
      <alignment vertical="center" wrapText="1"/>
      <protection hidden="1"/>
    </xf>
    <xf numFmtId="0" fontId="7" fillId="6" borderId="1" xfId="3" applyFont="1" applyFill="1" applyBorder="1" applyAlignment="1" applyProtection="1">
      <alignment vertical="center" wrapText="1"/>
      <protection hidden="1"/>
    </xf>
    <xf numFmtId="0" fontId="24" fillId="0" borderId="0" xfId="3" applyFont="1" applyFill="1" applyBorder="1" applyAlignment="1" applyProtection="1">
      <alignment horizontal="center" vertical="center" wrapText="1"/>
      <protection hidden="1"/>
    </xf>
    <xf numFmtId="0" fontId="38" fillId="7" borderId="0" xfId="123" applyFill="1" applyProtection="1">
      <protection hidden="1"/>
    </xf>
    <xf numFmtId="0" fontId="38" fillId="4" borderId="0" xfId="123" applyFill="1" applyProtection="1">
      <protection hidden="1"/>
    </xf>
    <xf numFmtId="0" fontId="38" fillId="8" borderId="0" xfId="123" applyFill="1" applyProtection="1">
      <protection hidden="1"/>
    </xf>
    <xf numFmtId="0" fontId="33" fillId="0" borderId="0" xfId="124" applyProtection="1">
      <protection hidden="1"/>
    </xf>
    <xf numFmtId="0" fontId="33" fillId="0" borderId="0" xfId="124" applyFont="1" applyAlignment="1" applyProtection="1">
      <alignment vertical="center"/>
      <protection hidden="1"/>
    </xf>
    <xf numFmtId="0" fontId="33" fillId="0" borderId="0" xfId="124" applyFont="1" applyProtection="1">
      <protection hidden="1"/>
    </xf>
    <xf numFmtId="0" fontId="41" fillId="4" borderId="6" xfId="124" applyFont="1" applyFill="1" applyBorder="1" applyAlignment="1" applyProtection="1">
      <alignment horizontal="left" vertical="center" wrapText="1" indent="1"/>
      <protection hidden="1"/>
    </xf>
    <xf numFmtId="0" fontId="42" fillId="9" borderId="7" xfId="124" applyFont="1" applyFill="1" applyBorder="1" applyAlignment="1" applyProtection="1">
      <alignment vertical="center" wrapText="1"/>
      <protection hidden="1"/>
    </xf>
    <xf numFmtId="0" fontId="42" fillId="9" borderId="8" xfId="124" applyFont="1" applyFill="1" applyBorder="1" applyAlignment="1" applyProtection="1">
      <alignment vertical="center" wrapText="1"/>
      <protection hidden="1"/>
    </xf>
    <xf numFmtId="0" fontId="33" fillId="0" borderId="6" xfId="124" applyBorder="1" applyAlignment="1" applyProtection="1">
      <alignment vertical="center" wrapText="1"/>
      <protection hidden="1"/>
    </xf>
    <xf numFmtId="0" fontId="33" fillId="0" borderId="0" xfId="124" applyAlignment="1" applyProtection="1">
      <alignment vertical="center"/>
      <protection hidden="1"/>
    </xf>
    <xf numFmtId="0" fontId="43" fillId="0" borderId="0" xfId="124" applyFont="1" applyFill="1" applyAlignment="1" applyProtection="1">
      <alignment vertical="center"/>
      <protection hidden="1"/>
    </xf>
    <xf numFmtId="0" fontId="36" fillId="0" borderId="0" xfId="124" applyFont="1" applyAlignment="1" applyProtection="1">
      <alignment vertical="center"/>
      <protection hidden="1"/>
    </xf>
    <xf numFmtId="0" fontId="33" fillId="0" borderId="0" xfId="124" applyAlignment="1" applyProtection="1">
      <alignment vertical="center" wrapText="1"/>
      <protection hidden="1"/>
    </xf>
    <xf numFmtId="0" fontId="24" fillId="0" borderId="0" xfId="126" applyFont="1" applyProtection="1">
      <protection hidden="1"/>
    </xf>
    <xf numFmtId="0" fontId="44" fillId="0" borderId="0" xfId="126" applyFont="1" applyAlignment="1" applyProtection="1">
      <alignment vertical="center"/>
      <protection hidden="1"/>
    </xf>
    <xf numFmtId="0" fontId="24" fillId="0" borderId="0" xfId="126" applyFont="1" applyAlignment="1" applyProtection="1">
      <alignment vertical="center"/>
      <protection hidden="1"/>
    </xf>
    <xf numFmtId="0" fontId="14" fillId="0" borderId="6" xfId="126" applyFont="1" applyBorder="1" applyAlignment="1" applyProtection="1">
      <alignment vertical="center" wrapText="1"/>
      <protection hidden="1"/>
    </xf>
    <xf numFmtId="0" fontId="14" fillId="0" borderId="0" xfId="126" applyFont="1" applyBorder="1" applyAlignment="1" applyProtection="1">
      <alignment vertical="center" wrapText="1"/>
      <protection hidden="1"/>
    </xf>
    <xf numFmtId="0" fontId="24" fillId="0" borderId="6" xfId="126" applyFont="1" applyBorder="1" applyAlignment="1" applyProtection="1">
      <alignment vertical="center" wrapText="1"/>
      <protection hidden="1"/>
    </xf>
    <xf numFmtId="0" fontId="24" fillId="0" borderId="0" xfId="126" applyFont="1" applyBorder="1" applyAlignment="1" applyProtection="1">
      <alignment vertical="center" wrapText="1"/>
      <protection hidden="1"/>
    </xf>
    <xf numFmtId="0" fontId="24" fillId="0" borderId="0" xfId="126" applyFont="1" applyAlignment="1" applyProtection="1">
      <protection hidden="1"/>
    </xf>
    <xf numFmtId="0" fontId="15" fillId="0" borderId="0" xfId="126" applyFont="1" applyProtection="1">
      <protection hidden="1"/>
    </xf>
    <xf numFmtId="0" fontId="55" fillId="11" borderId="0" xfId="124" applyFont="1" applyFill="1" applyAlignment="1" applyProtection="1">
      <alignment vertical="center"/>
      <protection hidden="1"/>
    </xf>
    <xf numFmtId="0" fontId="39" fillId="11" borderId="0" xfId="124" applyFont="1" applyFill="1" applyAlignment="1" applyProtection="1">
      <alignment vertical="center"/>
      <protection hidden="1"/>
    </xf>
    <xf numFmtId="0" fontId="33" fillId="11" borderId="0" xfId="124" applyFill="1" applyProtection="1">
      <protection hidden="1"/>
    </xf>
    <xf numFmtId="0" fontId="54" fillId="11" borderId="0" xfId="124" applyFont="1" applyFill="1" applyAlignment="1" applyProtection="1">
      <alignment horizontal="left" vertical="center" wrapText="1"/>
      <protection hidden="1"/>
    </xf>
    <xf numFmtId="0" fontId="40" fillId="11" borderId="0" xfId="124" applyFont="1" applyFill="1" applyAlignment="1" applyProtection="1">
      <alignment vertical="center" wrapText="1"/>
      <protection hidden="1"/>
    </xf>
    <xf numFmtId="0" fontId="35" fillId="11" borderId="0" xfId="124" applyFont="1" applyFill="1" applyAlignment="1" applyProtection="1">
      <alignment vertical="center" wrapText="1"/>
      <protection hidden="1"/>
    </xf>
    <xf numFmtId="0" fontId="45" fillId="0" borderId="0" xfId="126" applyFont="1" applyFill="1" applyAlignment="1" applyProtection="1">
      <protection hidden="1"/>
    </xf>
    <xf numFmtId="0" fontId="46" fillId="0" borderId="0" xfId="126" applyFont="1" applyFill="1" applyProtection="1">
      <protection hidden="1"/>
    </xf>
    <xf numFmtId="0" fontId="33" fillId="0" borderId="0" xfId="126" applyFill="1" applyProtection="1">
      <protection hidden="1"/>
    </xf>
    <xf numFmtId="0" fontId="47" fillId="0" borderId="0" xfId="126" applyFont="1" applyFill="1" applyAlignment="1" applyProtection="1">
      <alignment vertical="center"/>
      <protection hidden="1"/>
    </xf>
    <xf numFmtId="0" fontId="33" fillId="9" borderId="0" xfId="126" applyFill="1" applyProtection="1">
      <protection hidden="1"/>
    </xf>
    <xf numFmtId="0" fontId="43" fillId="10" borderId="0" xfId="126" applyFont="1" applyFill="1" applyAlignment="1" applyProtection="1">
      <alignment horizontal="center" vertical="center"/>
      <protection hidden="1"/>
    </xf>
    <xf numFmtId="0" fontId="36" fillId="0" borderId="0" xfId="126" applyFont="1" applyAlignment="1" applyProtection="1">
      <alignment horizontal="left" vertical="center" indent="2"/>
      <protection hidden="1"/>
    </xf>
    <xf numFmtId="0" fontId="31" fillId="10" borderId="0" xfId="127" applyFont="1" applyFill="1" applyAlignment="1" applyProtection="1">
      <alignment horizontal="center" vertical="center"/>
      <protection hidden="1"/>
    </xf>
    <xf numFmtId="0" fontId="49" fillId="0" borderId="0" xfId="126" applyFont="1" applyAlignment="1" applyProtection="1">
      <alignment vertical="center"/>
      <protection hidden="1"/>
    </xf>
    <xf numFmtId="0" fontId="50" fillId="0" borderId="0" xfId="126" applyFont="1" applyAlignment="1" applyProtection="1">
      <alignment horizontal="center" vertical="center"/>
      <protection hidden="1"/>
    </xf>
    <xf numFmtId="0" fontId="51" fillId="0" borderId="0" xfId="126" applyFont="1" applyAlignment="1" applyProtection="1">
      <alignment vertical="center"/>
      <protection hidden="1"/>
    </xf>
    <xf numFmtId="0" fontId="33" fillId="0" borderId="0" xfId="126" applyProtection="1">
      <protection hidden="1"/>
    </xf>
    <xf numFmtId="0" fontId="44" fillId="0" borderId="0" xfId="126" applyFont="1" applyProtection="1">
      <protection hidden="1"/>
    </xf>
    <xf numFmtId="0" fontId="47" fillId="0" borderId="0" xfId="126" applyFont="1" applyAlignment="1" applyProtection="1">
      <alignment vertical="center"/>
      <protection hidden="1"/>
    </xf>
    <xf numFmtId="0" fontId="47" fillId="0" borderId="0" xfId="126" applyFont="1" applyAlignment="1" applyProtection="1">
      <alignment vertical="center" wrapText="1"/>
      <protection hidden="1"/>
    </xf>
    <xf numFmtId="0" fontId="52" fillId="0" borderId="0" xfId="126" applyFont="1" applyAlignment="1" applyProtection="1">
      <alignment horizontal="left" vertical="center"/>
      <protection hidden="1"/>
    </xf>
    <xf numFmtId="0" fontId="52" fillId="0" borderId="0" xfId="126" applyFont="1" applyAlignment="1" applyProtection="1">
      <alignment vertical="center"/>
      <protection hidden="1"/>
    </xf>
    <xf numFmtId="0" fontId="53" fillId="0" borderId="0" xfId="126" applyFont="1" applyProtection="1">
      <protection hidden="1"/>
    </xf>
    <xf numFmtId="0" fontId="45" fillId="0" borderId="0" xfId="126" applyFont="1" applyFill="1" applyProtection="1">
      <protection hidden="1"/>
    </xf>
    <xf numFmtId="0" fontId="23" fillId="0" borderId="0" xfId="1" applyFont="1" applyFill="1" applyBorder="1" applyAlignment="1" applyProtection="1">
      <protection hidden="1"/>
    </xf>
    <xf numFmtId="0" fontId="25" fillId="3" borderId="0" xfId="1" applyNumberFormat="1" applyFont="1" applyFill="1" applyBorder="1" applyAlignment="1" applyProtection="1">
      <alignment horizontal="left" vertical="center" indent="1"/>
      <protection hidden="1"/>
    </xf>
    <xf numFmtId="3" fontId="25" fillId="3" borderId="0" xfId="1" applyNumberFormat="1" applyFont="1" applyFill="1" applyBorder="1" applyAlignment="1" applyProtection="1">
      <alignment horizontal="left" vertical="center" indent="1"/>
      <protection hidden="1"/>
    </xf>
    <xf numFmtId="0" fontId="27" fillId="0" borderId="1" xfId="1" applyFont="1" applyFill="1" applyBorder="1" applyAlignment="1" applyProtection="1">
      <alignment horizontal="left" vertical="center" wrapText="1" indent="1"/>
      <protection hidden="1"/>
    </xf>
    <xf numFmtId="0" fontId="2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1" xfId="1" applyFont="1" applyFill="1" applyBorder="1" applyAlignment="1" applyProtection="1">
      <alignment horizontal="left" vertical="center" wrapText="1" indent="1"/>
      <protection hidden="1"/>
    </xf>
    <xf numFmtId="0" fontId="26" fillId="4" borderId="1" xfId="1" applyFont="1" applyFill="1" applyBorder="1" applyAlignment="1" applyProtection="1">
      <alignment horizontal="left" vertical="center" wrapText="1" indent="1"/>
      <protection hidden="1"/>
    </xf>
    <xf numFmtId="0" fontId="25" fillId="3" borderId="2" xfId="3" applyFont="1" applyFill="1" applyBorder="1" applyAlignment="1" applyProtection="1">
      <alignment horizontal="left" vertical="center" wrapText="1" indent="1"/>
      <protection hidden="1"/>
    </xf>
    <xf numFmtId="0" fontId="25" fillId="3" borderId="0" xfId="3" applyFont="1" applyFill="1" applyBorder="1" applyAlignment="1" applyProtection="1">
      <alignment horizontal="left" vertical="center" wrapText="1" indent="1"/>
      <protection hidden="1"/>
    </xf>
    <xf numFmtId="0" fontId="14" fillId="0" borderId="1" xfId="3" applyFont="1" applyFill="1" applyBorder="1" applyAlignment="1" applyProtection="1">
      <alignment horizontal="left" vertical="center" indent="2"/>
      <protection hidden="1"/>
    </xf>
    <xf numFmtId="0" fontId="7" fillId="2" borderId="3" xfId="3" applyFont="1" applyFill="1" applyBorder="1" applyAlignment="1" applyProtection="1">
      <alignment vertical="center" wrapText="1"/>
      <protection hidden="1"/>
    </xf>
    <xf numFmtId="0" fontId="7" fillId="2" borderId="4" xfId="3" applyFont="1" applyFill="1" applyBorder="1" applyAlignment="1" applyProtection="1">
      <alignment vertical="center" wrapText="1"/>
      <protection hidden="1"/>
    </xf>
    <xf numFmtId="0" fontId="7" fillId="2" borderId="5" xfId="3" applyFont="1" applyFill="1" applyBorder="1" applyAlignment="1" applyProtection="1">
      <alignment vertical="center" wrapText="1"/>
      <protection hidden="1"/>
    </xf>
    <xf numFmtId="0" fontId="24" fillId="0" borderId="0" xfId="3" applyFont="1" applyFill="1" applyBorder="1" applyAlignment="1" applyProtection="1">
      <alignment horizontal="left" vertical="center" wrapText="1"/>
      <protection hidden="1"/>
    </xf>
    <xf numFmtId="0" fontId="24" fillId="0" borderId="0" xfId="3" applyFont="1" applyFill="1" applyBorder="1" applyAlignment="1" applyProtection="1">
      <alignment horizontal="left" vertical="center" wrapText="1"/>
      <protection hidden="1"/>
    </xf>
    <xf numFmtId="0" fontId="24" fillId="0" borderId="0" xfId="3" applyFont="1" applyFill="1" applyBorder="1" applyAlignment="1" applyProtection="1">
      <alignment horizontal="left" vertical="center"/>
      <protection hidden="1"/>
    </xf>
    <xf numFmtId="0" fontId="30" fillId="0" borderId="0" xfId="2" applyFont="1" applyFill="1" applyAlignment="1" applyProtection="1">
      <alignment horizontal="left" vertical="center"/>
      <protection hidden="1"/>
    </xf>
    <xf numFmtId="0" fontId="29" fillId="3" borderId="0" xfId="1" applyNumberFormat="1" applyFont="1" applyFill="1" applyBorder="1" applyAlignment="1" applyProtection="1">
      <alignment horizontal="left" vertical="center" indent="1"/>
      <protection hidden="1"/>
    </xf>
    <xf numFmtId="3" fontId="29" fillId="3" borderId="0" xfId="1" applyNumberFormat="1" applyFont="1" applyFill="1" applyBorder="1" applyAlignment="1" applyProtection="1">
      <alignment horizontal="left" vertical="center" indent="1"/>
      <protection hidden="1"/>
    </xf>
    <xf numFmtId="0" fontId="25" fillId="3" borderId="0" xfId="1" applyNumberFormat="1" applyFont="1" applyFill="1" applyBorder="1" applyAlignment="1" applyProtection="1">
      <alignment vertical="top"/>
      <protection hidden="1"/>
    </xf>
    <xf numFmtId="0" fontId="29" fillId="3" borderId="0" xfId="1" applyNumberFormat="1" applyFont="1" applyFill="1" applyBorder="1" applyAlignment="1" applyProtection="1">
      <alignment vertical="top"/>
      <protection hidden="1"/>
    </xf>
    <xf numFmtId="0" fontId="26" fillId="4" borderId="1" xfId="3" applyFont="1" applyFill="1" applyBorder="1" applyAlignment="1" applyProtection="1">
      <alignment horizontal="center" vertical="center" wrapText="1"/>
      <protection hidden="1"/>
    </xf>
    <xf numFmtId="0" fontId="25" fillId="4" borderId="1" xfId="3" applyFont="1" applyFill="1" applyBorder="1" applyAlignment="1" applyProtection="1">
      <alignment horizontal="center" vertical="center"/>
      <protection hidden="1"/>
    </xf>
    <xf numFmtId="0" fontId="24" fillId="0" borderId="1" xfId="3" applyFont="1" applyFill="1" applyBorder="1" applyAlignment="1" applyProtection="1">
      <alignment horizontal="left" vertical="center" wrapText="1" indent="2"/>
      <protection hidden="1"/>
    </xf>
    <xf numFmtId="0" fontId="24" fillId="2" borderId="3" xfId="3" applyFont="1" applyFill="1" applyBorder="1" applyAlignment="1" applyProtection="1">
      <alignment vertical="center" wrapText="1"/>
      <protection hidden="1"/>
    </xf>
    <xf numFmtId="0" fontId="24" fillId="2" borderId="4" xfId="3" applyFont="1" applyFill="1" applyBorder="1" applyAlignment="1" applyProtection="1">
      <alignment vertical="center" wrapText="1"/>
      <protection hidden="1"/>
    </xf>
    <xf numFmtId="0" fontId="24" fillId="2" borderId="5" xfId="3" applyFont="1" applyFill="1" applyBorder="1" applyAlignment="1" applyProtection="1">
      <alignment vertical="center" wrapText="1"/>
      <protection hidden="1"/>
    </xf>
    <xf numFmtId="0" fontId="14" fillId="7" borderId="0" xfId="123" applyFont="1" applyFill="1" applyProtection="1">
      <protection hidden="1"/>
    </xf>
    <xf numFmtId="0" fontId="14" fillId="4" borderId="0" xfId="123" applyFont="1" applyFill="1" applyProtection="1">
      <protection hidden="1"/>
    </xf>
    <xf numFmtId="0" fontId="14" fillId="8" borderId="0" xfId="123" applyFont="1" applyFill="1" applyProtection="1">
      <protection hidden="1"/>
    </xf>
    <xf numFmtId="9" fontId="25" fillId="3" borderId="0" xfId="5" applyFont="1" applyFill="1" applyBorder="1" applyAlignment="1" applyProtection="1">
      <alignment horizontal="left" vertical="center" wrapText="1"/>
      <protection hidden="1"/>
    </xf>
    <xf numFmtId="167" fontId="25" fillId="3" borderId="0" xfId="5" applyNumberFormat="1" applyFont="1" applyFill="1" applyBorder="1" applyAlignment="1" applyProtection="1">
      <alignment horizontal="left" vertical="center" wrapText="1"/>
      <protection hidden="1"/>
    </xf>
    <xf numFmtId="0" fontId="25" fillId="3" borderId="0" xfId="1" applyNumberFormat="1" applyFont="1" applyFill="1" applyBorder="1" applyAlignment="1" applyProtection="1">
      <alignment horizontal="left" vertical="center" wrapText="1"/>
      <protection hidden="1"/>
    </xf>
    <xf numFmtId="3" fontId="25" fillId="3" borderId="0" xfId="1" applyNumberFormat="1" applyFont="1" applyFill="1" applyBorder="1" applyAlignment="1" applyProtection="1">
      <alignment horizontal="left" vertical="center" wrapText="1"/>
      <protection hidden="1"/>
    </xf>
    <xf numFmtId="166" fontId="27" fillId="0" borderId="1" xfId="1" applyNumberFormat="1" applyFont="1" applyFill="1" applyBorder="1" applyAlignment="1" applyProtection="1">
      <alignment horizontal="left" vertical="center" wrapText="1" indent="1"/>
      <protection hidden="1"/>
    </xf>
    <xf numFmtId="0" fontId="9" fillId="3" borderId="0" xfId="1" applyNumberFormat="1" applyFont="1" applyFill="1" applyBorder="1" applyAlignment="1" applyProtection="1">
      <alignment vertical="top" wrapText="1"/>
      <protection hidden="1"/>
    </xf>
    <xf numFmtId="0" fontId="24" fillId="0" borderId="1" xfId="3" applyFont="1" applyFill="1" applyBorder="1" applyAlignment="1" applyProtection="1">
      <alignment horizontal="left" vertical="center" indent="2"/>
      <protection hidden="1"/>
    </xf>
    <xf numFmtId="0" fontId="14" fillId="7" borderId="0" xfId="123" applyFont="1" applyFill="1" applyAlignment="1" applyProtection="1">
      <alignment horizontal="left" vertical="center"/>
      <protection hidden="1"/>
    </xf>
    <xf numFmtId="0" fontId="14" fillId="4" borderId="0" xfId="123" applyFont="1" applyFill="1" applyAlignment="1" applyProtection="1">
      <alignment horizontal="left" vertical="center"/>
      <protection hidden="1"/>
    </xf>
    <xf numFmtId="0" fontId="14" fillId="8" borderId="0" xfId="123" applyFont="1" applyFill="1" applyAlignment="1" applyProtection="1">
      <alignment horizontal="left" vertical="center"/>
      <protection hidden="1"/>
    </xf>
    <xf numFmtId="0" fontId="14" fillId="0" borderId="0" xfId="1" applyFont="1" applyFill="1" applyBorder="1" applyAlignment="1" applyProtection="1">
      <alignment horizontal="left" vertical="center"/>
      <protection hidden="1"/>
    </xf>
    <xf numFmtId="0" fontId="9" fillId="0" borderId="0" xfId="1" applyNumberFormat="1" applyFont="1" applyFill="1" applyBorder="1" applyAlignment="1" applyProtection="1">
      <alignment horizontal="left" vertical="center"/>
      <protection hidden="1"/>
    </xf>
    <xf numFmtId="0" fontId="9" fillId="0" borderId="0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NumberFormat="1" applyFont="1" applyFill="1" applyBorder="1" applyAlignment="1" applyProtection="1">
      <alignment horizontal="left" vertical="center" wrapText="1"/>
      <protection hidden="1"/>
    </xf>
    <xf numFmtId="0" fontId="16" fillId="3" borderId="0" xfId="1" applyNumberFormat="1" applyFont="1" applyFill="1" applyBorder="1" applyAlignment="1" applyProtection="1">
      <alignment vertical="top" wrapText="1"/>
      <protection hidden="1"/>
    </xf>
    <xf numFmtId="0" fontId="38" fillId="4" borderId="0" xfId="123" applyFill="1" applyBorder="1" applyProtection="1"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17" fillId="0" borderId="0" xfId="2" applyFont="1" applyFill="1" applyBorder="1" applyAlignment="1" applyProtection="1">
      <alignment vertical="center"/>
      <protection hidden="1"/>
    </xf>
    <xf numFmtId="0" fontId="19" fillId="0" borderId="0" xfId="1" applyFont="1" applyFill="1" applyBorder="1" applyAlignment="1" applyProtection="1">
      <protection hidden="1"/>
    </xf>
    <xf numFmtId="0" fontId="4" fillId="0" borderId="0" xfId="1" applyFill="1" applyProtection="1">
      <protection hidden="1"/>
    </xf>
    <xf numFmtId="0" fontId="4" fillId="0" borderId="0" xfId="1" applyProtection="1">
      <protection hidden="1"/>
    </xf>
    <xf numFmtId="0" fontId="18" fillId="0" borderId="0" xfId="1" applyFont="1" applyProtection="1"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1" fillId="0" borderId="0" xfId="1" applyFont="1" applyBorder="1" applyAlignment="1" applyProtection="1">
      <alignment horizontal="center" vertical="center"/>
      <protection hidden="1"/>
    </xf>
    <xf numFmtId="0" fontId="20" fillId="0" borderId="0" xfId="1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170" fontId="36" fillId="6" borderId="1" xfId="0" applyNumberFormat="1" applyFont="1" applyFill="1" applyBorder="1" applyAlignment="1" applyProtection="1">
      <alignment horizontal="center" vertical="center"/>
      <protection hidden="1"/>
    </xf>
    <xf numFmtId="166" fontId="34" fillId="0" borderId="0" xfId="1" applyNumberFormat="1" applyFont="1" applyBorder="1" applyAlignment="1" applyProtection="1">
      <alignment horizontal="center" vertical="center"/>
      <protection hidden="1"/>
    </xf>
    <xf numFmtId="9" fontId="37" fillId="6" borderId="1" xfId="5" applyNumberFormat="1" applyFont="1" applyFill="1" applyBorder="1" applyAlignment="1" applyProtection="1">
      <alignment horizontal="center" vertical="center"/>
      <protection hidden="1"/>
    </xf>
    <xf numFmtId="166" fontId="37" fillId="6" borderId="1" xfId="1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Border="1" applyProtection="1">
      <protection hidden="1"/>
    </xf>
  </cellXfs>
  <cellStyles count="128">
    <cellStyle name="Currency 2" xfId="119"/>
    <cellStyle name="Hiperlink" xfId="2" builtinId="8"/>
    <cellStyle name="Hiperlink 2" xfId="127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Hiperlink Visitado" xfId="23" builtinId="9" hidden="1"/>
    <cellStyle name="Hiperlink Visitado" xfId="24" builtinId="9" hidden="1"/>
    <cellStyle name="Hiperlink Visitado" xfId="25" builtinId="9" hidden="1"/>
    <cellStyle name="Hiperlink Visitado" xfId="26" builtinId="9" hidden="1"/>
    <cellStyle name="Hiperlink Visitado" xfId="27" builtinId="9" hidden="1"/>
    <cellStyle name="Hiperlink Visitado" xfId="28" builtinId="9" hidden="1"/>
    <cellStyle name="Hiperlink Visitado" xfId="29" builtinId="9" hidden="1"/>
    <cellStyle name="Hiperlink Visitado" xfId="30" builtinId="9" hidden="1"/>
    <cellStyle name="Hiperlink Visitado" xfId="31" builtinId="9" hidden="1"/>
    <cellStyle name="Hiperlink Visitado" xfId="32" builtinId="9" hidden="1"/>
    <cellStyle name="Hiperlink Visitado" xfId="33" builtinId="9" hidden="1"/>
    <cellStyle name="Hiperlink Visitado" xfId="34" builtinId="9" hidden="1"/>
    <cellStyle name="Hiperlink Visitado" xfId="35" builtinId="9" hidden="1"/>
    <cellStyle name="Hiperlink Visitado" xfId="36" builtinId="9" hidden="1"/>
    <cellStyle name="Hiperlink Visitado" xfId="37" builtinId="9" hidden="1"/>
    <cellStyle name="Hiperlink Visitado" xfId="38" builtinId="9" hidden="1"/>
    <cellStyle name="Hiperlink Visitado" xfId="39" builtinId="9" hidden="1"/>
    <cellStyle name="Hiperlink Visitado" xfId="40" builtinId="9" hidden="1"/>
    <cellStyle name="Hiperlink Visitado" xfId="41" builtinId="9" hidden="1"/>
    <cellStyle name="Hiperlink Visitado" xfId="42" builtinId="9" hidden="1"/>
    <cellStyle name="Hiperlink Visitado" xfId="43" builtinId="9" hidden="1"/>
    <cellStyle name="Hiperlink Visitado" xfId="44" builtinId="9" hidden="1"/>
    <cellStyle name="Hiperlink Visitado" xfId="45" builtinId="9" hidden="1"/>
    <cellStyle name="Hiperlink Visitado" xfId="46" builtinId="9" hidden="1"/>
    <cellStyle name="Hiperlink Visitado" xfId="47" builtinId="9" hidden="1"/>
    <cellStyle name="Hiperlink Visitado" xfId="48" builtinId="9" hidden="1"/>
    <cellStyle name="Hiperlink Visitado" xfId="49" builtinId="9" hidden="1"/>
    <cellStyle name="Hiperlink Visitado" xfId="50" builtinId="9" hidden="1"/>
    <cellStyle name="Hiperlink Visitado" xfId="51" builtinId="9" hidden="1"/>
    <cellStyle name="Hiperlink Visitado" xfId="52" builtinId="9" hidden="1"/>
    <cellStyle name="Hiperlink Visitado" xfId="53" builtinId="9" hidden="1"/>
    <cellStyle name="Hiperlink Visitado" xfId="54" builtinId="9" hidden="1"/>
    <cellStyle name="Hiperlink Visitado" xfId="55" builtinId="9" hidden="1"/>
    <cellStyle name="Hiperlink Visitado" xfId="56" builtinId="9" hidden="1"/>
    <cellStyle name="Hiperlink Visitado" xfId="57" builtinId="9" hidden="1"/>
    <cellStyle name="Hiperlink Visitado" xfId="58" builtinId="9" hidden="1"/>
    <cellStyle name="Hiperlink Visitado" xfId="59" builtinId="9" hidden="1"/>
    <cellStyle name="Hiperlink Visitado" xfId="60" builtinId="9" hidden="1"/>
    <cellStyle name="Hiperlink Visitado" xfId="61" builtinId="9" hidden="1"/>
    <cellStyle name="Hiperlink Visitado" xfId="62" builtinId="9" hidden="1"/>
    <cellStyle name="Hiperlink Visitado" xfId="63" builtinId="9" hidden="1"/>
    <cellStyle name="Hiperlink Visitado" xfId="64" builtinId="9" hidden="1"/>
    <cellStyle name="Hiperlink Visitado" xfId="65" builtinId="9" hidden="1"/>
    <cellStyle name="Hiperlink Visitado" xfId="66" builtinId="9" hidden="1"/>
    <cellStyle name="Hiperlink Visitado" xfId="67" builtinId="9" hidden="1"/>
    <cellStyle name="Hiperlink Visitado" xfId="68" builtinId="9" hidden="1"/>
    <cellStyle name="Hiperlink Visitado" xfId="69" builtinId="9" hidden="1"/>
    <cellStyle name="Hiperlink Visitado" xfId="70" builtinId="9" hidden="1"/>
    <cellStyle name="Hiperlink Visitado" xfId="71" builtinId="9" hidden="1"/>
    <cellStyle name="Hiperlink Visitado" xfId="72" builtinId="9" hidden="1"/>
    <cellStyle name="Hiperlink Visitado" xfId="73" builtinId="9" hidden="1"/>
    <cellStyle name="Hiperlink Visitado" xfId="74" builtinId="9" hidden="1"/>
    <cellStyle name="Hiperlink Visitado" xfId="75" builtinId="9" hidden="1"/>
    <cellStyle name="Hiperlink Visitado" xfId="76" builtinId="9" hidden="1"/>
    <cellStyle name="Hiperlink Visitado" xfId="77" builtinId="9" hidden="1"/>
    <cellStyle name="Hiperlink Visitado" xfId="78" builtinId="9" hidden="1"/>
    <cellStyle name="Hiperlink Visitado" xfId="79" builtinId="9" hidden="1"/>
    <cellStyle name="Hiperlink Visitado" xfId="80" builtinId="9" hidden="1"/>
    <cellStyle name="Hiperlink Visitado" xfId="81" builtinId="9" hidden="1"/>
    <cellStyle name="Hiperlink Visitado" xfId="82" builtinId="9" hidden="1"/>
    <cellStyle name="Hiperlink Visitado" xfId="83" builtinId="9" hidden="1"/>
    <cellStyle name="Hiperlink Visitado" xfId="84" builtinId="9" hidden="1"/>
    <cellStyle name="Hiperlink Visitado" xfId="85" builtinId="9" hidden="1"/>
    <cellStyle name="Hiperlink Visitado" xfId="86" builtinId="9" hidden="1"/>
    <cellStyle name="Hiperlink Visitado" xfId="87" builtinId="9" hidden="1"/>
    <cellStyle name="Hiperlink Visitado" xfId="88" builtinId="9" hidden="1"/>
    <cellStyle name="Hiperlink Visitado" xfId="89" builtinId="9" hidden="1"/>
    <cellStyle name="Hiperlink Visitado" xfId="90" builtinId="9" hidden="1"/>
    <cellStyle name="Hiperlink Visitado" xfId="91" builtinId="9" hidden="1"/>
    <cellStyle name="Hiperlink Visitado" xfId="92" builtinId="9" hidden="1"/>
    <cellStyle name="Hiperlink Visitado" xfId="93" builtinId="9" hidden="1"/>
    <cellStyle name="Hiperlink Visitado" xfId="94" builtinId="9" hidden="1"/>
    <cellStyle name="Hiperlink Visitado" xfId="95" builtinId="9" hidden="1"/>
    <cellStyle name="Hiperlink Visitado" xfId="96" builtinId="9" hidden="1"/>
    <cellStyle name="Hiperlink Visitado" xfId="97" builtinId="9" hidden="1"/>
    <cellStyle name="Hiperlink Visitado" xfId="98" builtinId="9" hidden="1"/>
    <cellStyle name="Hiperlink Visitado" xfId="99" builtinId="9" hidden="1"/>
    <cellStyle name="Hiperlink Visitado" xfId="100" builtinId="9" hidden="1"/>
    <cellStyle name="Hiperlink Visitado" xfId="101" builtinId="9" hidden="1"/>
    <cellStyle name="Hiperlink Visitado" xfId="102" builtinId="9" hidden="1"/>
    <cellStyle name="Hiperlink Visitado" xfId="103" builtinId="9" hidden="1"/>
    <cellStyle name="Hiperlink Visitado" xfId="104" builtinId="9" hidden="1"/>
    <cellStyle name="Hiperlink Visitado" xfId="105" builtinId="9" hidden="1"/>
    <cellStyle name="Hiperlink Visitado" xfId="106" builtinId="9" hidden="1"/>
    <cellStyle name="Hiperlink Visitado" xfId="107" builtinId="9" hidden="1"/>
    <cellStyle name="Hiperlink Visitado" xfId="108" builtinId="9" hidden="1"/>
    <cellStyle name="Hiperlink Visitado" xfId="109" builtinId="9" hidden="1"/>
    <cellStyle name="Hiperlink Visitado" xfId="110" builtinId="9" hidden="1"/>
    <cellStyle name="Hiperlink Visitado" xfId="111" builtinId="9" hidden="1"/>
    <cellStyle name="Hiperlink Visitado" xfId="112" builtinId="9" hidden="1"/>
    <cellStyle name="Hiperlink Visitado" xfId="113" builtinId="9" hidden="1"/>
    <cellStyle name="Hiperlink Visitado" xfId="114" builtinId="9" hidden="1"/>
    <cellStyle name="Hiperlink Visitado" xfId="115" builtinId="9" hidden="1"/>
    <cellStyle name="Hiperlink Visitado" xfId="116" builtinId="9" hidden="1"/>
    <cellStyle name="Hiperlink Visitado" xfId="117" builtinId="9" hidden="1"/>
    <cellStyle name="Hiperlink Visitado" xfId="118" builtinId="9" hidden="1"/>
    <cellStyle name="Hiperlink Visitado" xfId="121" builtinId="9" hidden="1"/>
    <cellStyle name="Hiperlink Visitado" xfId="122" builtinId="9" hidden="1"/>
    <cellStyle name="Normal" xfId="0" builtinId="0"/>
    <cellStyle name="Normal 2" xfId="1"/>
    <cellStyle name="Normal 2 2" xfId="3"/>
    <cellStyle name="Normal 2 2 2" xfId="125"/>
    <cellStyle name="Normal 2 3" xfId="120"/>
    <cellStyle name="Normal 2 3 2" xfId="126"/>
    <cellStyle name="Normal 2 4" xfId="123"/>
    <cellStyle name="Normal 3" xfId="124"/>
    <cellStyle name="Percent 2" xfId="4"/>
    <cellStyle name="Porcentagem" xfId="5" builtinId="5"/>
  </cellStyles>
  <dxfs count="3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ill>
        <patternFill patternType="none"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Medium4">
    <tableStyle name="Estilo de Tabela 1" pivot="0" count="2">
      <tableStyleElement type="wholeTable" dxfId="33"/>
      <tableStyleElement type="headerRow" dxfId="32"/>
    </tableStyle>
  </tableStyles>
  <colors>
    <mruColors>
      <color rgb="FFEAEAEA"/>
      <color rgb="FF006100"/>
      <color rgb="FFC6EFCE"/>
      <color rgb="FF66FF99"/>
      <color rgb="FF00FF99"/>
      <color rgb="FF99FF99"/>
      <color rgb="FFFFE1FF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Indicadores de Rotatividade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Rot!$C$8</c:f>
              <c:strCache>
                <c:ptCount val="1"/>
                <c:pt idx="0">
                  <c:v>Número de Novas Contratações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Rel!$D$6:$O$6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Rot!$D$8:$O$8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1"/>
          <c:tx>
            <c:strRef>
              <c:f>Rot!$C$14</c:f>
              <c:strCache>
                <c:ptCount val="1"/>
                <c:pt idx="0">
                  <c:v>Nº de Funcionários no Final do Mês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Rel!$D$6:$O$6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Rot!$D$14:$O$14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</c:ser>
        <c:ser>
          <c:idx val="1"/>
          <c:order val="3"/>
          <c:tx>
            <c:strRef>
              <c:f>Rot!$C$11</c:f>
              <c:strCache>
                <c:ptCount val="1"/>
                <c:pt idx="0">
                  <c:v>Total de Desligamentos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Rot!$D$11:$O$11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02614656"/>
        <c:axId val="202616192"/>
      </c:barChart>
      <c:lineChart>
        <c:grouping val="standard"/>
        <c:varyColors val="0"/>
        <c:ser>
          <c:idx val="7"/>
          <c:order val="2"/>
          <c:tx>
            <c:strRef>
              <c:f>Rot!$C$15</c:f>
              <c:strCache>
                <c:ptCount val="1"/>
                <c:pt idx="0">
                  <c:v>Taxa de Turnover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x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Rel!$D$6:$O$6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Rot!$D$15:$O$15</c:f>
              <c:numCache>
                <c:formatCode>0%</c:formatCode>
                <c:ptCount val="12"/>
                <c:pt idx="0">
                  <c:v>0.2</c:v>
                </c:pt>
                <c:pt idx="1">
                  <c:v>0.13333333333333333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35904"/>
        <c:axId val="202634368"/>
      </c:lineChart>
      <c:catAx>
        <c:axId val="20261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616192"/>
        <c:crosses val="autoZero"/>
        <c:auto val="1"/>
        <c:lblAlgn val="ctr"/>
        <c:lblOffset val="100"/>
        <c:noMultiLvlLbl val="0"/>
      </c:catAx>
      <c:valAx>
        <c:axId val="202616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02614656"/>
        <c:crosses val="autoZero"/>
        <c:crossBetween val="between"/>
      </c:valAx>
      <c:valAx>
        <c:axId val="2026343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202635904"/>
        <c:crosses val="max"/>
        <c:crossBetween val="between"/>
      </c:valAx>
      <c:catAx>
        <c:axId val="20263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63436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50" b="0"/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Rot!$C$15</c:f>
              <c:strCache>
                <c:ptCount val="1"/>
                <c:pt idx="0">
                  <c:v>Taxa de Turnover</c:v>
                </c:pt>
              </c:strCache>
            </c:strRef>
          </c:tx>
          <c:dLbls>
            <c:spPr>
              <a:solidFill>
                <a:schemeClr val="bg1">
                  <a:lumMod val="95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Rot!$D$7:$O$7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Rot!$D$15:$O$15</c:f>
              <c:numCache>
                <c:formatCode>0%</c:formatCode>
                <c:ptCount val="12"/>
                <c:pt idx="0">
                  <c:v>0.2</c:v>
                </c:pt>
                <c:pt idx="1">
                  <c:v>0.13333333333333333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50" b="0"/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Eve!$C$25</c:f>
              <c:strCache>
                <c:ptCount val="1"/>
                <c:pt idx="0">
                  <c:v>Custo Total com Eventos de RH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Eve!$D$25:$O$25</c:f>
              <c:numCache>
                <c:formatCode>"R$"#,##0.00</c:formatCode>
                <c:ptCount val="12"/>
                <c:pt idx="0">
                  <c:v>1140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206938496"/>
        <c:axId val="206941184"/>
      </c:barChart>
      <c:catAx>
        <c:axId val="20693849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206941184"/>
        <c:crosses val="autoZero"/>
        <c:auto val="1"/>
        <c:lblAlgn val="ctr"/>
        <c:lblOffset val="100"/>
        <c:noMultiLvlLbl val="0"/>
      </c:catAx>
      <c:valAx>
        <c:axId val="206941184"/>
        <c:scaling>
          <c:orientation val="minMax"/>
        </c:scaling>
        <c:delete val="1"/>
        <c:axPos val="t"/>
        <c:numFmt formatCode="&quot;R$&quot;#,##0.00" sourceLinked="1"/>
        <c:majorTickMark val="out"/>
        <c:minorTickMark val="none"/>
        <c:tickLblPos val="nextTo"/>
        <c:crossAx val="2069384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  <c:txPr>
        <a:bodyPr/>
        <a:lstStyle/>
        <a:p>
          <a:pPr>
            <a:defRPr sz="1050" b="0"/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Pro!$C$18</c:f>
              <c:strCache>
                <c:ptCount val="1"/>
                <c:pt idx="0">
                  <c:v>Produtividade em Porcentagem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Pro!$D$7:$O$7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Pro!$D$18:$O$18</c:f>
              <c:numCache>
                <c:formatCode>0.0%</c:formatCode>
                <c:ptCount val="12"/>
                <c:pt idx="0">
                  <c:v>0.97575757575757571</c:v>
                </c:pt>
                <c:pt idx="1">
                  <c:v>0.97971014492753628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206996224"/>
        <c:axId val="206964608"/>
      </c:barChart>
      <c:valAx>
        <c:axId val="206964608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206996224"/>
        <c:crosses val="autoZero"/>
        <c:crossBetween val="between"/>
      </c:valAx>
      <c:catAx>
        <c:axId val="20699622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20696460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  <c:txPr>
        <a:bodyPr/>
        <a:lstStyle/>
        <a:p>
          <a:pPr>
            <a:defRPr sz="1050" b="0"/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Rot!$C$15</c:f>
              <c:strCache>
                <c:ptCount val="1"/>
                <c:pt idx="0">
                  <c:v>Taxa de Turnover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Rot!$D$7:$O$7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Rot!$D$15:$O$15</c:f>
              <c:numCache>
                <c:formatCode>0%</c:formatCode>
                <c:ptCount val="12"/>
                <c:pt idx="0">
                  <c:v>0.2</c:v>
                </c:pt>
                <c:pt idx="1">
                  <c:v>0.13333333333333333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207014144"/>
        <c:axId val="207003008"/>
      </c:barChart>
      <c:valAx>
        <c:axId val="20700300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207014144"/>
        <c:crosses val="autoZero"/>
        <c:crossBetween val="between"/>
      </c:valAx>
      <c:catAx>
        <c:axId val="20701414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20700300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b="0" i="0" baseline="0">
                <a:effectLst/>
              </a:rPr>
              <a:t>Divisão dos Custos de RH</a:t>
            </a:r>
            <a:endParaRPr lang="pt-BR" sz="11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Ret!$C$9:$C$19</c:f>
              <c:strCache>
                <c:ptCount val="1"/>
                <c:pt idx="0">
                  <c:v>Salários Pró-Labore Horas Extras Comissões Benefícios Férias Décimo Terceiro Outros Custos Custos com Treinamentos Custos com Desenvolvimentos Custos com Ações de Integração</c:v>
                </c:pt>
              </c:strCache>
            </c:strRef>
          </c:tx>
          <c:dLbls>
            <c:spPr>
              <a:solidFill>
                <a:schemeClr val="bg1"/>
              </a:solidFill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Rel!$C$53:$C$63</c:f>
              <c:strCache>
                <c:ptCount val="11"/>
                <c:pt idx="0">
                  <c:v>Salários</c:v>
                </c:pt>
                <c:pt idx="1">
                  <c:v>Pró-Labore</c:v>
                </c:pt>
                <c:pt idx="2">
                  <c:v>Horas Extras</c:v>
                </c:pt>
                <c:pt idx="3">
                  <c:v>Comissões</c:v>
                </c:pt>
                <c:pt idx="4">
                  <c:v>Benefícios</c:v>
                </c:pt>
                <c:pt idx="5">
                  <c:v>Férias</c:v>
                </c:pt>
                <c:pt idx="6">
                  <c:v>Décimo Terceiro</c:v>
                </c:pt>
                <c:pt idx="7">
                  <c:v>Outros Custos</c:v>
                </c:pt>
                <c:pt idx="8">
                  <c:v>Custos com Treinamentos</c:v>
                </c:pt>
                <c:pt idx="9">
                  <c:v>Custos com Desenvolvimentos</c:v>
                </c:pt>
                <c:pt idx="10">
                  <c:v>Custos com Ações de Integração</c:v>
                </c:pt>
              </c:strCache>
            </c:strRef>
          </c:cat>
          <c:val>
            <c:numRef>
              <c:f>Ret!$P$9:$P$19</c:f>
              <c:numCache>
                <c:formatCode>"R$"#,##0.00</c:formatCode>
                <c:ptCount val="11"/>
                <c:pt idx="0">
                  <c:v>21000</c:v>
                </c:pt>
                <c:pt idx="1">
                  <c:v>6000</c:v>
                </c:pt>
                <c:pt idx="2">
                  <c:v>1000</c:v>
                </c:pt>
                <c:pt idx="3">
                  <c:v>1600</c:v>
                </c:pt>
                <c:pt idx="4">
                  <c:v>1400</c:v>
                </c:pt>
                <c:pt idx="5">
                  <c:v>2300</c:v>
                </c:pt>
                <c:pt idx="6">
                  <c:v>0</c:v>
                </c:pt>
                <c:pt idx="7">
                  <c:v>0</c:v>
                </c:pt>
                <c:pt idx="8">
                  <c:v>960</c:v>
                </c:pt>
                <c:pt idx="9">
                  <c:v>480</c:v>
                </c:pt>
                <c:pt idx="10">
                  <c:v>200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Eventos Realizados no Ano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8271242214126E-2"/>
          <c:y val="0.10378619153674799"/>
          <c:w val="0.94874003995769196"/>
          <c:h val="0.779444259333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Eve!$C$8</c:f>
              <c:strCache>
                <c:ptCount val="1"/>
                <c:pt idx="0">
                  <c:v>Número de Treinamentos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Rel!$D$6:$O$6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Eve!$D$8:$O$8</c:f>
              <c:numCache>
                <c:formatCode>0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Eve!$C$18</c:f>
              <c:strCache>
                <c:ptCount val="1"/>
                <c:pt idx="0">
                  <c:v>Número de Ações de Integração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Rel!$D$6:$O$6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Eve!$D$18:$O$18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Eve!$C$13</c:f>
              <c:strCache>
                <c:ptCount val="1"/>
                <c:pt idx="0">
                  <c:v>Número de Desenvolvimentos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Eve!$D$13:$O$13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02766208"/>
        <c:axId val="202767744"/>
      </c:barChart>
      <c:catAx>
        <c:axId val="20276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767744"/>
        <c:crosses val="autoZero"/>
        <c:auto val="1"/>
        <c:lblAlgn val="ctr"/>
        <c:lblOffset val="100"/>
        <c:noMultiLvlLbl val="0"/>
      </c:catAx>
      <c:valAx>
        <c:axId val="202767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2027662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Indicadores de Retorno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Ret!$C$8</c:f>
              <c:strCache>
                <c:ptCount val="1"/>
                <c:pt idx="0">
                  <c:v>Receita Bruta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Rel!$D$6:$O$6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Ret!$D$8:$O$8</c:f>
              <c:numCache>
                <c:formatCode>"R$"#,##0.00</c:formatCode>
                <c:ptCount val="12"/>
                <c:pt idx="0">
                  <c:v>30000</c:v>
                </c:pt>
                <c:pt idx="1">
                  <c:v>35000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Ret!$C$20</c:f>
              <c:strCache>
                <c:ptCount val="1"/>
                <c:pt idx="0">
                  <c:v>Custos Totais com RH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Rel!$D$6:$O$6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Ret!$D$20:$O$20</c:f>
              <c:numCache>
                <c:formatCode>"R$"#,##0.00</c:formatCode>
                <c:ptCount val="12"/>
                <c:pt idx="0">
                  <c:v>17240</c:v>
                </c:pt>
                <c:pt idx="1">
                  <c:v>17700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05008896"/>
        <c:axId val="205010432"/>
      </c:barChart>
      <c:lineChart>
        <c:grouping val="standard"/>
        <c:varyColors val="0"/>
        <c:ser>
          <c:idx val="2"/>
          <c:order val="2"/>
          <c:tx>
            <c:strRef>
              <c:f>Ret!$C$21</c:f>
              <c:strCache>
                <c:ptCount val="1"/>
                <c:pt idx="0">
                  <c:v>Lucro Bruto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Ret!$D$21:$O$21</c:f>
              <c:numCache>
                <c:formatCode>"R$"#,##0.00</c:formatCode>
                <c:ptCount val="12"/>
                <c:pt idx="0">
                  <c:v>12760</c:v>
                </c:pt>
                <c:pt idx="1">
                  <c:v>17300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08896"/>
        <c:axId val="205010432"/>
      </c:lineChart>
      <c:catAx>
        <c:axId val="205008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5010432"/>
        <c:crosses val="autoZero"/>
        <c:auto val="1"/>
        <c:lblAlgn val="ctr"/>
        <c:lblOffset val="100"/>
        <c:noMultiLvlLbl val="0"/>
      </c:catAx>
      <c:valAx>
        <c:axId val="205010432"/>
        <c:scaling>
          <c:orientation val="minMax"/>
        </c:scaling>
        <c:delete val="0"/>
        <c:axPos val="l"/>
        <c:numFmt formatCode="&quot;R$&quot;#,##0.00" sourceLinked="1"/>
        <c:majorTickMark val="none"/>
        <c:minorTickMark val="none"/>
        <c:tickLblPos val="nextTo"/>
        <c:crossAx val="205008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Indicadores de Produtividade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858991051315403E-2"/>
          <c:y val="0.156164383561644"/>
          <c:w val="0.929767430645972"/>
          <c:h val="0.69437519580609497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Pro!$C$15</c:f>
              <c:strCache>
                <c:ptCount val="1"/>
                <c:pt idx="0">
                  <c:v>Horas de Trabalho Possíveis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Pro!$D$7:$O$7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Pro!$D$15:$O$15</c:f>
              <c:numCache>
                <c:formatCode>#,##0</c:formatCode>
                <c:ptCount val="12"/>
                <c:pt idx="0">
                  <c:v>2288</c:v>
                </c:pt>
                <c:pt idx="1">
                  <c:v>2392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1"/>
          <c:tx>
            <c:strRef>
              <c:f>Pro!$C$16</c:f>
              <c:strCache>
                <c:ptCount val="1"/>
                <c:pt idx="0">
                  <c:v>Horas de Trabalho Executadas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Pro!$D$7:$O$7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Pro!$D$16:$O$16</c:f>
              <c:numCache>
                <c:formatCode>#,##0</c:formatCode>
                <c:ptCount val="12"/>
                <c:pt idx="0">
                  <c:v>2232.5333333333333</c:v>
                </c:pt>
                <c:pt idx="1">
                  <c:v>2343.4666666666667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04677888"/>
        <c:axId val="204679040"/>
      </c:barChart>
      <c:lineChart>
        <c:grouping val="standard"/>
        <c:varyColors val="0"/>
        <c:ser>
          <c:idx val="8"/>
          <c:order val="2"/>
          <c:tx>
            <c:strRef>
              <c:f>Pro!$C$17</c:f>
              <c:strCache>
                <c:ptCount val="1"/>
                <c:pt idx="0">
                  <c:v>Horas de Trabalho Perdidas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Pro!$D$7:$O$7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Pro!$D$17:$O$17</c:f>
              <c:numCache>
                <c:formatCode>#,##0</c:formatCode>
                <c:ptCount val="12"/>
                <c:pt idx="0">
                  <c:v>64</c:v>
                </c:pt>
                <c:pt idx="1">
                  <c:v>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686464"/>
        <c:axId val="204680576"/>
      </c:lineChart>
      <c:catAx>
        <c:axId val="204677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679040"/>
        <c:crosses val="autoZero"/>
        <c:auto val="1"/>
        <c:lblAlgn val="ctr"/>
        <c:lblOffset val="100"/>
        <c:noMultiLvlLbl val="0"/>
      </c:catAx>
      <c:valAx>
        <c:axId val="2046790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04677888"/>
        <c:crosses val="autoZero"/>
        <c:crossBetween val="between"/>
      </c:valAx>
      <c:valAx>
        <c:axId val="204680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04686464"/>
        <c:crosses val="max"/>
        <c:crossBetween val="between"/>
      </c:valAx>
      <c:catAx>
        <c:axId val="20468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6805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Divisão dos Custos de RH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Ret!$C$9:$C$19</c:f>
              <c:strCache>
                <c:ptCount val="1"/>
                <c:pt idx="0">
                  <c:v>Salários Pró-Labore Horas Extras Comissões Benefícios Férias Décimo Terceiro Outros Custos Custos com Treinamentos Custos com Desenvolvimentos Custos com Ações de Integração</c:v>
                </c:pt>
              </c:strCache>
            </c:strRef>
          </c:tx>
          <c:invertIfNegative val="0"/>
          <c:dLbls>
            <c:txPr>
              <a:bodyPr rot="-5400000" vert="horz" anchor="t" anchorCtr="1"/>
              <a:lstStyle/>
              <a:p>
                <a:pPr>
                  <a:defRPr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Rel!$C$53:$C$63</c:f>
              <c:strCache>
                <c:ptCount val="11"/>
                <c:pt idx="0">
                  <c:v>Salários</c:v>
                </c:pt>
                <c:pt idx="1">
                  <c:v>Pró-Labore</c:v>
                </c:pt>
                <c:pt idx="2">
                  <c:v>Horas Extras</c:v>
                </c:pt>
                <c:pt idx="3">
                  <c:v>Comissões</c:v>
                </c:pt>
                <c:pt idx="4">
                  <c:v>Benefícios</c:v>
                </c:pt>
                <c:pt idx="5">
                  <c:v>Férias</c:v>
                </c:pt>
                <c:pt idx="6">
                  <c:v>Décimo Terceiro</c:v>
                </c:pt>
                <c:pt idx="7">
                  <c:v>Outros Custos</c:v>
                </c:pt>
                <c:pt idx="8">
                  <c:v>Custos com Treinamentos</c:v>
                </c:pt>
                <c:pt idx="9">
                  <c:v>Custos com Desenvolvimentos</c:v>
                </c:pt>
                <c:pt idx="10">
                  <c:v>Custos com Ações de Integração</c:v>
                </c:pt>
              </c:strCache>
            </c:strRef>
          </c:cat>
          <c:val>
            <c:numRef>
              <c:f>Ret!$P$9:$P$19</c:f>
              <c:numCache>
                <c:formatCode>"R$"#,##0.00</c:formatCode>
                <c:ptCount val="11"/>
                <c:pt idx="0">
                  <c:v>21000</c:v>
                </c:pt>
                <c:pt idx="1">
                  <c:v>6000</c:v>
                </c:pt>
                <c:pt idx="2">
                  <c:v>1000</c:v>
                </c:pt>
                <c:pt idx="3">
                  <c:v>1600</c:v>
                </c:pt>
                <c:pt idx="4">
                  <c:v>1400</c:v>
                </c:pt>
                <c:pt idx="5">
                  <c:v>2300</c:v>
                </c:pt>
                <c:pt idx="6">
                  <c:v>0</c:v>
                </c:pt>
                <c:pt idx="7">
                  <c:v>0</c:v>
                </c:pt>
                <c:pt idx="8">
                  <c:v>960</c:v>
                </c:pt>
                <c:pt idx="9">
                  <c:v>480</c:v>
                </c:pt>
                <c:pt idx="10">
                  <c:v>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04726272"/>
        <c:axId val="204719232"/>
      </c:barChart>
      <c:valAx>
        <c:axId val="204719232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204726272"/>
        <c:crosses val="autoZero"/>
        <c:crossBetween val="between"/>
      </c:valAx>
      <c:catAx>
        <c:axId val="204726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20471923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50" b="0"/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Eve!$C$25</c:f>
              <c:strCache>
                <c:ptCount val="1"/>
                <c:pt idx="0">
                  <c:v>Custo Total com Eventos de RH</c:v>
                </c:pt>
              </c:strCache>
            </c:strRef>
          </c:tx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Eve!$D$7:$O$7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Eve!$D$25:$O$25</c:f>
              <c:numCache>
                <c:formatCode>"R$"#,##0.00</c:formatCode>
                <c:ptCount val="12"/>
                <c:pt idx="0">
                  <c:v>1140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pt-BR" sz="1050" b="0"/>
              <a:t>Indicadores de Retorno Sobre o Investimento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Ret!$C$22</c:f>
              <c:strCache>
                <c:ptCount val="1"/>
                <c:pt idx="0">
                  <c:v>Receita Bruta por Funcionário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Ret!$D$7:$O$7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Ret!$D$22:$O$22</c:f>
              <c:numCache>
                <c:formatCode>"R$"#,##0.00</c:formatCode>
                <c:ptCount val="12"/>
                <c:pt idx="0">
                  <c:v>2000</c:v>
                </c:pt>
                <c:pt idx="1">
                  <c:v>2333.3333333333335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Ret!$C$23</c:f>
              <c:strCache>
                <c:ptCount val="1"/>
                <c:pt idx="0">
                  <c:v>Custo de RH por Funcionário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Ret!$D$7:$O$7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Ret!$D$23:$O$23</c:f>
              <c:numCache>
                <c:formatCode>"R$"#,##0.00</c:formatCode>
                <c:ptCount val="12"/>
                <c:pt idx="0">
                  <c:v>1149.3333333333333</c:v>
                </c:pt>
                <c:pt idx="1">
                  <c:v>1180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Ret!$C$24</c:f>
              <c:strCache>
                <c:ptCount val="1"/>
                <c:pt idx="0">
                  <c:v>Lucro Bruto por Funcionário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Ret!$D$7:$O$7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Ret!$D$24:$O$24</c:f>
              <c:numCache>
                <c:formatCode>"R$"#,##0.00</c:formatCode>
                <c:ptCount val="12"/>
                <c:pt idx="0">
                  <c:v>850.66666666666663</c:v>
                </c:pt>
                <c:pt idx="1">
                  <c:v>1153.3333333333333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04810496"/>
        <c:axId val="204824576"/>
      </c:barChart>
      <c:catAx>
        <c:axId val="204810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204824576"/>
        <c:crosses val="autoZero"/>
        <c:auto val="1"/>
        <c:lblAlgn val="ctr"/>
        <c:lblOffset val="100"/>
        <c:noMultiLvlLbl val="0"/>
      </c:catAx>
      <c:valAx>
        <c:axId val="204824576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2048104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50" b="0"/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Pro!$C$18</c:f>
              <c:strCache>
                <c:ptCount val="1"/>
                <c:pt idx="0">
                  <c:v>Produtividade em Porcentagem</c:v>
                </c:pt>
              </c:strCache>
            </c:strRef>
          </c:tx>
          <c:dLbls>
            <c:spPr>
              <a:solidFill>
                <a:schemeClr val="bg1">
                  <a:lumMod val="95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Pro!$D$7:$O$7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Pro!$D$18:$O$18</c:f>
              <c:numCache>
                <c:formatCode>0.0%</c:formatCode>
                <c:ptCount val="12"/>
                <c:pt idx="0">
                  <c:v>0.97575757575757571</c:v>
                </c:pt>
                <c:pt idx="1">
                  <c:v>0.97971014492753628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ve!A1"/><Relationship Id="rId13" Type="http://schemas.openxmlformats.org/officeDocument/2006/relationships/hyperlink" Target="#Rel!A1"/><Relationship Id="rId3" Type="http://schemas.openxmlformats.org/officeDocument/2006/relationships/hyperlink" Target="#Ret!A1"/><Relationship Id="rId7" Type="http://schemas.openxmlformats.org/officeDocument/2006/relationships/image" Target="../media/image2.jpeg"/><Relationship Id="rId12" Type="http://schemas.openxmlformats.org/officeDocument/2006/relationships/hyperlink" Target="#Gra!A1"/><Relationship Id="rId2" Type="http://schemas.openxmlformats.org/officeDocument/2006/relationships/hyperlink" Target="#Pro!A1"/><Relationship Id="rId1" Type="http://schemas.openxmlformats.org/officeDocument/2006/relationships/hyperlink" Target="#Rot!A1"/><Relationship Id="rId6" Type="http://schemas.openxmlformats.org/officeDocument/2006/relationships/image" Target="../media/image1.png"/><Relationship Id="rId11" Type="http://schemas.openxmlformats.org/officeDocument/2006/relationships/hyperlink" Target="#Sou!A1"/><Relationship Id="rId5" Type="http://schemas.openxmlformats.org/officeDocument/2006/relationships/hyperlink" Target="#Duv!A1"/><Relationship Id="rId10" Type="http://schemas.openxmlformats.org/officeDocument/2006/relationships/hyperlink" Target="#Sug!A1"/><Relationship Id="rId4" Type="http://schemas.openxmlformats.org/officeDocument/2006/relationships/hyperlink" Target="#Ini!A1"/><Relationship Id="rId9" Type="http://schemas.openxmlformats.org/officeDocument/2006/relationships/hyperlink" Target="#Das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Pro!A1"/><Relationship Id="rId7" Type="http://schemas.openxmlformats.org/officeDocument/2006/relationships/hyperlink" Target="#Eve!A1"/><Relationship Id="rId2" Type="http://schemas.openxmlformats.org/officeDocument/2006/relationships/hyperlink" Target="#Rot!A1"/><Relationship Id="rId1" Type="http://schemas.openxmlformats.org/officeDocument/2006/relationships/image" Target="../media/image10.png"/><Relationship Id="rId6" Type="http://schemas.openxmlformats.org/officeDocument/2006/relationships/image" Target="../media/image2.jpeg"/><Relationship Id="rId5" Type="http://schemas.openxmlformats.org/officeDocument/2006/relationships/hyperlink" Target="#Ini!A1"/><Relationship Id="rId10" Type="http://schemas.openxmlformats.org/officeDocument/2006/relationships/hyperlink" Target="#Rel!A1"/><Relationship Id="rId4" Type="http://schemas.openxmlformats.org/officeDocument/2006/relationships/hyperlink" Target="#Ret!A1"/><Relationship Id="rId9" Type="http://schemas.openxmlformats.org/officeDocument/2006/relationships/hyperlink" Target="#Gra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Rot!A1"/><Relationship Id="rId13" Type="http://schemas.openxmlformats.org/officeDocument/2006/relationships/hyperlink" Target="#Eve!A1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image" Target="../media/image2.jpeg"/><Relationship Id="rId2" Type="http://schemas.openxmlformats.org/officeDocument/2006/relationships/chart" Target="../charts/chart8.xml"/><Relationship Id="rId16" Type="http://schemas.openxmlformats.org/officeDocument/2006/relationships/hyperlink" Target="#Rel!A1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hyperlink" Target="#Ini!A1"/><Relationship Id="rId5" Type="http://schemas.openxmlformats.org/officeDocument/2006/relationships/chart" Target="../charts/chart11.xml"/><Relationship Id="rId15" Type="http://schemas.openxmlformats.org/officeDocument/2006/relationships/hyperlink" Target="#Gra!A1"/><Relationship Id="rId10" Type="http://schemas.openxmlformats.org/officeDocument/2006/relationships/hyperlink" Target="#Ret!A1"/><Relationship Id="rId4" Type="http://schemas.openxmlformats.org/officeDocument/2006/relationships/chart" Target="../charts/chart10.xml"/><Relationship Id="rId9" Type="http://schemas.openxmlformats.org/officeDocument/2006/relationships/hyperlink" Target="#Pro!A1"/><Relationship Id="rId14" Type="http://schemas.openxmlformats.org/officeDocument/2006/relationships/hyperlink" Target="#Das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Sug!A1"/><Relationship Id="rId7" Type="http://schemas.openxmlformats.org/officeDocument/2006/relationships/hyperlink" Target="#Ret!A1"/><Relationship Id="rId12" Type="http://schemas.openxmlformats.org/officeDocument/2006/relationships/hyperlink" Target="#Rel!A1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hyperlink" Target="#Pro!A1"/><Relationship Id="rId11" Type="http://schemas.openxmlformats.org/officeDocument/2006/relationships/hyperlink" Target="#Gra!A1"/><Relationship Id="rId5" Type="http://schemas.openxmlformats.org/officeDocument/2006/relationships/hyperlink" Target="#Rot!A1"/><Relationship Id="rId10" Type="http://schemas.openxmlformats.org/officeDocument/2006/relationships/hyperlink" Target="#Das!A1"/><Relationship Id="rId4" Type="http://schemas.openxmlformats.org/officeDocument/2006/relationships/hyperlink" Target="#Sou!A1"/><Relationship Id="rId9" Type="http://schemas.openxmlformats.org/officeDocument/2006/relationships/hyperlink" Target="#Ev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13" Type="http://schemas.openxmlformats.org/officeDocument/2006/relationships/hyperlink" Target="#Eve!A1"/><Relationship Id="rId3" Type="http://schemas.openxmlformats.org/officeDocument/2006/relationships/hyperlink" Target="#Ini!A1"/><Relationship Id="rId7" Type="http://schemas.openxmlformats.org/officeDocument/2006/relationships/hyperlink" Target="https://souza.xyz/produto/pacote-de-planilhas-de-gestao-de-pessoas/" TargetMode="External"/><Relationship Id="rId12" Type="http://schemas.openxmlformats.org/officeDocument/2006/relationships/image" Target="../media/image2.jpeg"/><Relationship Id="rId2" Type="http://schemas.openxmlformats.org/officeDocument/2006/relationships/image" Target="../media/image3.JPG"/><Relationship Id="rId16" Type="http://schemas.openxmlformats.org/officeDocument/2006/relationships/hyperlink" Target="#Rel!A1"/><Relationship Id="rId1" Type="http://schemas.openxmlformats.org/officeDocument/2006/relationships/hyperlink" Target="https://souza.xyz/produto/pacote-com-todas-as-planilhas-da-souza-promocao-2019/" TargetMode="External"/><Relationship Id="rId6" Type="http://schemas.openxmlformats.org/officeDocument/2006/relationships/hyperlink" Target="#Sou!A1"/><Relationship Id="rId11" Type="http://schemas.openxmlformats.org/officeDocument/2006/relationships/hyperlink" Target="#Ret!A1"/><Relationship Id="rId5" Type="http://schemas.openxmlformats.org/officeDocument/2006/relationships/hyperlink" Target="#Sug!A1"/><Relationship Id="rId15" Type="http://schemas.openxmlformats.org/officeDocument/2006/relationships/hyperlink" Target="#Gra!A1"/><Relationship Id="rId10" Type="http://schemas.openxmlformats.org/officeDocument/2006/relationships/hyperlink" Target="#Pro!A1"/><Relationship Id="rId4" Type="http://schemas.openxmlformats.org/officeDocument/2006/relationships/hyperlink" Target="#Duv!A1"/><Relationship Id="rId9" Type="http://schemas.openxmlformats.org/officeDocument/2006/relationships/hyperlink" Target="#Rot!A1"/><Relationship Id="rId14" Type="http://schemas.openxmlformats.org/officeDocument/2006/relationships/hyperlink" Target="#Das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#Sug!A1"/><Relationship Id="rId18" Type="http://schemas.openxmlformats.org/officeDocument/2006/relationships/image" Target="../media/image2.jpeg"/><Relationship Id="rId3" Type="http://schemas.openxmlformats.org/officeDocument/2006/relationships/hyperlink" Target="https://www.instagram.com/souza_sistemas/" TargetMode="External"/><Relationship Id="rId21" Type="http://schemas.openxmlformats.org/officeDocument/2006/relationships/hyperlink" Target="#Gra!A1"/><Relationship Id="rId7" Type="http://schemas.openxmlformats.org/officeDocument/2006/relationships/hyperlink" Target="https://www.youtube.com/c/FlavioSouza3350/featured" TargetMode="External"/><Relationship Id="rId12" Type="http://schemas.openxmlformats.org/officeDocument/2006/relationships/hyperlink" Target="#Duv!A1"/><Relationship Id="rId17" Type="http://schemas.openxmlformats.org/officeDocument/2006/relationships/hyperlink" Target="#Ret!A1"/><Relationship Id="rId2" Type="http://schemas.openxmlformats.org/officeDocument/2006/relationships/image" Target="../media/image5.png"/><Relationship Id="rId16" Type="http://schemas.openxmlformats.org/officeDocument/2006/relationships/hyperlink" Target="#Pro!A1"/><Relationship Id="rId20" Type="http://schemas.openxmlformats.org/officeDocument/2006/relationships/hyperlink" Target="#Das!A1"/><Relationship Id="rId1" Type="http://schemas.openxmlformats.org/officeDocument/2006/relationships/hyperlink" Target="https://souza.xyz/loja/" TargetMode="External"/><Relationship Id="rId6" Type="http://schemas.openxmlformats.org/officeDocument/2006/relationships/image" Target="../media/image7.png"/><Relationship Id="rId11" Type="http://schemas.openxmlformats.org/officeDocument/2006/relationships/hyperlink" Target="#Ini!A1"/><Relationship Id="rId5" Type="http://schemas.openxmlformats.org/officeDocument/2006/relationships/hyperlink" Target="https://www.facebook.com/souzasistemas" TargetMode="External"/><Relationship Id="rId15" Type="http://schemas.openxmlformats.org/officeDocument/2006/relationships/hyperlink" Target="#Rot!A1"/><Relationship Id="rId10" Type="http://schemas.openxmlformats.org/officeDocument/2006/relationships/image" Target="../media/image9.png"/><Relationship Id="rId19" Type="http://schemas.openxmlformats.org/officeDocument/2006/relationships/hyperlink" Target="#Eve!A1"/><Relationship Id="rId4" Type="http://schemas.openxmlformats.org/officeDocument/2006/relationships/image" Target="../media/image6.png"/><Relationship Id="rId9" Type="http://schemas.openxmlformats.org/officeDocument/2006/relationships/hyperlink" Target="http://blog.souza.xyz/" TargetMode="External"/><Relationship Id="rId14" Type="http://schemas.openxmlformats.org/officeDocument/2006/relationships/hyperlink" Target="#Sou!A1"/><Relationship Id="rId22" Type="http://schemas.openxmlformats.org/officeDocument/2006/relationships/hyperlink" Target="#Rel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Pro!A1"/><Relationship Id="rId7" Type="http://schemas.openxmlformats.org/officeDocument/2006/relationships/hyperlink" Target="#Eve!A1"/><Relationship Id="rId2" Type="http://schemas.openxmlformats.org/officeDocument/2006/relationships/hyperlink" Target="#Rot!A1"/><Relationship Id="rId1" Type="http://schemas.openxmlformats.org/officeDocument/2006/relationships/image" Target="../media/image10.png"/><Relationship Id="rId6" Type="http://schemas.openxmlformats.org/officeDocument/2006/relationships/image" Target="../media/image2.jpeg"/><Relationship Id="rId5" Type="http://schemas.openxmlformats.org/officeDocument/2006/relationships/hyperlink" Target="#Ini!A1"/><Relationship Id="rId10" Type="http://schemas.openxmlformats.org/officeDocument/2006/relationships/hyperlink" Target="#Rel!A1"/><Relationship Id="rId4" Type="http://schemas.openxmlformats.org/officeDocument/2006/relationships/hyperlink" Target="#Ret!A1"/><Relationship Id="rId9" Type="http://schemas.openxmlformats.org/officeDocument/2006/relationships/hyperlink" Target="#Gra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Pro!A1"/><Relationship Id="rId7" Type="http://schemas.openxmlformats.org/officeDocument/2006/relationships/hyperlink" Target="#Eve!A1"/><Relationship Id="rId2" Type="http://schemas.openxmlformats.org/officeDocument/2006/relationships/hyperlink" Target="#Rot!A1"/><Relationship Id="rId1" Type="http://schemas.openxmlformats.org/officeDocument/2006/relationships/image" Target="../media/image10.png"/><Relationship Id="rId6" Type="http://schemas.openxmlformats.org/officeDocument/2006/relationships/image" Target="../media/image2.jpeg"/><Relationship Id="rId5" Type="http://schemas.openxmlformats.org/officeDocument/2006/relationships/hyperlink" Target="#Ini!A1"/><Relationship Id="rId10" Type="http://schemas.openxmlformats.org/officeDocument/2006/relationships/hyperlink" Target="#Rel!A1"/><Relationship Id="rId4" Type="http://schemas.openxmlformats.org/officeDocument/2006/relationships/hyperlink" Target="#Ret!A1"/><Relationship Id="rId9" Type="http://schemas.openxmlformats.org/officeDocument/2006/relationships/hyperlink" Target="#Gr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Pro!A1"/><Relationship Id="rId7" Type="http://schemas.openxmlformats.org/officeDocument/2006/relationships/hyperlink" Target="#Eve!A1"/><Relationship Id="rId2" Type="http://schemas.openxmlformats.org/officeDocument/2006/relationships/hyperlink" Target="#Rot!A1"/><Relationship Id="rId1" Type="http://schemas.openxmlformats.org/officeDocument/2006/relationships/image" Target="../media/image10.png"/><Relationship Id="rId6" Type="http://schemas.openxmlformats.org/officeDocument/2006/relationships/image" Target="../media/image2.jpeg"/><Relationship Id="rId5" Type="http://schemas.openxmlformats.org/officeDocument/2006/relationships/hyperlink" Target="#Ini!A1"/><Relationship Id="rId10" Type="http://schemas.openxmlformats.org/officeDocument/2006/relationships/hyperlink" Target="#Rel!A1"/><Relationship Id="rId4" Type="http://schemas.openxmlformats.org/officeDocument/2006/relationships/hyperlink" Target="#Ret!A1"/><Relationship Id="rId9" Type="http://schemas.openxmlformats.org/officeDocument/2006/relationships/hyperlink" Target="#Gra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Pro!A1"/><Relationship Id="rId7" Type="http://schemas.openxmlformats.org/officeDocument/2006/relationships/hyperlink" Target="#Eve!A1"/><Relationship Id="rId2" Type="http://schemas.openxmlformats.org/officeDocument/2006/relationships/hyperlink" Target="#Rot!A1"/><Relationship Id="rId1" Type="http://schemas.openxmlformats.org/officeDocument/2006/relationships/image" Target="../media/image10.png"/><Relationship Id="rId6" Type="http://schemas.openxmlformats.org/officeDocument/2006/relationships/image" Target="../media/image2.jpeg"/><Relationship Id="rId5" Type="http://schemas.openxmlformats.org/officeDocument/2006/relationships/hyperlink" Target="#Ini!A1"/><Relationship Id="rId10" Type="http://schemas.openxmlformats.org/officeDocument/2006/relationships/hyperlink" Target="#Rel!A1"/><Relationship Id="rId4" Type="http://schemas.openxmlformats.org/officeDocument/2006/relationships/hyperlink" Target="#Ret!A1"/><Relationship Id="rId9" Type="http://schemas.openxmlformats.org/officeDocument/2006/relationships/hyperlink" Target="#Gra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Pro!A1"/><Relationship Id="rId13" Type="http://schemas.openxmlformats.org/officeDocument/2006/relationships/hyperlink" Target="#Das!A1"/><Relationship Id="rId3" Type="http://schemas.openxmlformats.org/officeDocument/2006/relationships/chart" Target="../charts/chart3.xml"/><Relationship Id="rId7" Type="http://schemas.openxmlformats.org/officeDocument/2006/relationships/hyperlink" Target="#Rot!A1"/><Relationship Id="rId12" Type="http://schemas.openxmlformats.org/officeDocument/2006/relationships/hyperlink" Target="#Eve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jpeg"/><Relationship Id="rId5" Type="http://schemas.openxmlformats.org/officeDocument/2006/relationships/chart" Target="../charts/chart5.xml"/><Relationship Id="rId15" Type="http://schemas.openxmlformats.org/officeDocument/2006/relationships/hyperlink" Target="#Rel!A1"/><Relationship Id="rId10" Type="http://schemas.openxmlformats.org/officeDocument/2006/relationships/hyperlink" Target="#Ini!A1"/><Relationship Id="rId4" Type="http://schemas.openxmlformats.org/officeDocument/2006/relationships/chart" Target="../charts/chart4.xml"/><Relationship Id="rId9" Type="http://schemas.openxmlformats.org/officeDocument/2006/relationships/hyperlink" Target="#Ret!A1"/><Relationship Id="rId14" Type="http://schemas.openxmlformats.org/officeDocument/2006/relationships/hyperlink" Target="#G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255856</xdr:colOff>
      <xdr:row>0</xdr:row>
      <xdr:rowOff>0</xdr:rowOff>
    </xdr:from>
    <xdr:to>
      <xdr:col>3</xdr:col>
      <xdr:colOff>427756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56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3</xdr:col>
      <xdr:colOff>495831</xdr:colOff>
      <xdr:row>0</xdr:row>
      <xdr:rowOff>0</xdr:rowOff>
    </xdr:from>
    <xdr:to>
      <xdr:col>4</xdr:col>
      <xdr:colOff>775731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31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6</xdr:col>
      <xdr:colOff>114294</xdr:colOff>
      <xdr:row>0</xdr:row>
      <xdr:rowOff>0</xdr:rowOff>
    </xdr:from>
    <xdr:to>
      <xdr:col>7</xdr:col>
      <xdr:colOff>70194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94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10</xdr:col>
      <xdr:colOff>423852</xdr:colOff>
      <xdr:row>0</xdr:row>
      <xdr:rowOff>0</xdr:rowOff>
    </xdr:from>
    <xdr:to>
      <xdr:col>11</xdr:col>
      <xdr:colOff>523752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52" y="0"/>
          <a:ext cx="900000" cy="396000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255853</xdr:colOff>
      <xdr:row>1</xdr:row>
      <xdr:rowOff>57150</xdr:rowOff>
    </xdr:from>
    <xdr:to>
      <xdr:col>3</xdr:col>
      <xdr:colOff>391753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A51B8B2-F2D7-4326-A77A-BE56CE7C72D4}"/>
            </a:ext>
          </a:extLst>
        </xdr:cNvPr>
        <xdr:cNvSpPr/>
      </xdr:nvSpPr>
      <xdr:spPr>
        <a:xfrm>
          <a:off x="235135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Passo a passo</a:t>
          </a:r>
        </a:p>
      </xdr:txBody>
    </xdr:sp>
    <xdr:clientData/>
  </xdr:twoCellAnchor>
  <xdr:twoCellAnchor editAs="absolute">
    <xdr:from>
      <xdr:col>3</xdr:col>
      <xdr:colOff>438151</xdr:colOff>
      <xdr:row>1</xdr:row>
      <xdr:rowOff>57150</xdr:rowOff>
    </xdr:from>
    <xdr:to>
      <xdr:col>4</xdr:col>
      <xdr:colOff>574051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3333751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oneCell">
    <xdr:from>
      <xdr:col>14</xdr:col>
      <xdr:colOff>47625</xdr:colOff>
      <xdr:row>6</xdr:row>
      <xdr:rowOff>38100</xdr:rowOff>
    </xdr:from>
    <xdr:to>
      <xdr:col>14</xdr:col>
      <xdr:colOff>574356</xdr:colOff>
      <xdr:row>6</xdr:row>
      <xdr:rowOff>542100</xdr:rowOff>
    </xdr:to>
    <xdr:pic>
      <xdr:nvPicPr>
        <xdr:cNvPr id="8" name="Imagem 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2030075" y="21240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8</xdr:row>
      <xdr:rowOff>38100</xdr:rowOff>
    </xdr:from>
    <xdr:to>
      <xdr:col>14</xdr:col>
      <xdr:colOff>574356</xdr:colOff>
      <xdr:row>8</xdr:row>
      <xdr:rowOff>542100</xdr:rowOff>
    </xdr:to>
    <xdr:pic>
      <xdr:nvPicPr>
        <xdr:cNvPr id="9" name="Imagem 8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2030075" y="27527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10</xdr:row>
      <xdr:rowOff>38100</xdr:rowOff>
    </xdr:from>
    <xdr:to>
      <xdr:col>14</xdr:col>
      <xdr:colOff>574356</xdr:colOff>
      <xdr:row>10</xdr:row>
      <xdr:rowOff>542100</xdr:rowOff>
    </xdr:to>
    <xdr:pic>
      <xdr:nvPicPr>
        <xdr:cNvPr id="10" name="Imagem 9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2030075" y="33813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12</xdr:row>
      <xdr:rowOff>38100</xdr:rowOff>
    </xdr:from>
    <xdr:to>
      <xdr:col>14</xdr:col>
      <xdr:colOff>574356</xdr:colOff>
      <xdr:row>12</xdr:row>
      <xdr:rowOff>542100</xdr:rowOff>
    </xdr:to>
    <xdr:pic>
      <xdr:nvPicPr>
        <xdr:cNvPr id="11" name="Imagem 10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2030075" y="40100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14</xdr:row>
      <xdr:rowOff>38100</xdr:rowOff>
    </xdr:from>
    <xdr:to>
      <xdr:col>14</xdr:col>
      <xdr:colOff>574356</xdr:colOff>
      <xdr:row>14</xdr:row>
      <xdr:rowOff>542100</xdr:rowOff>
    </xdr:to>
    <xdr:pic>
      <xdr:nvPicPr>
        <xdr:cNvPr id="12" name="Imagem 11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2030075" y="4638675"/>
          <a:ext cx="526731" cy="504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</xdr:colOff>
      <xdr:row>0</xdr:row>
      <xdr:rowOff>0</xdr:rowOff>
    </xdr:from>
    <xdr:to>
      <xdr:col>1</xdr:col>
      <xdr:colOff>762165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47625</xdr:colOff>
      <xdr:row>0</xdr:row>
      <xdr:rowOff>0</xdr:rowOff>
    </xdr:from>
    <xdr:to>
      <xdr:col>6</xdr:col>
      <xdr:colOff>39525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25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9</xdr:col>
      <xdr:colOff>285750</xdr:colOff>
      <xdr:row>0</xdr:row>
      <xdr:rowOff>0</xdr:rowOff>
    </xdr:from>
    <xdr:to>
      <xdr:col>10</xdr:col>
      <xdr:colOff>349650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50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4</xdr:col>
      <xdr:colOff>628650</xdr:colOff>
      <xdr:row>1</xdr:row>
      <xdr:rowOff>57150</xdr:rowOff>
    </xdr:from>
    <xdr:to>
      <xdr:col>6</xdr:col>
      <xdr:colOff>40650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4324350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6</xdr:col>
      <xdr:colOff>95250</xdr:colOff>
      <xdr:row>1</xdr:row>
      <xdr:rowOff>57150</xdr:rowOff>
    </xdr:from>
    <xdr:to>
      <xdr:col>7</xdr:col>
      <xdr:colOff>307350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5314950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absolute">
    <xdr:from>
      <xdr:col>7</xdr:col>
      <xdr:colOff>133350</xdr:colOff>
      <xdr:row>0</xdr:row>
      <xdr:rowOff>0</xdr:rowOff>
    </xdr:from>
    <xdr:to>
      <xdr:col>8</xdr:col>
      <xdr:colOff>89250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50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8</xdr:col>
      <xdr:colOff>152400</xdr:colOff>
      <xdr:row>0</xdr:row>
      <xdr:rowOff>0</xdr:rowOff>
    </xdr:from>
    <xdr:to>
      <xdr:col>9</xdr:col>
      <xdr:colOff>216300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500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oneCellAnchor>
    <xdr:from>
      <xdr:col>14</xdr:col>
      <xdr:colOff>47625</xdr:colOff>
      <xdr:row>16</xdr:row>
      <xdr:rowOff>38100</xdr:rowOff>
    </xdr:from>
    <xdr:ext cx="526731" cy="504000"/>
    <xdr:pic>
      <xdr:nvPicPr>
        <xdr:cNvPr id="20" name="Imagem 19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2030075" y="5267325"/>
          <a:ext cx="526731" cy="504000"/>
        </a:xfrm>
        <a:prstGeom prst="rect">
          <a:avLst/>
        </a:prstGeom>
      </xdr:spPr>
    </xdr:pic>
    <xdr:clientData/>
  </xdr:oneCellAnchor>
  <xdr:oneCellAnchor>
    <xdr:from>
      <xdr:col>14</xdr:col>
      <xdr:colOff>47625</xdr:colOff>
      <xdr:row>18</xdr:row>
      <xdr:rowOff>38100</xdr:rowOff>
    </xdr:from>
    <xdr:ext cx="526731" cy="504000"/>
    <xdr:pic>
      <xdr:nvPicPr>
        <xdr:cNvPr id="21" name="Imagem 20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2030075" y="5895975"/>
          <a:ext cx="526731" cy="5040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2</xdr:row>
      <xdr:rowOff>36513</xdr:rowOff>
    </xdr:to>
    <xdr:pic>
      <xdr:nvPicPr>
        <xdr:cNvPr id="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57175"/>
          <a:ext cx="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300038</xdr:rowOff>
    </xdr:to>
    <xdr:pic>
      <xdr:nvPicPr>
        <xdr:cNvPr id="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571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312738</xdr:rowOff>
    </xdr:to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57175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704851</xdr:colOff>
      <xdr:row>3</xdr:row>
      <xdr:rowOff>152400</xdr:rowOff>
    </xdr:from>
    <xdr:ext cx="4860000" cy="248851"/>
    <xdr:sp macro="" textlink="">
      <xdr:nvSpPr>
        <xdr:cNvPr id="2" name="CaixaDeTexto 1"/>
        <xdr:cNvSpPr txBox="1"/>
      </xdr:nvSpPr>
      <xdr:spPr>
        <a:xfrm>
          <a:off x="7591426" y="781050"/>
          <a:ext cx="4860000" cy="248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lang="pt-BR" sz="1000"/>
            <a:t>Nessa aba você um relatório pronto para impressão com todos os resultados da planilha.</a:t>
          </a:r>
        </a:p>
      </xdr:txBody>
    </xdr:sp>
    <xdr:clientData/>
  </xdr:oneCellAnchor>
  <xdr:twoCellAnchor editAs="absolute">
    <xdr:from>
      <xdr:col>3</xdr:col>
      <xdr:colOff>322524</xdr:colOff>
      <xdr:row>0</xdr:row>
      <xdr:rowOff>0</xdr:rowOff>
    </xdr:from>
    <xdr:to>
      <xdr:col>4</xdr:col>
      <xdr:colOff>484899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4</xdr:col>
      <xdr:colOff>552974</xdr:colOff>
      <xdr:row>0</xdr:row>
      <xdr:rowOff>0</xdr:rowOff>
    </xdr:from>
    <xdr:to>
      <xdr:col>6</xdr:col>
      <xdr:colOff>13724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7</xdr:col>
      <xdr:colOff>142862</xdr:colOff>
      <xdr:row>0</xdr:row>
      <xdr:rowOff>0</xdr:rowOff>
    </xdr:from>
    <xdr:to>
      <xdr:col>8</xdr:col>
      <xdr:colOff>89237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11</xdr:col>
      <xdr:colOff>414320</xdr:colOff>
      <xdr:row>0</xdr:row>
      <xdr:rowOff>0</xdr:rowOff>
    </xdr:from>
    <xdr:to>
      <xdr:col>12</xdr:col>
      <xdr:colOff>504695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85718</xdr:colOff>
      <xdr:row>0</xdr:row>
      <xdr:rowOff>0</xdr:rowOff>
    </xdr:from>
    <xdr:to>
      <xdr:col>7</xdr:col>
      <xdr:colOff>68093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10</xdr:col>
      <xdr:colOff>285743</xdr:colOff>
      <xdr:row>0</xdr:row>
      <xdr:rowOff>0</xdr:rowOff>
    </xdr:from>
    <xdr:to>
      <xdr:col>11</xdr:col>
      <xdr:colOff>340118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8</xdr:col>
      <xdr:colOff>152393</xdr:colOff>
      <xdr:row>0</xdr:row>
      <xdr:rowOff>0</xdr:rowOff>
    </xdr:from>
    <xdr:to>
      <xdr:col>9</xdr:col>
      <xdr:colOff>98768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9</xdr:col>
      <xdr:colOff>161918</xdr:colOff>
      <xdr:row>0</xdr:row>
      <xdr:rowOff>0</xdr:rowOff>
    </xdr:from>
    <xdr:to>
      <xdr:col>10</xdr:col>
      <xdr:colOff>216293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5</xdr:row>
      <xdr:rowOff>47625</xdr:rowOff>
    </xdr:from>
    <xdr:to>
      <xdr:col>3</xdr:col>
      <xdr:colOff>1007422</xdr:colOff>
      <xdr:row>19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152400</xdr:colOff>
      <xdr:row>5</xdr:row>
      <xdr:rowOff>47625</xdr:rowOff>
    </xdr:from>
    <xdr:to>
      <xdr:col>12</xdr:col>
      <xdr:colOff>57150</xdr:colOff>
      <xdr:row>19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40821</xdr:colOff>
      <xdr:row>19</xdr:row>
      <xdr:rowOff>148318</xdr:rowOff>
    </xdr:from>
    <xdr:to>
      <xdr:col>3</xdr:col>
      <xdr:colOff>1007421</xdr:colOff>
      <xdr:row>34</xdr:row>
      <xdr:rowOff>34018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152400</xdr:colOff>
      <xdr:row>19</xdr:row>
      <xdr:rowOff>148318</xdr:rowOff>
    </xdr:from>
    <xdr:to>
      <xdr:col>9</xdr:col>
      <xdr:colOff>918975</xdr:colOff>
      <xdr:row>34</xdr:row>
      <xdr:rowOff>34018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1027339</xdr:colOff>
      <xdr:row>5</xdr:row>
      <xdr:rowOff>47625</xdr:rowOff>
    </xdr:from>
    <xdr:to>
      <xdr:col>6</xdr:col>
      <xdr:colOff>136564</xdr:colOff>
      <xdr:row>19</xdr:row>
      <xdr:rowOff>123825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</xdr:col>
      <xdr:colOff>1027339</xdr:colOff>
      <xdr:row>19</xdr:row>
      <xdr:rowOff>148318</xdr:rowOff>
    </xdr:from>
    <xdr:to>
      <xdr:col>6</xdr:col>
      <xdr:colOff>136564</xdr:colOff>
      <xdr:row>34</xdr:row>
      <xdr:rowOff>34018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962025</xdr:colOff>
      <xdr:row>19</xdr:row>
      <xdr:rowOff>148318</xdr:rowOff>
    </xdr:from>
    <xdr:to>
      <xdr:col>12</xdr:col>
      <xdr:colOff>71250</xdr:colOff>
      <xdr:row>34</xdr:row>
      <xdr:rowOff>34018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3</xdr:col>
      <xdr:colOff>93924</xdr:colOff>
      <xdr:row>0</xdr:row>
      <xdr:rowOff>0</xdr:rowOff>
    </xdr:from>
    <xdr:to>
      <xdr:col>3</xdr:col>
      <xdr:colOff>1065924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3</xdr:col>
      <xdr:colOff>1133999</xdr:colOff>
      <xdr:row>0</xdr:row>
      <xdr:rowOff>0</xdr:rowOff>
    </xdr:from>
    <xdr:to>
      <xdr:col>5</xdr:col>
      <xdr:colOff>156599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5</xdr:col>
      <xdr:colOff>1095362</xdr:colOff>
      <xdr:row>0</xdr:row>
      <xdr:rowOff>0</xdr:rowOff>
    </xdr:from>
    <xdr:to>
      <xdr:col>5</xdr:col>
      <xdr:colOff>1851362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9</xdr:col>
      <xdr:colOff>490520</xdr:colOff>
      <xdr:row>0</xdr:row>
      <xdr:rowOff>0</xdr:rowOff>
    </xdr:from>
    <xdr:to>
      <xdr:col>9</xdr:col>
      <xdr:colOff>1390520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762158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228593</xdr:colOff>
      <xdr:row>0</xdr:row>
      <xdr:rowOff>0</xdr:rowOff>
    </xdr:from>
    <xdr:to>
      <xdr:col>5</xdr:col>
      <xdr:colOff>1020593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7</xdr:col>
      <xdr:colOff>1609718</xdr:colOff>
      <xdr:row>0</xdr:row>
      <xdr:rowOff>0</xdr:rowOff>
    </xdr:from>
    <xdr:to>
      <xdr:col>9</xdr:col>
      <xdr:colOff>416318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6</xdr:col>
      <xdr:colOff>57143</xdr:colOff>
      <xdr:row>0</xdr:row>
      <xdr:rowOff>0</xdr:rowOff>
    </xdr:from>
    <xdr:to>
      <xdr:col>7</xdr:col>
      <xdr:colOff>613118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7</xdr:col>
      <xdr:colOff>676268</xdr:colOff>
      <xdr:row>0</xdr:row>
      <xdr:rowOff>0</xdr:rowOff>
    </xdr:from>
    <xdr:to>
      <xdr:col>7</xdr:col>
      <xdr:colOff>1540268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2170371</xdr:colOff>
      <xdr:row>1</xdr:row>
      <xdr:rowOff>57150</xdr:rowOff>
    </xdr:from>
    <xdr:to>
      <xdr:col>1</xdr:col>
      <xdr:colOff>3106371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1</xdr:col>
      <xdr:colOff>3152769</xdr:colOff>
      <xdr:row>1</xdr:row>
      <xdr:rowOff>57150</xdr:rowOff>
    </xdr:from>
    <xdr:to>
      <xdr:col>1</xdr:col>
      <xdr:colOff>4088769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Dúvidas</a:t>
          </a:r>
        </a:p>
      </xdr:txBody>
    </xdr:sp>
    <xdr:clientData/>
  </xdr:twoCellAnchor>
  <xdr:twoCellAnchor editAs="absolute">
    <xdr:from>
      <xdr:col>1</xdr:col>
      <xdr:colOff>4143368</xdr:colOff>
      <xdr:row>1</xdr:row>
      <xdr:rowOff>57150</xdr:rowOff>
    </xdr:from>
    <xdr:to>
      <xdr:col>1</xdr:col>
      <xdr:colOff>5079368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1</xdr:col>
      <xdr:colOff>5133968</xdr:colOff>
      <xdr:row>1</xdr:row>
      <xdr:rowOff>57150</xdr:rowOff>
    </xdr:from>
    <xdr:to>
      <xdr:col>3</xdr:col>
      <xdr:colOff>126368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absolute">
    <xdr:from>
      <xdr:col>1</xdr:col>
      <xdr:colOff>2170374</xdr:colOff>
      <xdr:row>0</xdr:row>
      <xdr:rowOff>0</xdr:rowOff>
    </xdr:from>
    <xdr:to>
      <xdr:col>1</xdr:col>
      <xdr:colOff>3142374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1</xdr:col>
      <xdr:colOff>3210449</xdr:colOff>
      <xdr:row>0</xdr:row>
      <xdr:rowOff>0</xdr:rowOff>
    </xdr:from>
    <xdr:to>
      <xdr:col>1</xdr:col>
      <xdr:colOff>4290449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1</xdr:col>
      <xdr:colOff>5229212</xdr:colOff>
      <xdr:row>0</xdr:row>
      <xdr:rowOff>0</xdr:rowOff>
    </xdr:from>
    <xdr:to>
      <xdr:col>3</xdr:col>
      <xdr:colOff>41612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3</xdr:col>
      <xdr:colOff>2795570</xdr:colOff>
      <xdr:row>0</xdr:row>
      <xdr:rowOff>0</xdr:rowOff>
    </xdr:from>
    <xdr:to>
      <xdr:col>3</xdr:col>
      <xdr:colOff>3695570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1</xdr:col>
      <xdr:colOff>4362443</xdr:colOff>
      <xdr:row>0</xdr:row>
      <xdr:rowOff>0</xdr:rowOff>
    </xdr:from>
    <xdr:to>
      <xdr:col>1</xdr:col>
      <xdr:colOff>5154443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3</xdr:col>
      <xdr:colOff>1857368</xdr:colOff>
      <xdr:row>0</xdr:row>
      <xdr:rowOff>0</xdr:rowOff>
    </xdr:from>
    <xdr:to>
      <xdr:col>3</xdr:col>
      <xdr:colOff>2721368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104768</xdr:colOff>
      <xdr:row>0</xdr:row>
      <xdr:rowOff>0</xdr:rowOff>
    </xdr:from>
    <xdr:to>
      <xdr:col>3</xdr:col>
      <xdr:colOff>860768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3</xdr:col>
      <xdr:colOff>923918</xdr:colOff>
      <xdr:row>0</xdr:row>
      <xdr:rowOff>0</xdr:rowOff>
    </xdr:from>
    <xdr:to>
      <xdr:col>3</xdr:col>
      <xdr:colOff>1787918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371475</xdr:colOff>
      <xdr:row>3</xdr:row>
      <xdr:rowOff>16934</xdr:rowOff>
    </xdr:from>
    <xdr:ext cx="4505326" cy="585545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16337F32-E358-440E-AA28-C2AF9E2B6D2A}"/>
            </a:ext>
          </a:extLst>
        </xdr:cNvPr>
        <xdr:cNvSpPr txBox="1"/>
      </xdr:nvSpPr>
      <xdr:spPr>
        <a:xfrm>
          <a:off x="12820650" y="959909"/>
          <a:ext cx="4505326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50">
              <a:solidFill>
                <a:schemeClr val="tx1">
                  <a:lumMod val="65000"/>
                  <a:lumOff val="35000"/>
                </a:schemeClr>
              </a:solidFill>
            </a:rPr>
            <a:t>Além</a:t>
          </a:r>
          <a:r>
            <a:rPr lang="pt-BR" sz="1050" baseline="0">
              <a:solidFill>
                <a:schemeClr val="tx1">
                  <a:lumMod val="65000"/>
                  <a:lumOff val="35000"/>
                </a:schemeClr>
              </a:solidFill>
            </a:rPr>
            <a:t> dessa planilha, você pode usar outras planilhas para melhorar a gestão da sua empresa. Todas as planilhas da SOUZA já estão prontas e são práticas de se usar!</a:t>
          </a:r>
          <a:endParaRPr lang="pt-BR" sz="105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 editAs="oneCell">
    <xdr:from>
      <xdr:col>8</xdr:col>
      <xdr:colOff>885825</xdr:colOff>
      <xdr:row>3</xdr:row>
      <xdr:rowOff>257175</xdr:rowOff>
    </xdr:from>
    <xdr:to>
      <xdr:col>12</xdr:col>
      <xdr:colOff>178800</xdr:colOff>
      <xdr:row>13</xdr:row>
      <xdr:rowOff>89175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1589346</xdr:colOff>
      <xdr:row>1</xdr:row>
      <xdr:rowOff>57150</xdr:rowOff>
    </xdr:from>
    <xdr:to>
      <xdr:col>2</xdr:col>
      <xdr:colOff>2525346</xdr:colOff>
      <xdr:row>2</xdr:row>
      <xdr:rowOff>38100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2571744</xdr:colOff>
      <xdr:row>1</xdr:row>
      <xdr:rowOff>57150</xdr:rowOff>
    </xdr:from>
    <xdr:to>
      <xdr:col>2</xdr:col>
      <xdr:colOff>3507744</xdr:colOff>
      <xdr:row>2</xdr:row>
      <xdr:rowOff>38100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2</xdr:col>
      <xdr:colOff>3562343</xdr:colOff>
      <xdr:row>1</xdr:row>
      <xdr:rowOff>57150</xdr:rowOff>
    </xdr:from>
    <xdr:to>
      <xdr:col>2</xdr:col>
      <xdr:colOff>4498343</xdr:colOff>
      <xdr:row>2</xdr:row>
      <xdr:rowOff>38100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Sugestões</a:t>
          </a:r>
        </a:p>
      </xdr:txBody>
    </xdr:sp>
    <xdr:clientData/>
  </xdr:twoCellAnchor>
  <xdr:twoCellAnchor editAs="absolute">
    <xdr:from>
      <xdr:col>2</xdr:col>
      <xdr:colOff>4552943</xdr:colOff>
      <xdr:row>1</xdr:row>
      <xdr:rowOff>57150</xdr:rowOff>
    </xdr:from>
    <xdr:to>
      <xdr:col>3</xdr:col>
      <xdr:colOff>745493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oneCell">
    <xdr:from>
      <xdr:col>5</xdr:col>
      <xdr:colOff>0</xdr:colOff>
      <xdr:row>3</xdr:row>
      <xdr:rowOff>257175</xdr:rowOff>
    </xdr:from>
    <xdr:to>
      <xdr:col>8</xdr:col>
      <xdr:colOff>569325</xdr:colOff>
      <xdr:row>13</xdr:row>
      <xdr:rowOff>89175</xdr:rowOff>
    </xdr:to>
    <xdr:pic>
      <xdr:nvPicPr>
        <xdr:cNvPr id="15" name="Imagem 1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1589349</xdr:colOff>
      <xdr:row>0</xdr:row>
      <xdr:rowOff>0</xdr:rowOff>
    </xdr:from>
    <xdr:to>
      <xdr:col>2</xdr:col>
      <xdr:colOff>2561349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2</xdr:col>
      <xdr:colOff>2629424</xdr:colOff>
      <xdr:row>0</xdr:row>
      <xdr:rowOff>0</xdr:rowOff>
    </xdr:from>
    <xdr:to>
      <xdr:col>2</xdr:col>
      <xdr:colOff>3709424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2</xdr:col>
      <xdr:colOff>4648187</xdr:colOff>
      <xdr:row>0</xdr:row>
      <xdr:rowOff>0</xdr:rowOff>
    </xdr:from>
    <xdr:to>
      <xdr:col>3</xdr:col>
      <xdr:colOff>660737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7</xdr:col>
      <xdr:colOff>519095</xdr:colOff>
      <xdr:row>0</xdr:row>
      <xdr:rowOff>0</xdr:rowOff>
    </xdr:from>
    <xdr:to>
      <xdr:col>8</xdr:col>
      <xdr:colOff>828545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200183</xdr:colOff>
      <xdr:row>0</xdr:row>
      <xdr:rowOff>378000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2</xdr:col>
      <xdr:colOff>3781418</xdr:colOff>
      <xdr:row>0</xdr:row>
      <xdr:rowOff>0</xdr:rowOff>
    </xdr:from>
    <xdr:to>
      <xdr:col>2</xdr:col>
      <xdr:colOff>4573418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6</xdr:col>
      <xdr:colOff>171443</xdr:colOff>
      <xdr:row>0</xdr:row>
      <xdr:rowOff>0</xdr:rowOff>
    </xdr:from>
    <xdr:to>
      <xdr:col>7</xdr:col>
      <xdr:colOff>444893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723893</xdr:colOff>
      <xdr:row>0</xdr:row>
      <xdr:rowOff>0</xdr:rowOff>
    </xdr:from>
    <xdr:to>
      <xdr:col>4</xdr:col>
      <xdr:colOff>336893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4</xdr:col>
      <xdr:colOff>400043</xdr:colOff>
      <xdr:row>0</xdr:row>
      <xdr:rowOff>0</xdr:rowOff>
    </xdr:from>
    <xdr:to>
      <xdr:col>6</xdr:col>
      <xdr:colOff>101993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57150</xdr:rowOff>
    </xdr:from>
    <xdr:to>
      <xdr:col>4</xdr:col>
      <xdr:colOff>202200</xdr:colOff>
      <xdr:row>10</xdr:row>
      <xdr:rowOff>240300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133350" y="1295400"/>
          <a:ext cx="2412000" cy="2412000"/>
          <a:chOff x="133350" y="1295400"/>
          <a:chExt cx="2412000" cy="2412000"/>
        </a:xfrm>
      </xdr:grpSpPr>
      <xdr:sp macro="" textlink="">
        <xdr:nvSpPr>
          <xdr:cNvPr id="3" name="Retângulo 2"/>
          <xdr:cNvSpPr>
            <a:spLocks noChangeAspect="1"/>
          </xdr:cNvSpPr>
        </xdr:nvSpPr>
        <xdr:spPr>
          <a:xfrm>
            <a:off x="133350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133350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Planilhas Profissionais Prontas</a:t>
            </a:r>
          </a:p>
        </xdr:txBody>
      </xdr:sp>
      <xdr:sp macro="" textlink="">
        <xdr:nvSpPr>
          <xdr:cNvPr id="5" name="CaixaDeTexto 4"/>
          <xdr:cNvSpPr txBox="1"/>
        </xdr:nvSpPr>
        <xdr:spPr>
          <a:xfrm>
            <a:off x="133350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souzasistemas.com</a:t>
            </a:r>
          </a:p>
        </xdr:txBody>
      </xdr:sp>
      <xdr:pic>
        <xdr:nvPicPr>
          <xdr:cNvPr id="6" name="Imagem 5" descr="Excel icon PNG, ICO or ICNS | Free vector icon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0075" y="2047875"/>
            <a:ext cx="1440000" cy="144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4</xdr:col>
      <xdr:colOff>276225</xdr:colOff>
      <xdr:row>4</xdr:row>
      <xdr:rowOff>57150</xdr:rowOff>
    </xdr:from>
    <xdr:to>
      <xdr:col>7</xdr:col>
      <xdr:colOff>516525</xdr:colOff>
      <xdr:row>10</xdr:row>
      <xdr:rowOff>240300</xdr:rowOff>
    </xdr:to>
    <xdr:grpSp>
      <xdr:nvGrpSpPr>
        <xdr:cNvPr id="7" name="Grupo 6">
          <a:hlinkClick xmlns:r="http://schemas.openxmlformats.org/officeDocument/2006/relationships" r:id="rId3"/>
        </xdr:cNvPr>
        <xdr:cNvGrpSpPr/>
      </xdr:nvGrpSpPr>
      <xdr:grpSpPr>
        <a:xfrm>
          <a:off x="2619375" y="1295400"/>
          <a:ext cx="2412000" cy="2412000"/>
          <a:chOff x="2619375" y="1295400"/>
          <a:chExt cx="2412000" cy="2412000"/>
        </a:xfrm>
      </xdr:grpSpPr>
      <xdr:sp macro="" textlink="">
        <xdr:nvSpPr>
          <xdr:cNvPr id="8" name="Retângulo 7"/>
          <xdr:cNvSpPr>
            <a:spLocks noChangeAspect="1"/>
          </xdr:cNvSpPr>
        </xdr:nvSpPr>
        <xdr:spPr>
          <a:xfrm>
            <a:off x="261937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9" name="CaixaDeTexto 8"/>
          <xdr:cNvSpPr txBox="1"/>
        </xdr:nvSpPr>
        <xdr:spPr>
          <a:xfrm>
            <a:off x="261937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Instagram</a:t>
            </a:r>
          </a:p>
        </xdr:txBody>
      </xdr:sp>
      <xdr:sp macro="" textlink="">
        <xdr:nvSpPr>
          <xdr:cNvPr id="10" name="CaixaDeTexto 9"/>
          <xdr:cNvSpPr txBox="1"/>
        </xdr:nvSpPr>
        <xdr:spPr>
          <a:xfrm>
            <a:off x="261937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instagram.com/souza_sistemas</a:t>
            </a:r>
          </a:p>
        </xdr:txBody>
      </xdr:sp>
      <xdr:pic>
        <xdr:nvPicPr>
          <xdr:cNvPr id="11" name="Imagem 10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219450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561975</xdr:colOff>
      <xdr:row>4</xdr:row>
      <xdr:rowOff>57150</xdr:rowOff>
    </xdr:from>
    <xdr:to>
      <xdr:col>11</xdr:col>
      <xdr:colOff>78375</xdr:colOff>
      <xdr:row>10</xdr:row>
      <xdr:rowOff>240300</xdr:rowOff>
    </xdr:to>
    <xdr:grpSp>
      <xdr:nvGrpSpPr>
        <xdr:cNvPr id="12" name="Grupo 11">
          <a:hlinkClick xmlns:r="http://schemas.openxmlformats.org/officeDocument/2006/relationships" r:id="rId5"/>
        </xdr:cNvPr>
        <xdr:cNvGrpSpPr/>
      </xdr:nvGrpSpPr>
      <xdr:grpSpPr>
        <a:xfrm>
          <a:off x="5076825" y="1295400"/>
          <a:ext cx="2412000" cy="2412000"/>
          <a:chOff x="5076825" y="1295400"/>
          <a:chExt cx="2412000" cy="2412000"/>
        </a:xfrm>
      </xdr:grpSpPr>
      <xdr:sp macro="" textlink="">
        <xdr:nvSpPr>
          <xdr:cNvPr id="13" name="Retângulo 12"/>
          <xdr:cNvSpPr>
            <a:spLocks noChangeAspect="1"/>
          </xdr:cNvSpPr>
        </xdr:nvSpPr>
        <xdr:spPr>
          <a:xfrm>
            <a:off x="50768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CaixaDeTexto 13"/>
          <xdr:cNvSpPr txBox="1"/>
        </xdr:nvSpPr>
        <xdr:spPr>
          <a:xfrm>
            <a:off x="50768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Facebook</a:t>
            </a:r>
          </a:p>
        </xdr:txBody>
      </xdr:sp>
      <xdr:sp macro="" textlink="">
        <xdr:nvSpPr>
          <xdr:cNvPr id="15" name="CaixaDeTexto 14"/>
          <xdr:cNvSpPr txBox="1"/>
        </xdr:nvSpPr>
        <xdr:spPr>
          <a:xfrm>
            <a:off x="50768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facebook.com/souzasistemas</a:t>
            </a:r>
          </a:p>
        </xdr:txBody>
      </xdr:sp>
      <xdr:pic>
        <xdr:nvPicPr>
          <xdr:cNvPr id="16" name="Imagem 15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8642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11</xdr:col>
      <xdr:colOff>142875</xdr:colOff>
      <xdr:row>4</xdr:row>
      <xdr:rowOff>57150</xdr:rowOff>
    </xdr:from>
    <xdr:to>
      <xdr:col>14</xdr:col>
      <xdr:colOff>383175</xdr:colOff>
      <xdr:row>10</xdr:row>
      <xdr:rowOff>240300</xdr:rowOff>
    </xdr:to>
    <xdr:grpSp>
      <xdr:nvGrpSpPr>
        <xdr:cNvPr id="17" name="Grupo 16">
          <a:hlinkClick xmlns:r="http://schemas.openxmlformats.org/officeDocument/2006/relationships" r:id="rId7"/>
        </xdr:cNvPr>
        <xdr:cNvGrpSpPr/>
      </xdr:nvGrpSpPr>
      <xdr:grpSpPr>
        <a:xfrm>
          <a:off x="7553325" y="1295400"/>
          <a:ext cx="2412000" cy="2412000"/>
          <a:chOff x="7553325" y="1295400"/>
          <a:chExt cx="2412000" cy="2412000"/>
        </a:xfrm>
      </xdr:grpSpPr>
      <xdr:sp macro="" textlink="">
        <xdr:nvSpPr>
          <xdr:cNvPr id="18" name="Retângulo 17"/>
          <xdr:cNvSpPr>
            <a:spLocks noChangeAspect="1"/>
          </xdr:cNvSpPr>
        </xdr:nvSpPr>
        <xdr:spPr>
          <a:xfrm>
            <a:off x="75533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9" name="CaixaDeTexto 18"/>
          <xdr:cNvSpPr txBox="1"/>
        </xdr:nvSpPr>
        <xdr:spPr>
          <a:xfrm>
            <a:off x="75533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Vídeo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Aulas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CaixaDeTexto 19"/>
          <xdr:cNvSpPr txBox="1"/>
        </xdr:nvSpPr>
        <xdr:spPr>
          <a:xfrm>
            <a:off x="75533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youtube.com/c/FlavioSouza3350</a:t>
            </a:r>
          </a:p>
        </xdr:txBody>
      </xdr:sp>
      <xdr:pic>
        <xdr:nvPicPr>
          <xdr:cNvPr id="21" name="Imagem 20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814387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14</xdr:col>
      <xdr:colOff>447676</xdr:colOff>
      <xdr:row>4</xdr:row>
      <xdr:rowOff>57150</xdr:rowOff>
    </xdr:from>
    <xdr:to>
      <xdr:col>18</xdr:col>
      <xdr:colOff>192676</xdr:colOff>
      <xdr:row>10</xdr:row>
      <xdr:rowOff>240300</xdr:rowOff>
    </xdr:to>
    <xdr:grpSp>
      <xdr:nvGrpSpPr>
        <xdr:cNvPr id="22" name="Grupo 21">
          <a:hlinkClick xmlns:r="http://schemas.openxmlformats.org/officeDocument/2006/relationships" r:id="rId9"/>
        </xdr:cNvPr>
        <xdr:cNvGrpSpPr/>
      </xdr:nvGrpSpPr>
      <xdr:grpSpPr>
        <a:xfrm>
          <a:off x="10029826" y="1295400"/>
          <a:ext cx="2412000" cy="2412000"/>
          <a:chOff x="10029826" y="1295400"/>
          <a:chExt cx="2412000" cy="2412000"/>
        </a:xfrm>
      </xdr:grpSpPr>
      <xdr:sp macro="" textlink="">
        <xdr:nvSpPr>
          <xdr:cNvPr id="23" name="Retângulo 22"/>
          <xdr:cNvSpPr>
            <a:spLocks noChangeAspect="1"/>
          </xdr:cNvSpPr>
        </xdr:nvSpPr>
        <xdr:spPr>
          <a:xfrm>
            <a:off x="10029826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4" name="CaixaDeTexto 23"/>
          <xdr:cNvSpPr txBox="1"/>
        </xdr:nvSpPr>
        <xdr:spPr>
          <a:xfrm>
            <a:off x="10029826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Conteúdo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CaixaDeTexto 24"/>
          <xdr:cNvSpPr txBox="1"/>
        </xdr:nvSpPr>
        <xdr:spPr>
          <a:xfrm>
            <a:off x="10029826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blog.souza.xyz/</a:t>
            </a:r>
          </a:p>
        </xdr:txBody>
      </xdr:sp>
      <xdr:pic>
        <xdr:nvPicPr>
          <xdr:cNvPr id="26" name="Imagem 25"/>
          <xdr:cNvPicPr>
            <a:picLocks noChangeAspect="1"/>
          </xdr:cNvPicPr>
        </xdr:nvPicPr>
        <xdr:blipFill>
          <a:blip xmlns:r="http://schemas.openxmlformats.org/officeDocument/2006/relationships" r:embed="rId10">
            <a:clrChange>
              <a:clrFrom>
                <a:srgbClr val="000000"/>
              </a:clrFrom>
              <a:clrTo>
                <a:srgbClr val="000000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10696575" y="2265975"/>
            <a:ext cx="1080000" cy="1080000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8196</xdr:colOff>
      <xdr:row>1</xdr:row>
      <xdr:rowOff>57150</xdr:rowOff>
    </xdr:from>
    <xdr:to>
      <xdr:col>5</xdr:col>
      <xdr:colOff>220296</xdr:colOff>
      <xdr:row>2</xdr:row>
      <xdr:rowOff>38100</xdr:rowOff>
    </xdr:to>
    <xdr:sp macro="" textlink="">
      <xdr:nvSpPr>
        <xdr:cNvPr id="31" name="Retângulo 3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5</xdr:col>
      <xdr:colOff>266694</xdr:colOff>
      <xdr:row>1</xdr:row>
      <xdr:rowOff>57150</xdr:rowOff>
    </xdr:from>
    <xdr:to>
      <xdr:col>6</xdr:col>
      <xdr:colOff>478794</xdr:colOff>
      <xdr:row>2</xdr:row>
      <xdr:rowOff>38100</xdr:rowOff>
    </xdr:to>
    <xdr:sp macro="" textlink="">
      <xdr:nvSpPr>
        <xdr:cNvPr id="32" name="Retângulo 3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6</xdr:col>
      <xdr:colOff>533393</xdr:colOff>
      <xdr:row>1</xdr:row>
      <xdr:rowOff>57150</xdr:rowOff>
    </xdr:from>
    <xdr:to>
      <xdr:col>8</xdr:col>
      <xdr:colOff>21593</xdr:colOff>
      <xdr:row>2</xdr:row>
      <xdr:rowOff>38100</xdr:rowOff>
    </xdr:to>
    <xdr:sp macro="" textlink="">
      <xdr:nvSpPr>
        <xdr:cNvPr id="36" name="Retângulo 3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8</xdr:col>
      <xdr:colOff>76193</xdr:colOff>
      <xdr:row>1</xdr:row>
      <xdr:rowOff>57150</xdr:rowOff>
    </xdr:from>
    <xdr:to>
      <xdr:col>9</xdr:col>
      <xdr:colOff>288293</xdr:colOff>
      <xdr:row>2</xdr:row>
      <xdr:rowOff>38100</xdr:rowOff>
    </xdr:to>
    <xdr:sp macro="" textlink="">
      <xdr:nvSpPr>
        <xdr:cNvPr id="37" name="Retângulo 3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Sobre nós</a:t>
          </a:r>
        </a:p>
      </xdr:txBody>
    </xdr:sp>
    <xdr:clientData/>
  </xdr:twoCellAnchor>
  <xdr:twoCellAnchor editAs="absolute">
    <xdr:from>
      <xdr:col>4</xdr:col>
      <xdr:colOff>8199</xdr:colOff>
      <xdr:row>0</xdr:row>
      <xdr:rowOff>0</xdr:rowOff>
    </xdr:from>
    <xdr:to>
      <xdr:col>5</xdr:col>
      <xdr:colOff>256299</xdr:colOff>
      <xdr:row>1</xdr:row>
      <xdr:rowOff>15000</xdr:rowOff>
    </xdr:to>
    <xdr:sp macro="" textlink="">
      <xdr:nvSpPr>
        <xdr:cNvPr id="38" name="Retângulo 3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5</xdr:col>
      <xdr:colOff>324374</xdr:colOff>
      <xdr:row>0</xdr:row>
      <xdr:rowOff>0</xdr:rowOff>
    </xdr:from>
    <xdr:to>
      <xdr:col>6</xdr:col>
      <xdr:colOff>680474</xdr:colOff>
      <xdr:row>1</xdr:row>
      <xdr:rowOff>15000</xdr:rowOff>
    </xdr:to>
    <xdr:sp macro="" textlink="">
      <xdr:nvSpPr>
        <xdr:cNvPr id="39" name="Retângulo 3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8</xdr:col>
      <xdr:colOff>171437</xdr:colOff>
      <xdr:row>0</xdr:row>
      <xdr:rowOff>0</xdr:rowOff>
    </xdr:from>
    <xdr:to>
      <xdr:col>9</xdr:col>
      <xdr:colOff>203537</xdr:colOff>
      <xdr:row>1</xdr:row>
      <xdr:rowOff>15000</xdr:rowOff>
    </xdr:to>
    <xdr:sp macro="" textlink="">
      <xdr:nvSpPr>
        <xdr:cNvPr id="40" name="Retângulo 3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13</xdr:col>
      <xdr:colOff>61895</xdr:colOff>
      <xdr:row>0</xdr:row>
      <xdr:rowOff>0</xdr:rowOff>
    </xdr:from>
    <xdr:to>
      <xdr:col>14</xdr:col>
      <xdr:colOff>237995</xdr:colOff>
      <xdr:row>1</xdr:row>
      <xdr:rowOff>15000</xdr:rowOff>
    </xdr:to>
    <xdr:sp macro="" textlink="">
      <xdr:nvSpPr>
        <xdr:cNvPr id="41" name="Retângulo 4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57308</xdr:colOff>
      <xdr:row>0</xdr:row>
      <xdr:rowOff>378000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7</xdr:col>
      <xdr:colOff>28568</xdr:colOff>
      <xdr:row>0</xdr:row>
      <xdr:rowOff>0</xdr:rowOff>
    </xdr:from>
    <xdr:to>
      <xdr:col>8</xdr:col>
      <xdr:colOff>96668</xdr:colOff>
      <xdr:row>1</xdr:row>
      <xdr:rowOff>15000</xdr:rowOff>
    </xdr:to>
    <xdr:sp macro="" textlink="">
      <xdr:nvSpPr>
        <xdr:cNvPr id="43" name="Retângulo 4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11</xdr:col>
      <xdr:colOff>571493</xdr:colOff>
      <xdr:row>0</xdr:row>
      <xdr:rowOff>0</xdr:rowOff>
    </xdr:from>
    <xdr:to>
      <xdr:col>12</xdr:col>
      <xdr:colOff>711593</xdr:colOff>
      <xdr:row>1</xdr:row>
      <xdr:rowOff>15000</xdr:rowOff>
    </xdr:to>
    <xdr:sp macro="" textlink="">
      <xdr:nvSpPr>
        <xdr:cNvPr id="44" name="Retângulo 43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9</xdr:col>
      <xdr:colOff>266693</xdr:colOff>
      <xdr:row>0</xdr:row>
      <xdr:rowOff>0</xdr:rowOff>
    </xdr:from>
    <xdr:to>
      <xdr:col>10</xdr:col>
      <xdr:colOff>298793</xdr:colOff>
      <xdr:row>1</xdr:row>
      <xdr:rowOff>15000</xdr:rowOff>
    </xdr:to>
    <xdr:sp macro="" textlink="">
      <xdr:nvSpPr>
        <xdr:cNvPr id="45" name="Retângulo 4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10</xdr:col>
      <xdr:colOff>361943</xdr:colOff>
      <xdr:row>0</xdr:row>
      <xdr:rowOff>0</xdr:rowOff>
    </xdr:from>
    <xdr:to>
      <xdr:col>11</xdr:col>
      <xdr:colOff>502043</xdr:colOff>
      <xdr:row>1</xdr:row>
      <xdr:rowOff>15000</xdr:rowOff>
    </xdr:to>
    <xdr:sp macro="" textlink="">
      <xdr:nvSpPr>
        <xdr:cNvPr id="46" name="Retângulo 4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2</xdr:row>
      <xdr:rowOff>36513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50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300038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312738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1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561974</xdr:colOff>
      <xdr:row>3</xdr:row>
      <xdr:rowOff>57150</xdr:rowOff>
    </xdr:from>
    <xdr:ext cx="5976000" cy="405367"/>
    <xdr:sp macro="" textlink="">
      <xdr:nvSpPr>
        <xdr:cNvPr id="5" name="CaixaDeTexto 4"/>
        <xdr:cNvSpPr txBox="1"/>
      </xdr:nvSpPr>
      <xdr:spPr>
        <a:xfrm>
          <a:off x="6019799" y="685800"/>
          <a:ext cx="5976000" cy="405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lang="pt-BR" sz="1000"/>
            <a:t>Nessa aba você irá preencher todas as informações sobre  a rotatividade de funcionários em sua empresa. Aqui, você deverá preencher mês-a-mês, dados como o número de funcionários contratados e desligados.</a:t>
          </a:r>
        </a:p>
      </xdr:txBody>
    </xdr:sp>
    <xdr:clientData/>
  </xdr:oneCellAnchor>
  <xdr:twoCellAnchor editAs="absolute">
    <xdr:from>
      <xdr:col>3</xdr:col>
      <xdr:colOff>560649</xdr:colOff>
      <xdr:row>0</xdr:row>
      <xdr:rowOff>0</xdr:rowOff>
    </xdr:from>
    <xdr:to>
      <xdr:col>5</xdr:col>
      <xdr:colOff>65799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5</xdr:col>
      <xdr:colOff>133874</xdr:colOff>
      <xdr:row>0</xdr:row>
      <xdr:rowOff>0</xdr:rowOff>
    </xdr:from>
    <xdr:to>
      <xdr:col>6</xdr:col>
      <xdr:colOff>480449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7</xdr:col>
      <xdr:colOff>685787</xdr:colOff>
      <xdr:row>0</xdr:row>
      <xdr:rowOff>0</xdr:rowOff>
    </xdr:from>
    <xdr:to>
      <xdr:col>8</xdr:col>
      <xdr:colOff>708362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12</xdr:col>
      <xdr:colOff>528620</xdr:colOff>
      <xdr:row>0</xdr:row>
      <xdr:rowOff>0</xdr:rowOff>
    </xdr:from>
    <xdr:to>
      <xdr:col>13</xdr:col>
      <xdr:colOff>695195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552443</xdr:colOff>
      <xdr:row>0</xdr:row>
      <xdr:rowOff>0</xdr:rowOff>
    </xdr:from>
    <xdr:to>
      <xdr:col>7</xdr:col>
      <xdr:colOff>611018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11</xdr:col>
      <xdr:colOff>323843</xdr:colOff>
      <xdr:row>0</xdr:row>
      <xdr:rowOff>0</xdr:rowOff>
    </xdr:from>
    <xdr:to>
      <xdr:col>12</xdr:col>
      <xdr:colOff>454418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9</xdr:col>
      <xdr:colOff>38093</xdr:colOff>
      <xdr:row>0</xdr:row>
      <xdr:rowOff>0</xdr:rowOff>
    </xdr:from>
    <xdr:to>
      <xdr:col>10</xdr:col>
      <xdr:colOff>60668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10</xdr:col>
      <xdr:colOff>123818</xdr:colOff>
      <xdr:row>0</xdr:row>
      <xdr:rowOff>0</xdr:rowOff>
    </xdr:from>
    <xdr:to>
      <xdr:col>11</xdr:col>
      <xdr:colOff>254393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2</xdr:row>
      <xdr:rowOff>36513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50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300038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312738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1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552451</xdr:colOff>
      <xdr:row>3</xdr:row>
      <xdr:rowOff>66675</xdr:rowOff>
    </xdr:from>
    <xdr:ext cx="6732000" cy="405367"/>
    <xdr:sp macro="" textlink="">
      <xdr:nvSpPr>
        <xdr:cNvPr id="5" name="CaixaDeTexto 4"/>
        <xdr:cNvSpPr txBox="1"/>
      </xdr:nvSpPr>
      <xdr:spPr>
        <a:xfrm>
          <a:off x="5524501" y="695325"/>
          <a:ext cx="6732000" cy="405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lang="pt-BR" sz="1000"/>
            <a:t>Nessa aba você irá preencher todas as informações sobre a produtividade de sua empresa. Aqui, você deverá preencher mês-a-mês, dados com o número de dias trabalhados, horas trabalhadas por dia, férias, liocenças, faltas e dispensas médicas.</a:t>
          </a:r>
        </a:p>
      </xdr:txBody>
    </xdr:sp>
    <xdr:clientData/>
  </xdr:oneCellAnchor>
  <xdr:twoCellAnchor editAs="absolute">
    <xdr:from>
      <xdr:col>3</xdr:col>
      <xdr:colOff>312999</xdr:colOff>
      <xdr:row>0</xdr:row>
      <xdr:rowOff>0</xdr:rowOff>
    </xdr:from>
    <xdr:to>
      <xdr:col>4</xdr:col>
      <xdr:colOff>551574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4</xdr:col>
      <xdr:colOff>619649</xdr:colOff>
      <xdr:row>0</xdr:row>
      <xdr:rowOff>0</xdr:rowOff>
    </xdr:from>
    <xdr:to>
      <xdr:col>6</xdr:col>
      <xdr:colOff>232799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7</xdr:col>
      <xdr:colOff>438137</xdr:colOff>
      <xdr:row>0</xdr:row>
      <xdr:rowOff>0</xdr:rowOff>
    </xdr:from>
    <xdr:to>
      <xdr:col>8</xdr:col>
      <xdr:colOff>460712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12</xdr:col>
      <xdr:colOff>280970</xdr:colOff>
      <xdr:row>0</xdr:row>
      <xdr:rowOff>0</xdr:rowOff>
    </xdr:from>
    <xdr:to>
      <xdr:col>13</xdr:col>
      <xdr:colOff>447545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304793</xdr:colOff>
      <xdr:row>0</xdr:row>
      <xdr:rowOff>0</xdr:rowOff>
    </xdr:from>
    <xdr:to>
      <xdr:col>7</xdr:col>
      <xdr:colOff>363368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11</xdr:col>
      <xdr:colOff>76193</xdr:colOff>
      <xdr:row>0</xdr:row>
      <xdr:rowOff>0</xdr:rowOff>
    </xdr:from>
    <xdr:to>
      <xdr:col>12</xdr:col>
      <xdr:colOff>206768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8</xdr:col>
      <xdr:colOff>523868</xdr:colOff>
      <xdr:row>0</xdr:row>
      <xdr:rowOff>0</xdr:rowOff>
    </xdr:from>
    <xdr:to>
      <xdr:col>9</xdr:col>
      <xdr:colOff>546443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9</xdr:col>
      <xdr:colOff>609593</xdr:colOff>
      <xdr:row>0</xdr:row>
      <xdr:rowOff>0</xdr:rowOff>
    </xdr:from>
    <xdr:to>
      <xdr:col>11</xdr:col>
      <xdr:colOff>6743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2</xdr:row>
      <xdr:rowOff>36513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50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300038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312738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1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228601</xdr:colOff>
      <xdr:row>3</xdr:row>
      <xdr:rowOff>16991</xdr:rowOff>
    </xdr:from>
    <xdr:ext cx="7092000" cy="468000"/>
    <xdr:sp macro="" textlink="">
      <xdr:nvSpPr>
        <xdr:cNvPr id="5" name="CaixaDeTexto 4"/>
        <xdr:cNvSpPr txBox="1"/>
      </xdr:nvSpPr>
      <xdr:spPr>
        <a:xfrm>
          <a:off x="5191126" y="959966"/>
          <a:ext cx="7092000" cy="4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lang="pt-BR" sz="1000"/>
            <a:t>Nessa aba você irá preencher todas as informações sobre os eventos do RH de sua empresa. Aqui, você deverá preencher mês-a-mês, dados com o número de treinamentos realizados, funcionários treinados, custo com treinamento</a:t>
          </a:r>
          <a:r>
            <a:rPr lang="pt-BR" sz="1000" baseline="0"/>
            <a:t> e número de desenvolvimantos.</a:t>
          </a:r>
          <a:endParaRPr lang="pt-BR" sz="1000"/>
        </a:p>
      </xdr:txBody>
    </xdr:sp>
    <xdr:clientData/>
  </xdr:oneCellAnchor>
  <xdr:twoCellAnchor editAs="absolute">
    <xdr:from>
      <xdr:col>3</xdr:col>
      <xdr:colOff>322524</xdr:colOff>
      <xdr:row>0</xdr:row>
      <xdr:rowOff>0</xdr:rowOff>
    </xdr:from>
    <xdr:to>
      <xdr:col>4</xdr:col>
      <xdr:colOff>561099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4</xdr:col>
      <xdr:colOff>629174</xdr:colOff>
      <xdr:row>0</xdr:row>
      <xdr:rowOff>0</xdr:rowOff>
    </xdr:from>
    <xdr:to>
      <xdr:col>6</xdr:col>
      <xdr:colOff>242324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7</xdr:col>
      <xdr:colOff>447662</xdr:colOff>
      <xdr:row>0</xdr:row>
      <xdr:rowOff>0</xdr:rowOff>
    </xdr:from>
    <xdr:to>
      <xdr:col>8</xdr:col>
      <xdr:colOff>470237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12</xdr:col>
      <xdr:colOff>290495</xdr:colOff>
      <xdr:row>0</xdr:row>
      <xdr:rowOff>0</xdr:rowOff>
    </xdr:from>
    <xdr:to>
      <xdr:col>13</xdr:col>
      <xdr:colOff>457070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314318</xdr:colOff>
      <xdr:row>0</xdr:row>
      <xdr:rowOff>0</xdr:rowOff>
    </xdr:from>
    <xdr:to>
      <xdr:col>7</xdr:col>
      <xdr:colOff>372893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11</xdr:col>
      <xdr:colOff>85718</xdr:colOff>
      <xdr:row>0</xdr:row>
      <xdr:rowOff>0</xdr:rowOff>
    </xdr:from>
    <xdr:to>
      <xdr:col>12</xdr:col>
      <xdr:colOff>216293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8</xdr:col>
      <xdr:colOff>533393</xdr:colOff>
      <xdr:row>0</xdr:row>
      <xdr:rowOff>0</xdr:rowOff>
    </xdr:from>
    <xdr:to>
      <xdr:col>9</xdr:col>
      <xdr:colOff>555968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9</xdr:col>
      <xdr:colOff>619118</xdr:colOff>
      <xdr:row>0</xdr:row>
      <xdr:rowOff>0</xdr:rowOff>
    </xdr:from>
    <xdr:to>
      <xdr:col>11</xdr:col>
      <xdr:colOff>16268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2</xdr:row>
      <xdr:rowOff>36513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50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300038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1</xdr:row>
      <xdr:rowOff>0</xdr:rowOff>
    </xdr:from>
    <xdr:to>
      <xdr:col>2</xdr:col>
      <xdr:colOff>1219200</xdr:colOff>
      <xdr:row>1</xdr:row>
      <xdr:rowOff>312738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09550"/>
          <a:ext cx="0" cy="31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561976</xdr:colOff>
      <xdr:row>3</xdr:row>
      <xdr:rowOff>57150</xdr:rowOff>
    </xdr:from>
    <xdr:ext cx="6948000" cy="405367"/>
    <xdr:sp macro="" textlink="">
      <xdr:nvSpPr>
        <xdr:cNvPr id="5" name="CaixaDeTexto 4"/>
        <xdr:cNvSpPr txBox="1"/>
      </xdr:nvSpPr>
      <xdr:spPr>
        <a:xfrm>
          <a:off x="5362576" y="685800"/>
          <a:ext cx="6948000" cy="405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lang="pt-BR" sz="1000"/>
            <a:t>Nessa aba você irá preencher todas as informações sobre o retorno sobre o investimento do RH de sua empresa. Aqui, você deverá preencher mês-a-mês, dados como</a:t>
          </a:r>
          <a:r>
            <a:rPr lang="pt-BR" sz="1000" baseline="0"/>
            <a:t> receita bruta, salários, pró-labores, comissões, benefício, férias e outros custos.</a:t>
          </a:r>
          <a:endParaRPr lang="pt-BR" sz="1000"/>
        </a:p>
      </xdr:txBody>
    </xdr:sp>
    <xdr:clientData/>
  </xdr:oneCellAnchor>
  <xdr:twoCellAnchor editAs="absolute">
    <xdr:from>
      <xdr:col>3</xdr:col>
      <xdr:colOff>484449</xdr:colOff>
      <xdr:row>0</xdr:row>
      <xdr:rowOff>0</xdr:rowOff>
    </xdr:from>
    <xdr:to>
      <xdr:col>4</xdr:col>
      <xdr:colOff>723024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5</xdr:col>
      <xdr:colOff>57674</xdr:colOff>
      <xdr:row>0</xdr:row>
      <xdr:rowOff>0</xdr:rowOff>
    </xdr:from>
    <xdr:to>
      <xdr:col>6</xdr:col>
      <xdr:colOff>404249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7</xdr:col>
      <xdr:colOff>609587</xdr:colOff>
      <xdr:row>0</xdr:row>
      <xdr:rowOff>0</xdr:rowOff>
    </xdr:from>
    <xdr:to>
      <xdr:col>8</xdr:col>
      <xdr:colOff>632162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12</xdr:col>
      <xdr:colOff>452420</xdr:colOff>
      <xdr:row>0</xdr:row>
      <xdr:rowOff>0</xdr:rowOff>
    </xdr:from>
    <xdr:to>
      <xdr:col>13</xdr:col>
      <xdr:colOff>618995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476243</xdr:colOff>
      <xdr:row>0</xdr:row>
      <xdr:rowOff>0</xdr:rowOff>
    </xdr:from>
    <xdr:to>
      <xdr:col>7</xdr:col>
      <xdr:colOff>534818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11</xdr:col>
      <xdr:colOff>247643</xdr:colOff>
      <xdr:row>0</xdr:row>
      <xdr:rowOff>0</xdr:rowOff>
    </xdr:from>
    <xdr:to>
      <xdr:col>12</xdr:col>
      <xdr:colOff>378218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8</xdr:col>
      <xdr:colOff>695318</xdr:colOff>
      <xdr:row>0</xdr:row>
      <xdr:rowOff>0</xdr:rowOff>
    </xdr:from>
    <xdr:to>
      <xdr:col>9</xdr:col>
      <xdr:colOff>717893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10</xdr:col>
      <xdr:colOff>47618</xdr:colOff>
      <xdr:row>0</xdr:row>
      <xdr:rowOff>0</xdr:rowOff>
    </xdr:from>
    <xdr:to>
      <xdr:col>11</xdr:col>
      <xdr:colOff>178193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53974</xdr:colOff>
      <xdr:row>5</xdr:row>
      <xdr:rowOff>76200</xdr:rowOff>
    </xdr:from>
    <xdr:to>
      <xdr:col>19</xdr:col>
      <xdr:colOff>44449</xdr:colOff>
      <xdr:row>26</xdr:row>
      <xdr:rowOff>50800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53974</xdr:colOff>
      <xdr:row>102</xdr:row>
      <xdr:rowOff>57150</xdr:rowOff>
    </xdr:from>
    <xdr:to>
      <xdr:col>9</xdr:col>
      <xdr:colOff>53974</xdr:colOff>
      <xdr:row>134</xdr:row>
      <xdr:rowOff>60325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53974</xdr:colOff>
      <xdr:row>72</xdr:row>
      <xdr:rowOff>57151</xdr:rowOff>
    </xdr:from>
    <xdr:to>
      <xdr:col>19</xdr:col>
      <xdr:colOff>55699</xdr:colOff>
      <xdr:row>101</xdr:row>
      <xdr:rowOff>48526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53974</xdr:colOff>
      <xdr:row>28</xdr:row>
      <xdr:rowOff>0</xdr:rowOff>
    </xdr:from>
    <xdr:to>
      <xdr:col>19</xdr:col>
      <xdr:colOff>53975</xdr:colOff>
      <xdr:row>48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53974</xdr:colOff>
      <xdr:row>50</xdr:row>
      <xdr:rowOff>63500</xdr:rowOff>
    </xdr:from>
    <xdr:to>
      <xdr:col>19</xdr:col>
      <xdr:colOff>53974</xdr:colOff>
      <xdr:row>71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12</xdr:col>
      <xdr:colOff>342900</xdr:colOff>
      <xdr:row>2</xdr:row>
      <xdr:rowOff>38100</xdr:rowOff>
    </xdr:from>
    <xdr:ext cx="4356000" cy="405367"/>
    <xdr:sp macro="" textlink="">
      <xdr:nvSpPr>
        <xdr:cNvPr id="22" name="CaixaDeTexto 21"/>
        <xdr:cNvSpPr txBox="1"/>
      </xdr:nvSpPr>
      <xdr:spPr>
        <a:xfrm>
          <a:off x="7353300" y="495300"/>
          <a:ext cx="4356000" cy="405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lang="pt-BR" sz="1000"/>
            <a:t>Nessa aba você terá acesso a todos os gráficos que poderão lhe ajudar a gerar insights e avaliar a eficiência e produtividade de seu departamento de RH.</a:t>
          </a:r>
        </a:p>
      </xdr:txBody>
    </xdr:sp>
    <xdr:clientData/>
  </xdr:oneCellAnchor>
  <xdr:twoCellAnchor>
    <xdr:from>
      <xdr:col>9</xdr:col>
      <xdr:colOff>179524</xdr:colOff>
      <xdr:row>102</xdr:row>
      <xdr:rowOff>57150</xdr:rowOff>
    </xdr:from>
    <xdr:to>
      <xdr:col>19</xdr:col>
      <xdr:colOff>55699</xdr:colOff>
      <xdr:row>134</xdr:row>
      <xdr:rowOff>60325</xdr:rowOff>
    </xdr:to>
    <xdr:graphicFrame macro="">
      <xdr:nvGraphicFramePr>
        <xdr:cNvPr id="2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5</xdr:col>
      <xdr:colOff>74874</xdr:colOff>
      <xdr:row>0</xdr:row>
      <xdr:rowOff>0</xdr:rowOff>
    </xdr:from>
    <xdr:to>
      <xdr:col>6</xdr:col>
      <xdr:colOff>370599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97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ROTATIVIDADE</a:t>
          </a:r>
        </a:p>
      </xdr:txBody>
    </xdr:sp>
    <xdr:clientData/>
  </xdr:twoCellAnchor>
  <xdr:twoCellAnchor editAs="absolute">
    <xdr:from>
      <xdr:col>6</xdr:col>
      <xdr:colOff>438674</xdr:colOff>
      <xdr:row>0</xdr:row>
      <xdr:rowOff>0</xdr:rowOff>
    </xdr:from>
    <xdr:to>
      <xdr:col>8</xdr:col>
      <xdr:colOff>166124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391424" y="0"/>
          <a:ext cx="108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PRODUTIVIDADE</a:t>
          </a:r>
        </a:p>
      </xdr:txBody>
    </xdr:sp>
    <xdr:clientData/>
  </xdr:twoCellAnchor>
  <xdr:twoCellAnchor editAs="absolute">
    <xdr:from>
      <xdr:col>9</xdr:col>
      <xdr:colOff>428612</xdr:colOff>
      <xdr:row>0</xdr:row>
      <xdr:rowOff>0</xdr:rowOff>
    </xdr:from>
    <xdr:to>
      <xdr:col>10</xdr:col>
      <xdr:colOff>508337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410187" y="0"/>
          <a:ext cx="75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RETORNO</a:t>
          </a:r>
        </a:p>
      </xdr:txBody>
    </xdr:sp>
    <xdr:clientData/>
  </xdr:twoCellAnchor>
  <xdr:twoCellAnchor editAs="absolute">
    <xdr:from>
      <xdr:col>14</xdr:col>
      <xdr:colOff>557195</xdr:colOff>
      <xdr:row>0</xdr:row>
      <xdr:rowOff>0</xdr:rowOff>
    </xdr:from>
    <xdr:to>
      <xdr:col>16</xdr:col>
      <xdr:colOff>104645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8920145" y="0"/>
          <a:ext cx="900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38258</xdr:colOff>
      <xdr:row>0</xdr:row>
      <xdr:rowOff>378000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8</xdr:col>
      <xdr:colOff>238118</xdr:colOff>
      <xdr:row>0</xdr:row>
      <xdr:rowOff>0</xdr:rowOff>
    </xdr:from>
    <xdr:to>
      <xdr:col>9</xdr:col>
      <xdr:colOff>353843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543418" y="0"/>
          <a:ext cx="792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EVENTOS</a:t>
          </a:r>
        </a:p>
      </xdr:txBody>
    </xdr:sp>
    <xdr:clientData/>
  </xdr:twoCellAnchor>
  <xdr:twoCellAnchor editAs="absolute">
    <xdr:from>
      <xdr:col>13</xdr:col>
      <xdr:colOff>295268</xdr:colOff>
      <xdr:row>0</xdr:row>
      <xdr:rowOff>0</xdr:rowOff>
    </xdr:from>
    <xdr:to>
      <xdr:col>14</xdr:col>
      <xdr:colOff>482993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98194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10</xdr:col>
      <xdr:colOff>571493</xdr:colOff>
      <xdr:row>0</xdr:row>
      <xdr:rowOff>0</xdr:rowOff>
    </xdr:from>
    <xdr:to>
      <xdr:col>11</xdr:col>
      <xdr:colOff>651218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229343" y="0"/>
          <a:ext cx="756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12</xdr:col>
      <xdr:colOff>38093</xdr:colOff>
      <xdr:row>0</xdr:row>
      <xdr:rowOff>0</xdr:rowOff>
    </xdr:from>
    <xdr:to>
      <xdr:col>13</xdr:col>
      <xdr:colOff>225818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7048493" y="0"/>
          <a:ext cx="86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souza.xyz/produto/controle-de-ferias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souza.xyz/produto/planilha-cadastro-de-funcionario-com-foto/" TargetMode="External"/><Relationship Id="rId1" Type="http://schemas.openxmlformats.org/officeDocument/2006/relationships/hyperlink" Target="http://luz.vc/ferramentas/planilhas-prontas/planilha-avaliacao-desempenho-competencia/?utm_source=referral&amp;utm_medium=produtos&amp;utm_campaign=fc3" TargetMode="External"/><Relationship Id="rId6" Type="http://schemas.openxmlformats.org/officeDocument/2006/relationships/hyperlink" Target="https://souza.xyz/produto/folha-de-pagamento/" TargetMode="External"/><Relationship Id="rId5" Type="http://schemas.openxmlformats.org/officeDocument/2006/relationships/hyperlink" Target="https://souza.xyz/produto/planilha-de-controle-de-treinamentos/" TargetMode="External"/><Relationship Id="rId4" Type="http://schemas.openxmlformats.org/officeDocument/2006/relationships/hyperlink" Target="https://souza.xyz/produto/avaliacao-desempenho-competencia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"/>
  <sheetViews>
    <sheetView showGridLines="0" tabSelected="1" zoomScaleNormal="100" workbookViewId="0">
      <selection activeCell="B5" sqref="B5:O5"/>
    </sheetView>
  </sheetViews>
  <sheetFormatPr defaultRowHeight="15"/>
  <cols>
    <col min="1" max="1" width="2.625" style="92" customWidth="1"/>
    <col min="2" max="2" width="24.875" style="92" customWidth="1"/>
    <col min="3" max="14" width="10.5" style="92" customWidth="1"/>
    <col min="15" max="15" width="7.875" style="92" customWidth="1"/>
    <col min="16" max="16384" width="9" style="92"/>
  </cols>
  <sheetData>
    <row r="1" spans="2:20" s="89" customFormat="1" ht="30" customHeight="1"/>
    <row r="2" spans="2:20" s="90" customFormat="1" ht="24.95" customHeight="1"/>
    <row r="3" spans="2:20" s="91" customFormat="1" ht="20.100000000000001" customHeight="1"/>
    <row r="4" spans="2:20" s="114" customFormat="1" ht="33.75">
      <c r="B4" s="112" t="s">
        <v>104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0" s="114" customFormat="1" ht="51.75" customHeight="1">
      <c r="B5" s="115" t="s">
        <v>137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6"/>
      <c r="Q5" s="117"/>
      <c r="R5" s="117"/>
      <c r="S5" s="117"/>
      <c r="T5" s="117"/>
    </row>
    <row r="6" spans="2:20" s="94" customFormat="1" ht="5.0999999999999996" customHeight="1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</row>
    <row r="7" spans="2:20" ht="45" customHeight="1">
      <c r="B7" s="95" t="s">
        <v>92</v>
      </c>
      <c r="C7" s="96" t="s">
        <v>129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99"/>
      <c r="Q7" s="99"/>
      <c r="R7" s="99"/>
      <c r="S7" s="99"/>
    </row>
    <row r="8" spans="2:20" ht="5.0999999999999996" customHeight="1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2:20" ht="45" customHeight="1">
      <c r="B9" s="95" t="s">
        <v>94</v>
      </c>
      <c r="C9" s="96" t="s">
        <v>130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9"/>
      <c r="Q9" s="99"/>
      <c r="R9" s="99"/>
      <c r="S9" s="99"/>
    </row>
    <row r="10" spans="2:20" ht="5.0999999999999996" customHeight="1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2:20" ht="45" customHeight="1">
      <c r="B11" s="95" t="s">
        <v>133</v>
      </c>
      <c r="C11" s="96" t="s">
        <v>135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  <c r="P11" s="99"/>
      <c r="Q11" s="99"/>
      <c r="R11" s="99"/>
      <c r="S11" s="99"/>
    </row>
    <row r="12" spans="2:20" ht="5.0999999999999996" customHeight="1">
      <c r="B12" s="100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99"/>
      <c r="R12" s="99"/>
      <c r="S12" s="99"/>
      <c r="T12" s="99"/>
    </row>
    <row r="13" spans="2:20" ht="45" customHeight="1">
      <c r="B13" s="95" t="s">
        <v>98</v>
      </c>
      <c r="C13" s="96" t="s">
        <v>131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8"/>
      <c r="P13" s="99"/>
      <c r="Q13" s="99"/>
      <c r="R13" s="99"/>
      <c r="S13" s="99"/>
    </row>
    <row r="14" spans="2:20" ht="5.0999999999999996" customHeight="1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</row>
    <row r="15" spans="2:20" ht="45" customHeight="1">
      <c r="B15" s="95" t="s">
        <v>87</v>
      </c>
      <c r="C15" s="96" t="s">
        <v>132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  <c r="P15" s="99"/>
      <c r="Q15" s="99"/>
      <c r="R15" s="99"/>
      <c r="S15" s="99"/>
    </row>
    <row r="16" spans="2:20" ht="5.0999999999999996" customHeight="1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</row>
    <row r="17" spans="2:20" ht="45" customHeight="1">
      <c r="B17" s="95" t="s">
        <v>100</v>
      </c>
      <c r="C17" s="96" t="s">
        <v>134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  <c r="P17" s="99"/>
      <c r="Q17" s="99"/>
      <c r="R17" s="99"/>
      <c r="S17" s="99"/>
      <c r="T17" s="99"/>
    </row>
    <row r="18" spans="2:20" ht="5.0999999999999996" customHeight="1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</row>
    <row r="19" spans="2:20" ht="45" customHeight="1">
      <c r="B19" s="95" t="s">
        <v>105</v>
      </c>
      <c r="C19" s="96" t="s">
        <v>128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8"/>
      <c r="P19" s="99"/>
      <c r="Q19" s="99"/>
      <c r="R19" s="99"/>
      <c r="S19" s="99"/>
      <c r="T19" s="99"/>
    </row>
  </sheetData>
  <sheetProtection password="9084" sheet="1" objects="1" scenarios="1"/>
  <mergeCells count="8">
    <mergeCell ref="C15:N15"/>
    <mergeCell ref="C17:N17"/>
    <mergeCell ref="C19:N19"/>
    <mergeCell ref="B5:O5"/>
    <mergeCell ref="C7:N7"/>
    <mergeCell ref="C9:N9"/>
    <mergeCell ref="C11:N11"/>
    <mergeCell ref="C13:N13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AJ86"/>
  <sheetViews>
    <sheetView showGridLines="0" zoomScaleNormal="100" zoomScalePageLayoutView="80" workbookViewId="0"/>
  </sheetViews>
  <sheetFormatPr defaultColWidth="12.875" defaultRowHeight="12.75"/>
  <cols>
    <col min="1" max="2" width="1.625" style="41" customWidth="1"/>
    <col min="3" max="3" width="23.375" style="41" customWidth="1"/>
    <col min="4" max="15" width="10.625" style="41" customWidth="1"/>
    <col min="16" max="16" width="10.625" style="48" customWidth="1"/>
    <col min="17" max="17" width="10.625" style="41" customWidth="1"/>
    <col min="18" max="18" width="3" style="41" customWidth="1"/>
    <col min="19" max="21" width="12.875" style="41"/>
    <col min="22" max="36" width="0" style="41" hidden="1" customWidth="1"/>
    <col min="37" max="16384" width="12.875" style="41"/>
  </cols>
  <sheetData>
    <row r="1" spans="2:36" s="89" customFormat="1" ht="30" customHeight="1"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</row>
    <row r="2" spans="2:36" s="90" customFormat="1" ht="24.95" customHeight="1"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</row>
    <row r="3" spans="2:36" s="91" customFormat="1" ht="20.100000000000001" customHeight="1"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</row>
    <row r="4" spans="2:36" s="34" customFormat="1" ht="16.5" customHeight="1">
      <c r="B4" s="32"/>
      <c r="C4" s="56" t="s">
        <v>100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</row>
    <row r="5" spans="2:36" s="35" customFormat="1" ht="16.5" customHeight="1">
      <c r="P5" s="36"/>
    </row>
    <row r="6" spans="2:36" s="37" customFormat="1" ht="32.1" customHeight="1">
      <c r="C6" s="38" t="str">
        <f>Rot!$C$6</f>
        <v>Indicadores de Rotatividade</v>
      </c>
      <c r="D6" s="38" t="str">
        <f>Rot!D7</f>
        <v>Janeiro</v>
      </c>
      <c r="E6" s="38" t="str">
        <f>Rot!E7</f>
        <v>Fevereiro</v>
      </c>
      <c r="F6" s="38" t="str">
        <f>Rot!F7</f>
        <v>Março</v>
      </c>
      <c r="G6" s="38" t="str">
        <f>Rot!G7</f>
        <v>Abril</v>
      </c>
      <c r="H6" s="38" t="str">
        <f>Rot!H7</f>
        <v>Maio</v>
      </c>
      <c r="I6" s="38" t="str">
        <f>Rot!I7</f>
        <v>Junho</v>
      </c>
      <c r="J6" s="38" t="str">
        <f>Rot!J7</f>
        <v>Julho</v>
      </c>
      <c r="K6" s="38" t="str">
        <f>Rot!K7</f>
        <v>Agosto</v>
      </c>
      <c r="L6" s="38" t="str">
        <f>Rot!L7</f>
        <v>Setembro</v>
      </c>
      <c r="M6" s="38" t="str">
        <f>Rot!M7</f>
        <v>Outubro</v>
      </c>
      <c r="N6" s="38" t="str">
        <f>Rot!N7</f>
        <v>Novembro</v>
      </c>
      <c r="O6" s="38" t="str">
        <f>Rot!O7</f>
        <v>Dezembro</v>
      </c>
      <c r="P6" s="39" t="str">
        <f>Rot!P7</f>
        <v>Total</v>
      </c>
      <c r="Q6" s="38" t="str">
        <f>Rot!Q7</f>
        <v>Média por Mês</v>
      </c>
      <c r="R6" s="40"/>
    </row>
    <row r="7" spans="2:36" ht="35.1" customHeight="1">
      <c r="C7" s="60" t="str">
        <f>Rot!C8</f>
        <v>Número de Novas Contratações</v>
      </c>
      <c r="D7" s="61">
        <f>Rot!D8</f>
        <v>3</v>
      </c>
      <c r="E7" s="61">
        <f>Rot!E8</f>
        <v>2</v>
      </c>
      <c r="F7" s="61">
        <f>Rot!F8</f>
        <v>0</v>
      </c>
      <c r="G7" s="61">
        <f>Rot!G8</f>
        <v>0</v>
      </c>
      <c r="H7" s="61">
        <f>Rot!H8</f>
        <v>0</v>
      </c>
      <c r="I7" s="61">
        <f>Rot!I8</f>
        <v>0</v>
      </c>
      <c r="J7" s="61">
        <f>Rot!J8</f>
        <v>0</v>
      </c>
      <c r="K7" s="61">
        <f>Rot!K8</f>
        <v>0</v>
      </c>
      <c r="L7" s="61">
        <f>Rot!L8</f>
        <v>0</v>
      </c>
      <c r="M7" s="61">
        <f>Rot!M8</f>
        <v>0</v>
      </c>
      <c r="N7" s="61">
        <f>Rot!N8</f>
        <v>0</v>
      </c>
      <c r="O7" s="61">
        <f>Rot!O8</f>
        <v>0</v>
      </c>
      <c r="P7" s="76">
        <f>Rot!P8</f>
        <v>5</v>
      </c>
      <c r="Q7" s="77">
        <f>Rot!Q8</f>
        <v>0.41666666666666669</v>
      </c>
      <c r="R7" s="40"/>
    </row>
    <row r="8" spans="2:36" ht="35.1" customHeight="1">
      <c r="C8" s="60" t="str">
        <f>Rot!C9</f>
        <v>Número de Pedidos de Demissão</v>
      </c>
      <c r="D8" s="61">
        <f>Rot!D9</f>
        <v>1</v>
      </c>
      <c r="E8" s="61">
        <f>Rot!E9</f>
        <v>0</v>
      </c>
      <c r="F8" s="61">
        <f>Rot!F9</f>
        <v>0</v>
      </c>
      <c r="G8" s="61">
        <f>Rot!G9</f>
        <v>0</v>
      </c>
      <c r="H8" s="61">
        <f>Rot!H9</f>
        <v>0</v>
      </c>
      <c r="I8" s="61">
        <f>Rot!I9</f>
        <v>0</v>
      </c>
      <c r="J8" s="61">
        <f>Rot!J9</f>
        <v>0</v>
      </c>
      <c r="K8" s="61">
        <f>Rot!K9</f>
        <v>0</v>
      </c>
      <c r="L8" s="61">
        <f>Rot!L9</f>
        <v>0</v>
      </c>
      <c r="M8" s="61">
        <f>Rot!M9</f>
        <v>0</v>
      </c>
      <c r="N8" s="61">
        <f>Rot!N9</f>
        <v>0</v>
      </c>
      <c r="O8" s="61">
        <f>Rot!O9</f>
        <v>0</v>
      </c>
      <c r="P8" s="76">
        <f>Rot!P9</f>
        <v>1</v>
      </c>
      <c r="Q8" s="77">
        <f>Rot!Q9</f>
        <v>8.3333333333333329E-2</v>
      </c>
      <c r="R8" s="40"/>
    </row>
    <row r="9" spans="2:36" ht="35.1" customHeight="1">
      <c r="C9" s="60" t="str">
        <f>Rot!C10</f>
        <v>Número de Demissões</v>
      </c>
      <c r="D9" s="61">
        <f>Rot!D10</f>
        <v>2</v>
      </c>
      <c r="E9" s="61">
        <f>Rot!E10</f>
        <v>2</v>
      </c>
      <c r="F9" s="61">
        <f>Rot!F10</f>
        <v>0</v>
      </c>
      <c r="G9" s="61">
        <f>Rot!G10</f>
        <v>0</v>
      </c>
      <c r="H9" s="61">
        <f>Rot!H10</f>
        <v>0</v>
      </c>
      <c r="I9" s="61">
        <f>Rot!I10</f>
        <v>0</v>
      </c>
      <c r="J9" s="61">
        <f>Rot!J10</f>
        <v>0</v>
      </c>
      <c r="K9" s="61">
        <f>Rot!K10</f>
        <v>0</v>
      </c>
      <c r="L9" s="61">
        <f>Rot!L10</f>
        <v>0</v>
      </c>
      <c r="M9" s="61">
        <f>Rot!M10</f>
        <v>0</v>
      </c>
      <c r="N9" s="61">
        <f>Rot!N10</f>
        <v>0</v>
      </c>
      <c r="O9" s="61">
        <f>Rot!O10</f>
        <v>0</v>
      </c>
      <c r="P9" s="76">
        <f>Rot!P10</f>
        <v>4</v>
      </c>
      <c r="Q9" s="77">
        <f>Rot!Q10</f>
        <v>0.33333333333333331</v>
      </c>
      <c r="R9" s="40"/>
    </row>
    <row r="10" spans="2:36" ht="35.1" customHeight="1">
      <c r="C10" s="60" t="str">
        <f>Rot!C11</f>
        <v>Total de Desligamentos</v>
      </c>
      <c r="D10" s="61">
        <f>Rot!D11</f>
        <v>3</v>
      </c>
      <c r="E10" s="61">
        <f>Rot!E11</f>
        <v>2</v>
      </c>
      <c r="F10" s="61">
        <f>Rot!F11</f>
        <v>0</v>
      </c>
      <c r="G10" s="61">
        <f>Rot!G11</f>
        <v>0</v>
      </c>
      <c r="H10" s="61">
        <f>Rot!H11</f>
        <v>0</v>
      </c>
      <c r="I10" s="61">
        <f>Rot!I11</f>
        <v>0</v>
      </c>
      <c r="J10" s="61">
        <f>Rot!J11</f>
        <v>0</v>
      </c>
      <c r="K10" s="61">
        <f>Rot!K11</f>
        <v>0</v>
      </c>
      <c r="L10" s="61">
        <f>Rot!L11</f>
        <v>0</v>
      </c>
      <c r="M10" s="61">
        <f>Rot!M11</f>
        <v>0</v>
      </c>
      <c r="N10" s="61">
        <f>Rot!N11</f>
        <v>0</v>
      </c>
      <c r="O10" s="61">
        <f>Rot!O11</f>
        <v>0</v>
      </c>
      <c r="P10" s="78">
        <f>Rot!P11</f>
        <v>5</v>
      </c>
      <c r="Q10" s="77">
        <f>Rot!Q11</f>
        <v>0.41666666666666669</v>
      </c>
      <c r="R10" s="40"/>
    </row>
    <row r="11" spans="2:36" ht="35.1" customHeight="1">
      <c r="C11" s="60" t="str">
        <f>Rot!C12</f>
        <v>Variação do Número de Funcionários</v>
      </c>
      <c r="D11" s="61">
        <f>Rot!D12</f>
        <v>0</v>
      </c>
      <c r="E11" s="61">
        <f>Rot!E12</f>
        <v>0</v>
      </c>
      <c r="F11" s="61">
        <f>Rot!F12</f>
        <v>0</v>
      </c>
      <c r="G11" s="61">
        <f>Rot!G12</f>
        <v>0</v>
      </c>
      <c r="H11" s="61">
        <f>Rot!H12</f>
        <v>0</v>
      </c>
      <c r="I11" s="61">
        <f>Rot!I12</f>
        <v>0</v>
      </c>
      <c r="J11" s="61">
        <f>Rot!J12</f>
        <v>0</v>
      </c>
      <c r="K11" s="61">
        <f>Rot!K12</f>
        <v>0</v>
      </c>
      <c r="L11" s="61">
        <f>Rot!L12</f>
        <v>0</v>
      </c>
      <c r="M11" s="61">
        <f>Rot!M12</f>
        <v>0</v>
      </c>
      <c r="N11" s="61">
        <f>Rot!N12</f>
        <v>0</v>
      </c>
      <c r="O11" s="61">
        <f>Rot!O12</f>
        <v>0</v>
      </c>
      <c r="P11" s="76">
        <f>Rot!P12</f>
        <v>0</v>
      </c>
      <c r="Q11" s="77">
        <f>Rot!Q12</f>
        <v>0</v>
      </c>
      <c r="R11" s="40"/>
    </row>
    <row r="12" spans="2:36" ht="35.1" customHeight="1">
      <c r="C12" s="60" t="str">
        <f>Rot!C13</f>
        <v>Nº de Funcionários no Ínicio do Mês</v>
      </c>
      <c r="D12" s="61">
        <f>Rot!D13</f>
        <v>15</v>
      </c>
      <c r="E12" s="61">
        <f>Rot!E13</f>
        <v>15</v>
      </c>
      <c r="F12" s="61">
        <f>Rot!F13</f>
        <v>15</v>
      </c>
      <c r="G12" s="61">
        <f>Rot!G13</f>
        <v>15</v>
      </c>
      <c r="H12" s="61">
        <f>Rot!H13</f>
        <v>15</v>
      </c>
      <c r="I12" s="61">
        <f>Rot!I13</f>
        <v>15</v>
      </c>
      <c r="J12" s="61">
        <f>Rot!J13</f>
        <v>15</v>
      </c>
      <c r="K12" s="61">
        <f>Rot!K13</f>
        <v>15</v>
      </c>
      <c r="L12" s="61">
        <f>Rot!L13</f>
        <v>15</v>
      </c>
      <c r="M12" s="61">
        <f>Rot!M13</f>
        <v>15</v>
      </c>
      <c r="N12" s="61">
        <f>Rot!N13</f>
        <v>15</v>
      </c>
      <c r="O12" s="61">
        <f>Rot!O13</f>
        <v>15</v>
      </c>
      <c r="P12" s="78">
        <f>Rot!P13</f>
        <v>15</v>
      </c>
      <c r="Q12" s="77">
        <f>Rot!Q13</f>
        <v>15</v>
      </c>
      <c r="R12" s="40"/>
    </row>
    <row r="13" spans="2:36" ht="35.1" customHeight="1">
      <c r="C13" s="60" t="str">
        <f>Rot!C14</f>
        <v>Nº de Funcionários no Final do Mês</v>
      </c>
      <c r="D13" s="61">
        <f>Rot!D14</f>
        <v>15</v>
      </c>
      <c r="E13" s="61">
        <f>Rot!E14</f>
        <v>15</v>
      </c>
      <c r="F13" s="61">
        <f>Rot!F14</f>
        <v>15</v>
      </c>
      <c r="G13" s="61">
        <f>Rot!G14</f>
        <v>15</v>
      </c>
      <c r="H13" s="61">
        <f>Rot!H14</f>
        <v>15</v>
      </c>
      <c r="I13" s="61">
        <f>Rot!I14</f>
        <v>15</v>
      </c>
      <c r="J13" s="61">
        <f>Rot!J14</f>
        <v>15</v>
      </c>
      <c r="K13" s="61">
        <f>Rot!K14</f>
        <v>15</v>
      </c>
      <c r="L13" s="61">
        <f>Rot!L14</f>
        <v>15</v>
      </c>
      <c r="M13" s="61">
        <f>Rot!M14</f>
        <v>15</v>
      </c>
      <c r="N13" s="61">
        <f>Rot!N14</f>
        <v>15</v>
      </c>
      <c r="O13" s="61">
        <f>Rot!O14</f>
        <v>15</v>
      </c>
      <c r="P13" s="78">
        <f>Rot!P14</f>
        <v>15</v>
      </c>
      <c r="Q13" s="77">
        <f>Rot!Q14</f>
        <v>15</v>
      </c>
      <c r="R13" s="40"/>
    </row>
    <row r="14" spans="2:36" ht="35.1" customHeight="1">
      <c r="C14" s="42" t="str">
        <f>Rot!C15</f>
        <v>Taxa de Turnover</v>
      </c>
      <c r="D14" s="43">
        <f>Rot!D15</f>
        <v>0.2</v>
      </c>
      <c r="E14" s="43">
        <f>Rot!E15</f>
        <v>0.13333333333333333</v>
      </c>
      <c r="F14" s="43">
        <f>Rot!F15</f>
        <v>0</v>
      </c>
      <c r="G14" s="43">
        <f>Rot!G15</f>
        <v>0</v>
      </c>
      <c r="H14" s="43">
        <f>Rot!H15</f>
        <v>0</v>
      </c>
      <c r="I14" s="43">
        <f>Rot!I15</f>
        <v>0</v>
      </c>
      <c r="J14" s="43">
        <f>Rot!J15</f>
        <v>0</v>
      </c>
      <c r="K14" s="43">
        <f>Rot!K15</f>
        <v>0</v>
      </c>
      <c r="L14" s="43">
        <f>Rot!L15</f>
        <v>0</v>
      </c>
      <c r="M14" s="43">
        <f>Rot!M15</f>
        <v>0</v>
      </c>
      <c r="N14" s="43">
        <f>Rot!N15</f>
        <v>0</v>
      </c>
      <c r="O14" s="43">
        <f>Rot!O15</f>
        <v>0</v>
      </c>
      <c r="P14" s="43">
        <f>Rot!P15</f>
        <v>0.33333333333333331</v>
      </c>
      <c r="Q14" s="43">
        <f>Rot!Q15</f>
        <v>2.777777777777778E-2</v>
      </c>
      <c r="R14" s="40"/>
    </row>
    <row r="15" spans="2:36" ht="18" customHeight="1"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3"/>
      <c r="R15" s="40"/>
    </row>
    <row r="16" spans="2:36" s="37" customFormat="1" ht="32.1" customHeight="1">
      <c r="C16" s="42" t="str">
        <f>Pro!$C$6</f>
        <v>Indicadores de Produtividade</v>
      </c>
      <c r="D16" s="42" t="str">
        <f>Pro!D7</f>
        <v>Janeiro</v>
      </c>
      <c r="E16" s="42" t="str">
        <f>Pro!E7</f>
        <v>Fevereiro</v>
      </c>
      <c r="F16" s="42" t="str">
        <f>Pro!F7</f>
        <v>Março</v>
      </c>
      <c r="G16" s="42" t="str">
        <f>Pro!G7</f>
        <v>Abril</v>
      </c>
      <c r="H16" s="42" t="str">
        <f>Pro!H7</f>
        <v>Maio</v>
      </c>
      <c r="I16" s="42" t="str">
        <f>Pro!I7</f>
        <v>Junho</v>
      </c>
      <c r="J16" s="42" t="str">
        <f>Pro!J7</f>
        <v>Julho</v>
      </c>
      <c r="K16" s="42" t="str">
        <f>Pro!K7</f>
        <v>Agosto</v>
      </c>
      <c r="L16" s="42" t="str">
        <f>Pro!L7</f>
        <v>Setembro</v>
      </c>
      <c r="M16" s="42" t="str">
        <f>Pro!M7</f>
        <v>Outubro</v>
      </c>
      <c r="N16" s="42" t="str">
        <f>Pro!N7</f>
        <v>Novembro</v>
      </c>
      <c r="O16" s="42" t="str">
        <f>Pro!O7</f>
        <v>Dezembro</v>
      </c>
      <c r="P16" s="45" t="str">
        <f>Pro!P7</f>
        <v>Total</v>
      </c>
      <c r="Q16" s="42" t="str">
        <f>Pro!Q7</f>
        <v>Média por Mês</v>
      </c>
      <c r="R16" s="40"/>
    </row>
    <row r="17" spans="3:18" s="37" customFormat="1" ht="35.1" customHeight="1">
      <c r="C17" s="62" t="str">
        <f>Pro!C8</f>
        <v>Dias Trabalhados</v>
      </c>
      <c r="D17" s="63">
        <f>Pro!D8</f>
        <v>22</v>
      </c>
      <c r="E17" s="63">
        <f>Pro!E8</f>
        <v>23</v>
      </c>
      <c r="F17" s="63">
        <f>Pro!F8</f>
        <v>0</v>
      </c>
      <c r="G17" s="63">
        <f>Pro!G8</f>
        <v>0</v>
      </c>
      <c r="H17" s="63">
        <f>Pro!H8</f>
        <v>0</v>
      </c>
      <c r="I17" s="63">
        <f>Pro!I8</f>
        <v>0</v>
      </c>
      <c r="J17" s="63">
        <f>Pro!J8</f>
        <v>0</v>
      </c>
      <c r="K17" s="63">
        <f>Pro!K8</f>
        <v>0</v>
      </c>
      <c r="L17" s="63">
        <f>Pro!L8</f>
        <v>0</v>
      </c>
      <c r="M17" s="63">
        <f>Pro!M8</f>
        <v>0</v>
      </c>
      <c r="N17" s="63">
        <f>Pro!N8</f>
        <v>0</v>
      </c>
      <c r="O17" s="63">
        <f>Pro!O8</f>
        <v>0</v>
      </c>
      <c r="P17" s="76">
        <f>Pro!P8</f>
        <v>45</v>
      </c>
      <c r="Q17" s="77">
        <f>Pro!Q8</f>
        <v>3.75</v>
      </c>
      <c r="R17" s="40"/>
    </row>
    <row r="18" spans="3:18" s="37" customFormat="1" ht="35.1" customHeight="1">
      <c r="C18" s="62" t="str">
        <f>Pro!C9</f>
        <v>Horas Trabalhadas Por Dia</v>
      </c>
      <c r="D18" s="63">
        <f>Pro!D9</f>
        <v>8</v>
      </c>
      <c r="E18" s="63">
        <f>Pro!E9</f>
        <v>8</v>
      </c>
      <c r="F18" s="63">
        <f>Pro!F9</f>
        <v>0</v>
      </c>
      <c r="G18" s="63">
        <f>Pro!G9</f>
        <v>0</v>
      </c>
      <c r="H18" s="63">
        <f>Pro!H9</f>
        <v>0</v>
      </c>
      <c r="I18" s="63">
        <f>Pro!I9</f>
        <v>0</v>
      </c>
      <c r="J18" s="63">
        <f>Pro!J9</f>
        <v>0</v>
      </c>
      <c r="K18" s="63">
        <f>Pro!K9</f>
        <v>0</v>
      </c>
      <c r="L18" s="63">
        <f>Pro!L9</f>
        <v>0</v>
      </c>
      <c r="M18" s="63">
        <f>Pro!M9</f>
        <v>0</v>
      </c>
      <c r="N18" s="63">
        <f>Pro!N9</f>
        <v>0</v>
      </c>
      <c r="O18" s="63">
        <f>Pro!O9</f>
        <v>0</v>
      </c>
      <c r="P18" s="76">
        <f>Pro!P9</f>
        <v>8</v>
      </c>
      <c r="Q18" s="77">
        <f>Pro!Q9</f>
        <v>1.3333333333333333</v>
      </c>
      <c r="R18" s="40"/>
    </row>
    <row r="19" spans="3:18" s="37" customFormat="1" ht="35.1" customHeight="1">
      <c r="C19" s="62" t="str">
        <f>Pro!C10</f>
        <v xml:space="preserve">Funcionários em Férias </v>
      </c>
      <c r="D19" s="63">
        <f>Pro!D10</f>
        <v>2</v>
      </c>
      <c r="E19" s="63">
        <f>Pro!E10</f>
        <v>1</v>
      </c>
      <c r="F19" s="63">
        <f>Pro!F10</f>
        <v>0</v>
      </c>
      <c r="G19" s="63">
        <f>Pro!G10</f>
        <v>0</v>
      </c>
      <c r="H19" s="63">
        <f>Pro!H10</f>
        <v>0</v>
      </c>
      <c r="I19" s="63">
        <f>Pro!I10</f>
        <v>0</v>
      </c>
      <c r="J19" s="63">
        <f>Pro!J10</f>
        <v>0</v>
      </c>
      <c r="K19" s="63">
        <f>Pro!K10</f>
        <v>0</v>
      </c>
      <c r="L19" s="63">
        <f>Pro!L10</f>
        <v>0</v>
      </c>
      <c r="M19" s="63">
        <f>Pro!M10</f>
        <v>0</v>
      </c>
      <c r="N19" s="63">
        <f>Pro!N10</f>
        <v>0</v>
      </c>
      <c r="O19" s="63">
        <f>Pro!O10</f>
        <v>0</v>
      </c>
      <c r="P19" s="76">
        <f>Pro!P10</f>
        <v>3</v>
      </c>
      <c r="Q19" s="77">
        <f>Pro!Q10</f>
        <v>0.25</v>
      </c>
      <c r="R19" s="40"/>
    </row>
    <row r="20" spans="3:18" s="37" customFormat="1" ht="35.1" customHeight="1">
      <c r="C20" s="62" t="str">
        <f>Pro!C11</f>
        <v>Funcionários em Licença (Mês Inteiro)</v>
      </c>
      <c r="D20" s="63">
        <f>Pro!D11</f>
        <v>0</v>
      </c>
      <c r="E20" s="63">
        <f>Pro!E11</f>
        <v>1</v>
      </c>
      <c r="F20" s="63">
        <f>Pro!F11</f>
        <v>0</v>
      </c>
      <c r="G20" s="63">
        <f>Pro!G11</f>
        <v>0</v>
      </c>
      <c r="H20" s="63">
        <f>Pro!H11</f>
        <v>0</v>
      </c>
      <c r="I20" s="63">
        <f>Pro!I11</f>
        <v>0</v>
      </c>
      <c r="J20" s="63">
        <f>Pro!J11</f>
        <v>0</v>
      </c>
      <c r="K20" s="63">
        <f>Pro!K11</f>
        <v>0</v>
      </c>
      <c r="L20" s="63">
        <f>Pro!L11</f>
        <v>0</v>
      </c>
      <c r="M20" s="63">
        <f>Pro!M11</f>
        <v>0</v>
      </c>
      <c r="N20" s="63">
        <f>Pro!N11</f>
        <v>0</v>
      </c>
      <c r="O20" s="63">
        <f>Pro!O11</f>
        <v>0</v>
      </c>
      <c r="P20" s="76">
        <f>Pro!P11</f>
        <v>1</v>
      </c>
      <c r="Q20" s="77">
        <f>Pro!Q11</f>
        <v>8.3333333333333329E-2</v>
      </c>
      <c r="R20" s="40"/>
    </row>
    <row r="21" spans="3:18" ht="35.1" customHeight="1">
      <c r="C21" s="62" t="str">
        <f>Pro!C12</f>
        <v>Número de Faltas Sem Jústficativa (em dias)</v>
      </c>
      <c r="D21" s="63">
        <f>Pro!D12</f>
        <v>6</v>
      </c>
      <c r="E21" s="63">
        <f>Pro!E12</f>
        <v>5</v>
      </c>
      <c r="F21" s="63">
        <f>Pro!F12</f>
        <v>0</v>
      </c>
      <c r="G21" s="63">
        <f>Pro!G12</f>
        <v>0</v>
      </c>
      <c r="H21" s="63">
        <f>Pro!H12</f>
        <v>0</v>
      </c>
      <c r="I21" s="63">
        <f>Pro!I12</f>
        <v>0</v>
      </c>
      <c r="J21" s="63">
        <f>Pro!J12</f>
        <v>0</v>
      </c>
      <c r="K21" s="63">
        <f>Pro!K12</f>
        <v>0</v>
      </c>
      <c r="L21" s="63">
        <f>Pro!L12</f>
        <v>0</v>
      </c>
      <c r="M21" s="63">
        <f>Pro!M12</f>
        <v>0</v>
      </c>
      <c r="N21" s="63">
        <f>Pro!N12</f>
        <v>0</v>
      </c>
      <c r="O21" s="63">
        <f>Pro!O12</f>
        <v>0</v>
      </c>
      <c r="P21" s="76">
        <f>Pro!P12</f>
        <v>11</v>
      </c>
      <c r="Q21" s="77">
        <f>Pro!Q12</f>
        <v>0.91666666666666663</v>
      </c>
      <c r="R21" s="40"/>
    </row>
    <row r="22" spans="3:18" ht="35.1" customHeight="1">
      <c r="C22" s="62" t="str">
        <f>Pro!C13</f>
        <v>Número de Dispensas Médicas (em dias)</v>
      </c>
      <c r="D22" s="63">
        <f>Pro!D13</f>
        <v>2</v>
      </c>
      <c r="E22" s="63">
        <f>Pro!E13</f>
        <v>2</v>
      </c>
      <c r="F22" s="63">
        <f>Pro!F13</f>
        <v>0</v>
      </c>
      <c r="G22" s="63">
        <f>Pro!G13</f>
        <v>0</v>
      </c>
      <c r="H22" s="63">
        <f>Pro!H13</f>
        <v>0</v>
      </c>
      <c r="I22" s="63">
        <f>Pro!I13</f>
        <v>0</v>
      </c>
      <c r="J22" s="63">
        <f>Pro!J13</f>
        <v>0</v>
      </c>
      <c r="K22" s="63">
        <f>Pro!K13</f>
        <v>0</v>
      </c>
      <c r="L22" s="63">
        <f>Pro!L13</f>
        <v>0</v>
      </c>
      <c r="M22" s="63">
        <f>Pro!M13</f>
        <v>0</v>
      </c>
      <c r="N22" s="63">
        <f>Pro!N13</f>
        <v>0</v>
      </c>
      <c r="O22" s="63">
        <f>Pro!O13</f>
        <v>0</v>
      </c>
      <c r="P22" s="76">
        <f>Pro!P13</f>
        <v>4</v>
      </c>
      <c r="Q22" s="77">
        <f>Pro!Q13</f>
        <v>0.33333333333333331</v>
      </c>
      <c r="R22" s="40"/>
    </row>
    <row r="23" spans="3:18" ht="35.1" customHeight="1">
      <c r="C23" s="62" t="str">
        <f>Pro!C14</f>
        <v>Porcentagem de Absenteísmo</v>
      </c>
      <c r="D23" s="65">
        <f>Pro!D14</f>
        <v>2.4242424242424242E-2</v>
      </c>
      <c r="E23" s="65">
        <f>Pro!E14</f>
        <v>2.0289855072463767E-2</v>
      </c>
      <c r="F23" s="65">
        <f>Pro!F14</f>
        <v>0</v>
      </c>
      <c r="G23" s="65">
        <f>Pro!G14</f>
        <v>0</v>
      </c>
      <c r="H23" s="65">
        <f>Pro!H14</f>
        <v>0</v>
      </c>
      <c r="I23" s="65">
        <f>Pro!I14</f>
        <v>0</v>
      </c>
      <c r="J23" s="65">
        <f>Pro!J14</f>
        <v>0</v>
      </c>
      <c r="K23" s="65">
        <f>Pro!K14</f>
        <v>0</v>
      </c>
      <c r="L23" s="65">
        <f>Pro!L14</f>
        <v>0</v>
      </c>
      <c r="M23" s="65">
        <f>Pro!M14</f>
        <v>0</v>
      </c>
      <c r="N23" s="65">
        <f>Pro!N14</f>
        <v>0</v>
      </c>
      <c r="O23" s="65">
        <f>Pro!O14</f>
        <v>0</v>
      </c>
      <c r="P23" s="79">
        <f>Pro!P14</f>
        <v>4.4532279314888013E-2</v>
      </c>
      <c r="Q23" s="80">
        <f>Pro!Q14</f>
        <v>3.7110232762406679E-3</v>
      </c>
      <c r="R23" s="40"/>
    </row>
    <row r="24" spans="3:18" ht="35.1" customHeight="1">
      <c r="C24" s="62" t="str">
        <f>Pro!C15</f>
        <v>Horas de Trabalho Possíveis</v>
      </c>
      <c r="D24" s="64">
        <f>Pro!D15</f>
        <v>2288</v>
      </c>
      <c r="E24" s="64">
        <f>Pro!E15</f>
        <v>2392</v>
      </c>
      <c r="F24" s="64">
        <f>Pro!F15</f>
        <v>0</v>
      </c>
      <c r="G24" s="64">
        <f>Pro!G15</f>
        <v>0</v>
      </c>
      <c r="H24" s="64">
        <f>Pro!H15</f>
        <v>0</v>
      </c>
      <c r="I24" s="64">
        <f>Pro!I15</f>
        <v>0</v>
      </c>
      <c r="J24" s="64">
        <f>Pro!J15</f>
        <v>0</v>
      </c>
      <c r="K24" s="64">
        <f>Pro!K15</f>
        <v>0</v>
      </c>
      <c r="L24" s="64">
        <f>Pro!L15</f>
        <v>0</v>
      </c>
      <c r="M24" s="64">
        <f>Pro!M15</f>
        <v>0</v>
      </c>
      <c r="N24" s="64">
        <f>Pro!N15</f>
        <v>0</v>
      </c>
      <c r="O24" s="64">
        <f>Pro!O15</f>
        <v>0</v>
      </c>
      <c r="P24" s="76">
        <f>Pro!P15</f>
        <v>4680</v>
      </c>
      <c r="Q24" s="77">
        <f>Pro!Q15</f>
        <v>390</v>
      </c>
      <c r="R24" s="40"/>
    </row>
    <row r="25" spans="3:18" ht="35.1" customHeight="1">
      <c r="C25" s="62" t="str">
        <f>Pro!C16</f>
        <v>Horas de Trabalho Executadas</v>
      </c>
      <c r="D25" s="64">
        <f>Pro!D16</f>
        <v>2232.5333333333333</v>
      </c>
      <c r="E25" s="64">
        <f>Pro!E16</f>
        <v>2343.4666666666667</v>
      </c>
      <c r="F25" s="64">
        <f>Pro!F16</f>
        <v>0</v>
      </c>
      <c r="G25" s="64">
        <f>Pro!G16</f>
        <v>0</v>
      </c>
      <c r="H25" s="64">
        <f>Pro!H16</f>
        <v>0</v>
      </c>
      <c r="I25" s="64">
        <f>Pro!I16</f>
        <v>0</v>
      </c>
      <c r="J25" s="64">
        <f>Pro!J16</f>
        <v>0</v>
      </c>
      <c r="K25" s="64">
        <f>Pro!K16</f>
        <v>0</v>
      </c>
      <c r="L25" s="64">
        <f>Pro!L16</f>
        <v>0</v>
      </c>
      <c r="M25" s="64">
        <f>Pro!M16</f>
        <v>0</v>
      </c>
      <c r="N25" s="64">
        <f>Pro!N16</f>
        <v>0</v>
      </c>
      <c r="O25" s="64">
        <f>Pro!O16</f>
        <v>0</v>
      </c>
      <c r="P25" s="76">
        <f>Pro!P16</f>
        <v>4576</v>
      </c>
      <c r="Q25" s="77">
        <f>Pro!Q16</f>
        <v>381.33333333333331</v>
      </c>
      <c r="R25" s="40"/>
    </row>
    <row r="26" spans="3:18" ht="35.1" customHeight="1">
      <c r="C26" s="62" t="str">
        <f>Pro!C17</f>
        <v>Horas de Trabalho Perdidas</v>
      </c>
      <c r="D26" s="64">
        <f>Pro!D17</f>
        <v>64</v>
      </c>
      <c r="E26" s="64">
        <f>Pro!E17</f>
        <v>56</v>
      </c>
      <c r="F26" s="64">
        <f>Pro!F17</f>
        <v>0</v>
      </c>
      <c r="G26" s="64">
        <f>Pro!G17</f>
        <v>0</v>
      </c>
      <c r="H26" s="64">
        <f>Pro!H17</f>
        <v>0</v>
      </c>
      <c r="I26" s="64">
        <f>Pro!I17</f>
        <v>0</v>
      </c>
      <c r="J26" s="64">
        <f>Pro!J17</f>
        <v>0</v>
      </c>
      <c r="K26" s="64">
        <f>Pro!K17</f>
        <v>0</v>
      </c>
      <c r="L26" s="64">
        <f>Pro!L17</f>
        <v>0</v>
      </c>
      <c r="M26" s="64">
        <f>Pro!M17</f>
        <v>0</v>
      </c>
      <c r="N26" s="64">
        <f>Pro!N17</f>
        <v>0</v>
      </c>
      <c r="O26" s="64">
        <f>Pro!O17</f>
        <v>0</v>
      </c>
      <c r="P26" s="76">
        <f>Pro!P17</f>
        <v>120</v>
      </c>
      <c r="Q26" s="77">
        <f>Pro!Q17</f>
        <v>10</v>
      </c>
      <c r="R26" s="40"/>
    </row>
    <row r="27" spans="3:18" ht="35.1" customHeight="1">
      <c r="C27" s="62" t="str">
        <f>Pro!C18</f>
        <v>Produtividade em Porcentagem</v>
      </c>
      <c r="D27" s="66">
        <f>Pro!D18</f>
        <v>0.97575757575757571</v>
      </c>
      <c r="E27" s="66">
        <f>Pro!E18</f>
        <v>0.97971014492753628</v>
      </c>
      <c r="F27" s="66">
        <f>Pro!F18</f>
        <v>0</v>
      </c>
      <c r="G27" s="66">
        <f>Pro!G18</f>
        <v>0</v>
      </c>
      <c r="H27" s="66">
        <f>Pro!H18</f>
        <v>0</v>
      </c>
      <c r="I27" s="66">
        <f>Pro!I18</f>
        <v>0</v>
      </c>
      <c r="J27" s="66">
        <f>Pro!J18</f>
        <v>0</v>
      </c>
      <c r="K27" s="66">
        <f>Pro!K18</f>
        <v>0</v>
      </c>
      <c r="L27" s="66">
        <f>Pro!L18</f>
        <v>0</v>
      </c>
      <c r="M27" s="66">
        <f>Pro!M18</f>
        <v>0</v>
      </c>
      <c r="N27" s="66">
        <f>Pro!N18</f>
        <v>0</v>
      </c>
      <c r="O27" s="66">
        <f>Pro!O18</f>
        <v>0</v>
      </c>
      <c r="P27" s="80">
        <f>Pro!P18</f>
        <v>0.97777777777777775</v>
      </c>
      <c r="Q27" s="79">
        <f>Pro!Q18</f>
        <v>0.16295564339042601</v>
      </c>
      <c r="R27" s="40"/>
    </row>
    <row r="28" spans="3:18">
      <c r="D28" s="46"/>
      <c r="E28" s="47"/>
    </row>
    <row r="29" spans="3:18" s="37" customFormat="1" ht="32.1" customHeight="1">
      <c r="C29" s="42" t="str">
        <f>Eve!$C$6</f>
        <v>Indicadores de Eventos de Recursos Humanos</v>
      </c>
      <c r="D29" s="42" t="str">
        <f>Eve!D7</f>
        <v>Janeiro</v>
      </c>
      <c r="E29" s="42" t="str">
        <f>Eve!E7</f>
        <v>Fevereiro</v>
      </c>
      <c r="F29" s="42" t="str">
        <f>Eve!F7</f>
        <v>Março</v>
      </c>
      <c r="G29" s="42" t="str">
        <f>Eve!G7</f>
        <v>Abril</v>
      </c>
      <c r="H29" s="42" t="str">
        <f>Eve!H7</f>
        <v>Maio</v>
      </c>
      <c r="I29" s="42" t="str">
        <f>Eve!I7</f>
        <v>Junho</v>
      </c>
      <c r="J29" s="42" t="str">
        <f>Eve!J7</f>
        <v>Julho</v>
      </c>
      <c r="K29" s="42" t="str">
        <f>Eve!K7</f>
        <v>Agosto</v>
      </c>
      <c r="L29" s="42" t="str">
        <f>Eve!L7</f>
        <v>Setembro</v>
      </c>
      <c r="M29" s="42" t="str">
        <f>Eve!M7</f>
        <v>Outubro</v>
      </c>
      <c r="N29" s="42" t="str">
        <f>Eve!N7</f>
        <v>Novembro</v>
      </c>
      <c r="O29" s="42" t="str">
        <f>Eve!O7</f>
        <v>Dezembro</v>
      </c>
      <c r="P29" s="45" t="str">
        <f>Eve!P7</f>
        <v>Total</v>
      </c>
      <c r="Q29" s="42" t="str">
        <f>Eve!Q7</f>
        <v>Média por Mês</v>
      </c>
      <c r="R29" s="40"/>
    </row>
    <row r="30" spans="3:18" ht="35.1" customHeight="1">
      <c r="C30" s="67" t="str">
        <f>Eve!C8</f>
        <v>Número de Treinamentos</v>
      </c>
      <c r="D30" s="68">
        <f>Eve!D8</f>
        <v>3</v>
      </c>
      <c r="E30" s="68">
        <f>Eve!E8</f>
        <v>1</v>
      </c>
      <c r="F30" s="68">
        <f>Eve!F8</f>
        <v>0</v>
      </c>
      <c r="G30" s="68">
        <f>Eve!G8</f>
        <v>0</v>
      </c>
      <c r="H30" s="68">
        <f>Eve!H8</f>
        <v>0</v>
      </c>
      <c r="I30" s="68">
        <f>Eve!I8</f>
        <v>0</v>
      </c>
      <c r="J30" s="68">
        <f>Eve!J8</f>
        <v>0</v>
      </c>
      <c r="K30" s="68">
        <f>Eve!K8</f>
        <v>0</v>
      </c>
      <c r="L30" s="68">
        <f>Eve!L8</f>
        <v>0</v>
      </c>
      <c r="M30" s="68">
        <f>Eve!M8</f>
        <v>0</v>
      </c>
      <c r="N30" s="68">
        <f>Eve!N8</f>
        <v>0</v>
      </c>
      <c r="O30" s="68">
        <f>Eve!O8</f>
        <v>0</v>
      </c>
      <c r="P30" s="76">
        <f>Eve!P8</f>
        <v>4</v>
      </c>
      <c r="Q30" s="77">
        <f>Eve!Q8</f>
        <v>0.33333333333333331</v>
      </c>
      <c r="R30" s="49"/>
    </row>
    <row r="31" spans="3:18" ht="35.1" customHeight="1">
      <c r="C31" s="67" t="str">
        <f>Eve!C9</f>
        <v>Funcionários Treinados</v>
      </c>
      <c r="D31" s="68">
        <f>Eve!D9</f>
        <v>10</v>
      </c>
      <c r="E31" s="68">
        <f>Eve!E9</f>
        <v>2</v>
      </c>
      <c r="F31" s="68">
        <f>Eve!F9</f>
        <v>0</v>
      </c>
      <c r="G31" s="68">
        <f>Eve!G9</f>
        <v>0</v>
      </c>
      <c r="H31" s="68">
        <f>Eve!H9</f>
        <v>0</v>
      </c>
      <c r="I31" s="68">
        <f>Eve!I9</f>
        <v>0</v>
      </c>
      <c r="J31" s="68">
        <f>Eve!J9</f>
        <v>0</v>
      </c>
      <c r="K31" s="68">
        <f>Eve!K9</f>
        <v>0</v>
      </c>
      <c r="L31" s="68">
        <f>Eve!L9</f>
        <v>0</v>
      </c>
      <c r="M31" s="68">
        <f>Eve!M9</f>
        <v>0</v>
      </c>
      <c r="N31" s="68">
        <f>Eve!N9</f>
        <v>0</v>
      </c>
      <c r="O31" s="68">
        <f>Eve!O9</f>
        <v>0</v>
      </c>
      <c r="P31" s="76">
        <f>Eve!P9</f>
        <v>12</v>
      </c>
      <c r="Q31" s="77">
        <f>Eve!Q9</f>
        <v>1</v>
      </c>
      <c r="R31" s="49"/>
    </row>
    <row r="32" spans="3:18" ht="35.1" customHeight="1">
      <c r="C32" s="67" t="str">
        <f>Eve!C10</f>
        <v>Custos Com Treinamentos</v>
      </c>
      <c r="D32" s="69">
        <f>Eve!D10</f>
        <v>760</v>
      </c>
      <c r="E32" s="69">
        <f>Eve!E10</f>
        <v>200</v>
      </c>
      <c r="F32" s="69">
        <f>Eve!F10</f>
        <v>0</v>
      </c>
      <c r="G32" s="69">
        <f>Eve!G10</f>
        <v>0</v>
      </c>
      <c r="H32" s="69">
        <f>Eve!H10</f>
        <v>0</v>
      </c>
      <c r="I32" s="69">
        <f>Eve!I10</f>
        <v>0</v>
      </c>
      <c r="J32" s="69">
        <f>Eve!J10</f>
        <v>0</v>
      </c>
      <c r="K32" s="69">
        <f>Eve!K10</f>
        <v>0</v>
      </c>
      <c r="L32" s="69">
        <f>Eve!L10</f>
        <v>0</v>
      </c>
      <c r="M32" s="69">
        <f>Eve!M10</f>
        <v>0</v>
      </c>
      <c r="N32" s="69">
        <f>Eve!N10</f>
        <v>0</v>
      </c>
      <c r="O32" s="69">
        <f>Eve!O10</f>
        <v>0</v>
      </c>
      <c r="P32" s="81">
        <f>Eve!P10</f>
        <v>960</v>
      </c>
      <c r="Q32" s="81">
        <f>Eve!Q10</f>
        <v>80</v>
      </c>
      <c r="R32" s="49"/>
    </row>
    <row r="33" spans="3:18" ht="35.1" customHeight="1">
      <c r="C33" s="67" t="str">
        <f>Eve!C11</f>
        <v>Custo Médio Por Treinamentos</v>
      </c>
      <c r="D33" s="69">
        <f>Eve!D11</f>
        <v>253.33333333333334</v>
      </c>
      <c r="E33" s="69">
        <f>Eve!E11</f>
        <v>200</v>
      </c>
      <c r="F33" s="69">
        <f>Eve!F11</f>
        <v>0</v>
      </c>
      <c r="G33" s="69">
        <f>Eve!G11</f>
        <v>0</v>
      </c>
      <c r="H33" s="69">
        <f>Eve!H11</f>
        <v>0</v>
      </c>
      <c r="I33" s="69">
        <f>Eve!I11</f>
        <v>0</v>
      </c>
      <c r="J33" s="69">
        <f>Eve!J11</f>
        <v>0</v>
      </c>
      <c r="K33" s="69">
        <f>Eve!K11</f>
        <v>0</v>
      </c>
      <c r="L33" s="69">
        <f>Eve!L11</f>
        <v>0</v>
      </c>
      <c r="M33" s="69">
        <f>Eve!M11</f>
        <v>0</v>
      </c>
      <c r="N33" s="69">
        <f>Eve!N11</f>
        <v>0</v>
      </c>
      <c r="O33" s="69">
        <f>Eve!O11</f>
        <v>0</v>
      </c>
      <c r="P33" s="81">
        <f>Eve!P11</f>
        <v>453.33333333333337</v>
      </c>
      <c r="Q33" s="81">
        <f>Eve!Q11</f>
        <v>37.777777777777779</v>
      </c>
      <c r="R33" s="49"/>
    </row>
    <row r="34" spans="3:18" ht="35.1" customHeight="1">
      <c r="C34" s="67" t="str">
        <f>Eve!C12</f>
        <v>Custo de Treinamentos por Funcionário</v>
      </c>
      <c r="D34" s="69">
        <f>Eve!D12</f>
        <v>76</v>
      </c>
      <c r="E34" s="69">
        <f>Eve!E12</f>
        <v>100</v>
      </c>
      <c r="F34" s="69">
        <f>Eve!F12</f>
        <v>0</v>
      </c>
      <c r="G34" s="69">
        <f>Eve!G12</f>
        <v>0</v>
      </c>
      <c r="H34" s="69">
        <f>Eve!H12</f>
        <v>0</v>
      </c>
      <c r="I34" s="69">
        <f>Eve!I12</f>
        <v>0</v>
      </c>
      <c r="J34" s="69">
        <f>Eve!J12</f>
        <v>0</v>
      </c>
      <c r="K34" s="69">
        <f>Eve!K12</f>
        <v>0</v>
      </c>
      <c r="L34" s="69">
        <f>Eve!L12</f>
        <v>0</v>
      </c>
      <c r="M34" s="69">
        <f>Eve!M12</f>
        <v>0</v>
      </c>
      <c r="N34" s="69">
        <f>Eve!N12</f>
        <v>0</v>
      </c>
      <c r="O34" s="69">
        <f>Eve!O12</f>
        <v>0</v>
      </c>
      <c r="P34" s="81">
        <f>Eve!P12</f>
        <v>176</v>
      </c>
      <c r="Q34" s="81">
        <f>Eve!Q12</f>
        <v>14.666666666666666</v>
      </c>
      <c r="R34" s="49"/>
    </row>
    <row r="35" spans="3:18" ht="35.1" customHeight="1">
      <c r="C35" s="67" t="str">
        <f>Eve!C13</f>
        <v>Número de Desenvolvimentos</v>
      </c>
      <c r="D35" s="63">
        <f>Eve!D13</f>
        <v>2</v>
      </c>
      <c r="E35" s="63">
        <f>Eve!E13</f>
        <v>2</v>
      </c>
      <c r="F35" s="63">
        <f>Eve!F13</f>
        <v>0</v>
      </c>
      <c r="G35" s="63">
        <f>Eve!G13</f>
        <v>0</v>
      </c>
      <c r="H35" s="63">
        <f>Eve!H13</f>
        <v>0</v>
      </c>
      <c r="I35" s="63">
        <f>Eve!I13</f>
        <v>0</v>
      </c>
      <c r="J35" s="63">
        <f>Eve!J13</f>
        <v>0</v>
      </c>
      <c r="K35" s="63">
        <f>Eve!K13</f>
        <v>0</v>
      </c>
      <c r="L35" s="63">
        <f>Eve!L13</f>
        <v>0</v>
      </c>
      <c r="M35" s="63">
        <f>Eve!M13</f>
        <v>0</v>
      </c>
      <c r="N35" s="63">
        <f>Eve!N13</f>
        <v>0</v>
      </c>
      <c r="O35" s="63">
        <f>Eve!O13</f>
        <v>0</v>
      </c>
      <c r="P35" s="81">
        <f>Eve!P13</f>
        <v>4</v>
      </c>
      <c r="Q35" s="81">
        <f>Eve!Q13</f>
        <v>0.33333333333333331</v>
      </c>
      <c r="R35" s="49"/>
    </row>
    <row r="36" spans="3:18" ht="35.1" customHeight="1">
      <c r="C36" s="67" t="str">
        <f>Eve!C14</f>
        <v>Funcionários Desenvolvidos</v>
      </c>
      <c r="D36" s="63">
        <f>Eve!D14</f>
        <v>5</v>
      </c>
      <c r="E36" s="63">
        <f>Eve!E14</f>
        <v>6</v>
      </c>
      <c r="F36" s="63">
        <f>Eve!F14</f>
        <v>0</v>
      </c>
      <c r="G36" s="63">
        <f>Eve!G14</f>
        <v>0</v>
      </c>
      <c r="H36" s="63">
        <f>Eve!H14</f>
        <v>0</v>
      </c>
      <c r="I36" s="63">
        <f>Eve!I14</f>
        <v>0</v>
      </c>
      <c r="J36" s="63">
        <f>Eve!J14</f>
        <v>0</v>
      </c>
      <c r="K36" s="63">
        <f>Eve!K14</f>
        <v>0</v>
      </c>
      <c r="L36" s="63">
        <f>Eve!L14</f>
        <v>0</v>
      </c>
      <c r="M36" s="63">
        <f>Eve!M14</f>
        <v>0</v>
      </c>
      <c r="N36" s="63">
        <f>Eve!N14</f>
        <v>0</v>
      </c>
      <c r="O36" s="63">
        <f>Eve!O14</f>
        <v>0</v>
      </c>
      <c r="P36" s="81">
        <f>Eve!P14</f>
        <v>11</v>
      </c>
      <c r="Q36" s="81">
        <f>Eve!Q14</f>
        <v>0.91666666666666663</v>
      </c>
      <c r="R36" s="49"/>
    </row>
    <row r="37" spans="3:18" ht="35.1" customHeight="1">
      <c r="C37" s="67" t="str">
        <f>Eve!C15</f>
        <v>Custos Com Desenvolvimentos</v>
      </c>
      <c r="D37" s="69">
        <f>Eve!D15</f>
        <v>380</v>
      </c>
      <c r="E37" s="69">
        <f>Eve!E15</f>
        <v>100</v>
      </c>
      <c r="F37" s="69">
        <f>Eve!F15</f>
        <v>0</v>
      </c>
      <c r="G37" s="69">
        <f>Eve!G15</f>
        <v>0</v>
      </c>
      <c r="H37" s="69">
        <f>Eve!H15</f>
        <v>0</v>
      </c>
      <c r="I37" s="69">
        <f>Eve!I15</f>
        <v>0</v>
      </c>
      <c r="J37" s="69">
        <f>Eve!J15</f>
        <v>0</v>
      </c>
      <c r="K37" s="69">
        <f>Eve!K15</f>
        <v>0</v>
      </c>
      <c r="L37" s="69">
        <f>Eve!L15</f>
        <v>0</v>
      </c>
      <c r="M37" s="69">
        <f>Eve!M15</f>
        <v>0</v>
      </c>
      <c r="N37" s="69">
        <f>Eve!N15</f>
        <v>0</v>
      </c>
      <c r="O37" s="69">
        <f>Eve!O15</f>
        <v>0</v>
      </c>
      <c r="P37" s="81">
        <f>Eve!P15</f>
        <v>480</v>
      </c>
      <c r="Q37" s="81">
        <f>Eve!Q15</f>
        <v>40</v>
      </c>
      <c r="R37" s="49"/>
    </row>
    <row r="38" spans="3:18" ht="35.1" customHeight="1">
      <c r="C38" s="67" t="str">
        <f>Eve!C16</f>
        <v>Custo Médio Por Desenvolvimentos</v>
      </c>
      <c r="D38" s="69">
        <f>Eve!D16</f>
        <v>190</v>
      </c>
      <c r="E38" s="69">
        <f>Eve!E16</f>
        <v>50</v>
      </c>
      <c r="F38" s="69">
        <f>Eve!F16</f>
        <v>0</v>
      </c>
      <c r="G38" s="69">
        <f>Eve!G16</f>
        <v>0</v>
      </c>
      <c r="H38" s="69">
        <f>Eve!H16</f>
        <v>0</v>
      </c>
      <c r="I38" s="69">
        <f>Eve!I16</f>
        <v>0</v>
      </c>
      <c r="J38" s="69">
        <f>Eve!J16</f>
        <v>0</v>
      </c>
      <c r="K38" s="69">
        <f>Eve!K16</f>
        <v>0</v>
      </c>
      <c r="L38" s="69">
        <f>Eve!L16</f>
        <v>0</v>
      </c>
      <c r="M38" s="69">
        <f>Eve!M16</f>
        <v>0</v>
      </c>
      <c r="N38" s="69">
        <f>Eve!N16</f>
        <v>0</v>
      </c>
      <c r="O38" s="69">
        <f>Eve!O16</f>
        <v>0</v>
      </c>
      <c r="P38" s="81">
        <f>Eve!P16</f>
        <v>240</v>
      </c>
      <c r="Q38" s="81">
        <f>Eve!Q16</f>
        <v>20</v>
      </c>
      <c r="R38" s="49"/>
    </row>
    <row r="39" spans="3:18" ht="35.1" customHeight="1">
      <c r="C39" s="67" t="str">
        <f>Eve!C17</f>
        <v>Custo de Desenvolvimento por Funcionário</v>
      </c>
      <c r="D39" s="69">
        <f>Eve!D17</f>
        <v>76</v>
      </c>
      <c r="E39" s="69">
        <f>Eve!E17</f>
        <v>16.666666666666668</v>
      </c>
      <c r="F39" s="69">
        <f>Eve!F17</f>
        <v>0</v>
      </c>
      <c r="G39" s="69">
        <f>Eve!G17</f>
        <v>0</v>
      </c>
      <c r="H39" s="69">
        <f>Eve!H17</f>
        <v>0</v>
      </c>
      <c r="I39" s="69">
        <f>Eve!I17</f>
        <v>0</v>
      </c>
      <c r="J39" s="69">
        <f>Eve!J17</f>
        <v>0</v>
      </c>
      <c r="K39" s="69">
        <f>Eve!K17</f>
        <v>0</v>
      </c>
      <c r="L39" s="69">
        <f>Eve!L17</f>
        <v>0</v>
      </c>
      <c r="M39" s="69">
        <f>Eve!M17</f>
        <v>0</v>
      </c>
      <c r="N39" s="69">
        <f>Eve!N17</f>
        <v>0</v>
      </c>
      <c r="O39" s="69">
        <f>Eve!O17</f>
        <v>0</v>
      </c>
      <c r="P39" s="81">
        <f>Eve!P17</f>
        <v>92.666666666666671</v>
      </c>
      <c r="Q39" s="81">
        <f>Eve!Q17</f>
        <v>7.7222222222222223</v>
      </c>
      <c r="R39" s="49"/>
    </row>
    <row r="40" spans="3:18" ht="35.1" customHeight="1">
      <c r="C40" s="67" t="str">
        <f>Eve!C18</f>
        <v>Número de Ações de Integração</v>
      </c>
      <c r="D40" s="63">
        <f>Eve!D18</f>
        <v>0</v>
      </c>
      <c r="E40" s="63">
        <f>Eve!E18</f>
        <v>1</v>
      </c>
      <c r="F40" s="63">
        <f>Eve!F18</f>
        <v>0</v>
      </c>
      <c r="G40" s="63">
        <f>Eve!G18</f>
        <v>0</v>
      </c>
      <c r="H40" s="63">
        <f>Eve!H18</f>
        <v>0</v>
      </c>
      <c r="I40" s="63">
        <f>Eve!I18</f>
        <v>0</v>
      </c>
      <c r="J40" s="63">
        <f>Eve!J18</f>
        <v>0</v>
      </c>
      <c r="K40" s="63">
        <f>Eve!K18</f>
        <v>0</v>
      </c>
      <c r="L40" s="63">
        <f>Eve!L18</f>
        <v>0</v>
      </c>
      <c r="M40" s="63">
        <f>Eve!M18</f>
        <v>0</v>
      </c>
      <c r="N40" s="63">
        <f>Eve!N18</f>
        <v>0</v>
      </c>
      <c r="O40" s="63">
        <f>Eve!O18</f>
        <v>0</v>
      </c>
      <c r="P40" s="81">
        <f>Eve!P18</f>
        <v>1</v>
      </c>
      <c r="Q40" s="81">
        <f>Eve!Q18</f>
        <v>8.3333333333333329E-2</v>
      </c>
      <c r="R40" s="49"/>
    </row>
    <row r="41" spans="3:18" ht="35.1" customHeight="1">
      <c r="C41" s="67" t="str">
        <f>Eve!C19</f>
        <v>Funcionários Integrados</v>
      </c>
      <c r="D41" s="63">
        <f>Eve!D19</f>
        <v>0</v>
      </c>
      <c r="E41" s="63">
        <f>Eve!E19</f>
        <v>7</v>
      </c>
      <c r="F41" s="63">
        <f>Eve!F19</f>
        <v>0</v>
      </c>
      <c r="G41" s="63">
        <f>Eve!G19</f>
        <v>0</v>
      </c>
      <c r="H41" s="63">
        <f>Eve!H19</f>
        <v>0</v>
      </c>
      <c r="I41" s="63">
        <f>Eve!I19</f>
        <v>0</v>
      </c>
      <c r="J41" s="63">
        <f>Eve!J19</f>
        <v>0</v>
      </c>
      <c r="K41" s="63">
        <f>Eve!K19</f>
        <v>0</v>
      </c>
      <c r="L41" s="63">
        <f>Eve!L19</f>
        <v>0</v>
      </c>
      <c r="M41" s="63">
        <f>Eve!M19</f>
        <v>0</v>
      </c>
      <c r="N41" s="63">
        <f>Eve!N19</f>
        <v>0</v>
      </c>
      <c r="O41" s="63">
        <f>Eve!O19</f>
        <v>0</v>
      </c>
      <c r="P41" s="81">
        <f>Eve!P19</f>
        <v>7</v>
      </c>
      <c r="Q41" s="81">
        <f>Eve!Q19</f>
        <v>0.58333333333333337</v>
      </c>
      <c r="R41" s="49"/>
    </row>
    <row r="42" spans="3:18" ht="35.1" customHeight="1">
      <c r="C42" s="67" t="str">
        <f>Eve!C20</f>
        <v>Custos Com Integração</v>
      </c>
      <c r="D42" s="69">
        <f>Eve!D20</f>
        <v>0</v>
      </c>
      <c r="E42" s="69">
        <f>Eve!E20</f>
        <v>200</v>
      </c>
      <c r="F42" s="69">
        <f>Eve!F20</f>
        <v>0</v>
      </c>
      <c r="G42" s="69">
        <f>Eve!G20</f>
        <v>0</v>
      </c>
      <c r="H42" s="69">
        <f>Eve!H20</f>
        <v>0</v>
      </c>
      <c r="I42" s="69">
        <f>Eve!I20</f>
        <v>0</v>
      </c>
      <c r="J42" s="69">
        <f>Eve!J20</f>
        <v>0</v>
      </c>
      <c r="K42" s="69">
        <f>Eve!K20</f>
        <v>0</v>
      </c>
      <c r="L42" s="69">
        <f>Eve!L20</f>
        <v>0</v>
      </c>
      <c r="M42" s="69">
        <f>Eve!M20</f>
        <v>0</v>
      </c>
      <c r="N42" s="69">
        <f>Eve!N20</f>
        <v>0</v>
      </c>
      <c r="O42" s="69">
        <f>Eve!O20</f>
        <v>0</v>
      </c>
      <c r="P42" s="81">
        <f>Eve!P20</f>
        <v>200</v>
      </c>
      <c r="Q42" s="81">
        <f>Eve!Q20</f>
        <v>16.666666666666668</v>
      </c>
      <c r="R42" s="49"/>
    </row>
    <row r="43" spans="3:18" ht="35.1" customHeight="1">
      <c r="C43" s="67" t="str">
        <f>Eve!C21</f>
        <v>Custo Médio Por Integração</v>
      </c>
      <c r="D43" s="69">
        <f>Eve!D21</f>
        <v>0</v>
      </c>
      <c r="E43" s="69">
        <f>Eve!E21</f>
        <v>200</v>
      </c>
      <c r="F43" s="69">
        <f>Eve!F21</f>
        <v>0</v>
      </c>
      <c r="G43" s="69">
        <f>Eve!G21</f>
        <v>0</v>
      </c>
      <c r="H43" s="69">
        <f>Eve!H21</f>
        <v>0</v>
      </c>
      <c r="I43" s="69">
        <f>Eve!I21</f>
        <v>0</v>
      </c>
      <c r="J43" s="69">
        <f>Eve!J21</f>
        <v>0</v>
      </c>
      <c r="K43" s="69">
        <f>Eve!K21</f>
        <v>0</v>
      </c>
      <c r="L43" s="69">
        <f>Eve!L21</f>
        <v>0</v>
      </c>
      <c r="M43" s="69">
        <f>Eve!M21</f>
        <v>0</v>
      </c>
      <c r="N43" s="69">
        <f>Eve!N21</f>
        <v>0</v>
      </c>
      <c r="O43" s="69">
        <f>Eve!O21</f>
        <v>0</v>
      </c>
      <c r="P43" s="81">
        <f>Eve!P21</f>
        <v>200</v>
      </c>
      <c r="Q43" s="81">
        <f>Eve!Q21</f>
        <v>16.666666666666668</v>
      </c>
      <c r="R43" s="49"/>
    </row>
    <row r="44" spans="3:18" ht="35.1" customHeight="1">
      <c r="C44" s="67" t="str">
        <f>Eve!C22</f>
        <v>Custo de Integração por Funcionário</v>
      </c>
      <c r="D44" s="69">
        <f>Eve!D22</f>
        <v>0</v>
      </c>
      <c r="E44" s="69">
        <f>Eve!E22</f>
        <v>28.571428571428573</v>
      </c>
      <c r="F44" s="69">
        <f>Eve!F22</f>
        <v>0</v>
      </c>
      <c r="G44" s="69">
        <f>Eve!G22</f>
        <v>0</v>
      </c>
      <c r="H44" s="69">
        <f>Eve!H22</f>
        <v>0</v>
      </c>
      <c r="I44" s="69">
        <f>Eve!I22</f>
        <v>0</v>
      </c>
      <c r="J44" s="69">
        <f>Eve!J22</f>
        <v>0</v>
      </c>
      <c r="K44" s="69">
        <f>Eve!K22</f>
        <v>0</v>
      </c>
      <c r="L44" s="69">
        <f>Eve!L22</f>
        <v>0</v>
      </c>
      <c r="M44" s="69">
        <f>Eve!M22</f>
        <v>0</v>
      </c>
      <c r="N44" s="69">
        <f>Eve!N22</f>
        <v>0</v>
      </c>
      <c r="O44" s="69">
        <f>Eve!O22</f>
        <v>0</v>
      </c>
      <c r="P44" s="81">
        <f>Eve!P22</f>
        <v>28.571428571428573</v>
      </c>
      <c r="Q44" s="81">
        <f>Eve!Q22</f>
        <v>2.3809523809523809</v>
      </c>
      <c r="R44" s="49"/>
    </row>
    <row r="45" spans="3:18" ht="35.1" customHeight="1">
      <c r="C45" s="67" t="str">
        <f>Eve!C23</f>
        <v>Numero de Eventos de RH</v>
      </c>
      <c r="D45" s="68">
        <f>Eve!D23</f>
        <v>5</v>
      </c>
      <c r="E45" s="68">
        <f>Eve!E23</f>
        <v>4</v>
      </c>
      <c r="F45" s="68">
        <f>Eve!F23</f>
        <v>0</v>
      </c>
      <c r="G45" s="68">
        <f>Eve!G23</f>
        <v>0</v>
      </c>
      <c r="H45" s="68">
        <f>Eve!H23</f>
        <v>0</v>
      </c>
      <c r="I45" s="68">
        <f>Eve!I23</f>
        <v>0</v>
      </c>
      <c r="J45" s="68">
        <f>Eve!J23</f>
        <v>0</v>
      </c>
      <c r="K45" s="68">
        <f>Eve!K23</f>
        <v>0</v>
      </c>
      <c r="L45" s="68">
        <f>Eve!L23</f>
        <v>0</v>
      </c>
      <c r="M45" s="68">
        <f>Eve!M23</f>
        <v>0</v>
      </c>
      <c r="N45" s="68">
        <f>Eve!N23</f>
        <v>0</v>
      </c>
      <c r="O45" s="68">
        <f>Eve!O23</f>
        <v>0</v>
      </c>
      <c r="P45" s="81">
        <f>Eve!P23</f>
        <v>9</v>
      </c>
      <c r="Q45" s="81">
        <f>Eve!Q23</f>
        <v>0.75</v>
      </c>
      <c r="R45" s="49"/>
    </row>
    <row r="46" spans="3:18" ht="35.1" customHeight="1">
      <c r="C46" s="67" t="str">
        <f>Eve!C24</f>
        <v>Número de Funcionários Atingidos</v>
      </c>
      <c r="D46" s="68">
        <f>Eve!D24</f>
        <v>15</v>
      </c>
      <c r="E46" s="68">
        <f>Eve!E24</f>
        <v>15</v>
      </c>
      <c r="F46" s="68">
        <f>Eve!F24</f>
        <v>0</v>
      </c>
      <c r="G46" s="68">
        <f>Eve!G24</f>
        <v>0</v>
      </c>
      <c r="H46" s="68">
        <f>Eve!H24</f>
        <v>0</v>
      </c>
      <c r="I46" s="68">
        <f>Eve!I24</f>
        <v>0</v>
      </c>
      <c r="J46" s="68">
        <f>Eve!J24</f>
        <v>0</v>
      </c>
      <c r="K46" s="68">
        <f>Eve!K24</f>
        <v>0</v>
      </c>
      <c r="L46" s="68">
        <f>Eve!L24</f>
        <v>0</v>
      </c>
      <c r="M46" s="68">
        <f>Eve!M24</f>
        <v>0</v>
      </c>
      <c r="N46" s="68">
        <f>Eve!N24</f>
        <v>0</v>
      </c>
      <c r="O46" s="68">
        <f>Eve!O24</f>
        <v>0</v>
      </c>
      <c r="P46" s="81">
        <f>Eve!P24</f>
        <v>30</v>
      </c>
      <c r="Q46" s="81">
        <f>Eve!Q24</f>
        <v>2.5</v>
      </c>
      <c r="R46" s="49"/>
    </row>
    <row r="47" spans="3:18" ht="35.1" customHeight="1">
      <c r="C47" s="67" t="str">
        <f>Eve!C25</f>
        <v>Custo Total com Eventos de RH</v>
      </c>
      <c r="D47" s="69">
        <f>Eve!D25</f>
        <v>1140</v>
      </c>
      <c r="E47" s="69">
        <f>Eve!E25</f>
        <v>500</v>
      </c>
      <c r="F47" s="69">
        <f>Eve!F25</f>
        <v>0</v>
      </c>
      <c r="G47" s="69">
        <f>Eve!G25</f>
        <v>0</v>
      </c>
      <c r="H47" s="69">
        <f>Eve!H25</f>
        <v>0</v>
      </c>
      <c r="I47" s="69">
        <f>Eve!I25</f>
        <v>0</v>
      </c>
      <c r="J47" s="69">
        <f>Eve!J25</f>
        <v>0</v>
      </c>
      <c r="K47" s="69">
        <f>Eve!K25</f>
        <v>0</v>
      </c>
      <c r="L47" s="69">
        <f>Eve!L25</f>
        <v>0</v>
      </c>
      <c r="M47" s="69">
        <f>Eve!M25</f>
        <v>0</v>
      </c>
      <c r="N47" s="69">
        <f>Eve!N25</f>
        <v>0</v>
      </c>
      <c r="O47" s="69">
        <f>Eve!O25</f>
        <v>0</v>
      </c>
      <c r="P47" s="81">
        <f>Eve!P25</f>
        <v>1640</v>
      </c>
      <c r="Q47" s="81">
        <f>Eve!Q25</f>
        <v>136.66666666666666</v>
      </c>
      <c r="R47" s="49"/>
    </row>
    <row r="48" spans="3:18" ht="35.1" customHeight="1">
      <c r="C48" s="67" t="str">
        <f>Eve!C26</f>
        <v>Custo Médio Por Evento de RH</v>
      </c>
      <c r="D48" s="69">
        <f>Eve!D26</f>
        <v>228</v>
      </c>
      <c r="E48" s="69">
        <f>Eve!E26</f>
        <v>125</v>
      </c>
      <c r="F48" s="69">
        <f>Eve!F26</f>
        <v>0</v>
      </c>
      <c r="G48" s="69">
        <f>Eve!G26</f>
        <v>0</v>
      </c>
      <c r="H48" s="69">
        <f>Eve!H26</f>
        <v>0</v>
      </c>
      <c r="I48" s="69">
        <f>Eve!I26</f>
        <v>0</v>
      </c>
      <c r="J48" s="69">
        <f>Eve!J26</f>
        <v>0</v>
      </c>
      <c r="K48" s="69">
        <f>Eve!K26</f>
        <v>0</v>
      </c>
      <c r="L48" s="69">
        <f>Eve!L26</f>
        <v>0</v>
      </c>
      <c r="M48" s="69">
        <f>Eve!M26</f>
        <v>0</v>
      </c>
      <c r="N48" s="69">
        <f>Eve!N26</f>
        <v>0</v>
      </c>
      <c r="O48" s="69">
        <f>Eve!O26</f>
        <v>0</v>
      </c>
      <c r="P48" s="81">
        <f>Eve!P26</f>
        <v>353</v>
      </c>
      <c r="Q48" s="81">
        <f>Eve!Q26</f>
        <v>29.416666666666668</v>
      </c>
      <c r="R48" s="49"/>
    </row>
    <row r="49" spans="3:18" ht="35.1" customHeight="1">
      <c r="C49" s="67" t="str">
        <f>Eve!C27</f>
        <v>Custo de Evento por Funcionário</v>
      </c>
      <c r="D49" s="69">
        <f>Eve!D27</f>
        <v>76</v>
      </c>
      <c r="E49" s="69">
        <f>Eve!E27</f>
        <v>33.333333333333336</v>
      </c>
      <c r="F49" s="69">
        <f>Eve!F27</f>
        <v>0</v>
      </c>
      <c r="G49" s="69">
        <f>Eve!G27</f>
        <v>0</v>
      </c>
      <c r="H49" s="69">
        <f>Eve!H27</f>
        <v>0</v>
      </c>
      <c r="I49" s="69">
        <f>Eve!I27</f>
        <v>0</v>
      </c>
      <c r="J49" s="69">
        <f>Eve!J27</f>
        <v>0</v>
      </c>
      <c r="K49" s="69">
        <f>Eve!K27</f>
        <v>0</v>
      </c>
      <c r="L49" s="69">
        <f>Eve!L27</f>
        <v>0</v>
      </c>
      <c r="M49" s="69">
        <f>Eve!M27</f>
        <v>0</v>
      </c>
      <c r="N49" s="69">
        <f>Eve!N27</f>
        <v>0</v>
      </c>
      <c r="O49" s="69">
        <f>Eve!O27</f>
        <v>0</v>
      </c>
      <c r="P49" s="81">
        <f>Eve!P27</f>
        <v>109.33333333333334</v>
      </c>
      <c r="Q49" s="81">
        <f>Eve!Q27</f>
        <v>9.1111111111111125</v>
      </c>
      <c r="R49" s="49"/>
    </row>
    <row r="50" spans="3:18" ht="18" customHeight="1">
      <c r="C50" s="4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3"/>
      <c r="R50" s="40"/>
    </row>
    <row r="51" spans="3:18" s="37" customFormat="1" ht="32.1" customHeight="1">
      <c r="C51" s="42" t="str">
        <f>Ret!$C$6</f>
        <v>Indicadores de Retorno Sobre Investimento</v>
      </c>
      <c r="D51" s="42" t="str">
        <f>Ret!D7</f>
        <v>Janeiro</v>
      </c>
      <c r="E51" s="42" t="str">
        <f>Ret!E7</f>
        <v>Fevereiro</v>
      </c>
      <c r="F51" s="42" t="str">
        <f>Ret!F7</f>
        <v>Março</v>
      </c>
      <c r="G51" s="42" t="str">
        <f>Ret!G7</f>
        <v>Abril</v>
      </c>
      <c r="H51" s="42" t="str">
        <f>Ret!H7</f>
        <v>Maio</v>
      </c>
      <c r="I51" s="42" t="str">
        <f>Ret!I7</f>
        <v>Junho</v>
      </c>
      <c r="J51" s="42" t="str">
        <f>Ret!J7</f>
        <v>Julho</v>
      </c>
      <c r="K51" s="42" t="str">
        <f>Ret!K7</f>
        <v>Agosto</v>
      </c>
      <c r="L51" s="42" t="str">
        <f>Ret!L7</f>
        <v>Setembro</v>
      </c>
      <c r="M51" s="42" t="str">
        <f>Ret!M7</f>
        <v>Outubro</v>
      </c>
      <c r="N51" s="42" t="str">
        <f>Ret!N7</f>
        <v>Novembro</v>
      </c>
      <c r="O51" s="42" t="str">
        <f>Ret!O7</f>
        <v>Dezembro</v>
      </c>
      <c r="P51" s="45" t="str">
        <f>Ret!P7</f>
        <v>Total</v>
      </c>
      <c r="Q51" s="42" t="str">
        <f>Ret!Q7</f>
        <v>Média por Mês</v>
      </c>
      <c r="R51" s="40"/>
    </row>
    <row r="52" spans="3:18" s="37" customFormat="1" ht="32.1" customHeight="1">
      <c r="C52" s="62" t="str">
        <f>Ret!C8</f>
        <v>Receita Bruta</v>
      </c>
      <c r="D52" s="69">
        <f>Ret!D8</f>
        <v>30000</v>
      </c>
      <c r="E52" s="69">
        <f>Ret!E8</f>
        <v>35000</v>
      </c>
      <c r="F52" s="69">
        <f>Ret!F8</f>
        <v>0</v>
      </c>
      <c r="G52" s="69">
        <f>Ret!G8</f>
        <v>0</v>
      </c>
      <c r="H52" s="69">
        <f>Ret!H8</f>
        <v>0</v>
      </c>
      <c r="I52" s="69">
        <f>Ret!I8</f>
        <v>0</v>
      </c>
      <c r="J52" s="69">
        <f>Ret!J8</f>
        <v>0</v>
      </c>
      <c r="K52" s="69">
        <f>Ret!K8</f>
        <v>0</v>
      </c>
      <c r="L52" s="69">
        <f>Ret!L8</f>
        <v>0</v>
      </c>
      <c r="M52" s="69">
        <f>Ret!M8</f>
        <v>0</v>
      </c>
      <c r="N52" s="69">
        <f>Ret!N8</f>
        <v>0</v>
      </c>
      <c r="O52" s="69">
        <f>Ret!O8</f>
        <v>0</v>
      </c>
      <c r="P52" s="81">
        <f>Ret!P8</f>
        <v>65000</v>
      </c>
      <c r="Q52" s="81">
        <f>Ret!Q8</f>
        <v>5416.666666666667</v>
      </c>
      <c r="R52" s="40"/>
    </row>
    <row r="53" spans="3:18" ht="32.1" customHeight="1">
      <c r="C53" s="62" t="str">
        <f>Ret!C9</f>
        <v>Salários</v>
      </c>
      <c r="D53" s="69">
        <f>Ret!D9</f>
        <v>10000</v>
      </c>
      <c r="E53" s="69">
        <f>Ret!E9</f>
        <v>11000</v>
      </c>
      <c r="F53" s="69">
        <f>Ret!F9</f>
        <v>0</v>
      </c>
      <c r="G53" s="69">
        <f>Ret!G9</f>
        <v>0</v>
      </c>
      <c r="H53" s="69">
        <f>Ret!H9</f>
        <v>0</v>
      </c>
      <c r="I53" s="69">
        <f>Ret!I9</f>
        <v>0</v>
      </c>
      <c r="J53" s="69">
        <f>Ret!J9</f>
        <v>0</v>
      </c>
      <c r="K53" s="69">
        <f>Ret!K9</f>
        <v>0</v>
      </c>
      <c r="L53" s="69">
        <f>Ret!L9</f>
        <v>0</v>
      </c>
      <c r="M53" s="69">
        <f>Ret!M9</f>
        <v>0</v>
      </c>
      <c r="N53" s="69">
        <f>Ret!N9</f>
        <v>0</v>
      </c>
      <c r="O53" s="69">
        <f>Ret!O9</f>
        <v>0</v>
      </c>
      <c r="P53" s="81">
        <f>Ret!P9</f>
        <v>21000</v>
      </c>
      <c r="Q53" s="81">
        <f>Ret!Q9</f>
        <v>1750</v>
      </c>
      <c r="R53" s="40"/>
    </row>
    <row r="54" spans="3:18" ht="32.1" customHeight="1">
      <c r="C54" s="62" t="str">
        <f>Ret!C10</f>
        <v>Pró-Labore</v>
      </c>
      <c r="D54" s="69">
        <f>Ret!D10</f>
        <v>3000</v>
      </c>
      <c r="E54" s="69">
        <f>Ret!E10</f>
        <v>3000</v>
      </c>
      <c r="F54" s="69">
        <f>Ret!F10</f>
        <v>0</v>
      </c>
      <c r="G54" s="69">
        <f>Ret!G10</f>
        <v>0</v>
      </c>
      <c r="H54" s="69">
        <f>Ret!H10</f>
        <v>0</v>
      </c>
      <c r="I54" s="69">
        <f>Ret!I10</f>
        <v>0</v>
      </c>
      <c r="J54" s="69">
        <f>Ret!J10</f>
        <v>0</v>
      </c>
      <c r="K54" s="69">
        <f>Ret!K10</f>
        <v>0</v>
      </c>
      <c r="L54" s="69">
        <f>Ret!L10</f>
        <v>0</v>
      </c>
      <c r="M54" s="69">
        <f>Ret!M10</f>
        <v>0</v>
      </c>
      <c r="N54" s="69">
        <f>Ret!N10</f>
        <v>0</v>
      </c>
      <c r="O54" s="69">
        <f>Ret!O10</f>
        <v>0</v>
      </c>
      <c r="P54" s="81">
        <f>Ret!P10</f>
        <v>6000</v>
      </c>
      <c r="Q54" s="81">
        <f>Ret!Q10</f>
        <v>500</v>
      </c>
      <c r="R54" s="40"/>
    </row>
    <row r="55" spans="3:18" ht="32.1" customHeight="1">
      <c r="C55" s="62" t="str">
        <f>Ret!C11</f>
        <v>Horas Extras</v>
      </c>
      <c r="D55" s="69">
        <f>Ret!D11</f>
        <v>500</v>
      </c>
      <c r="E55" s="69">
        <f>Ret!E11</f>
        <v>500</v>
      </c>
      <c r="F55" s="69">
        <f>Ret!F11</f>
        <v>0</v>
      </c>
      <c r="G55" s="69">
        <f>Ret!G11</f>
        <v>0</v>
      </c>
      <c r="H55" s="69">
        <f>Ret!H11</f>
        <v>0</v>
      </c>
      <c r="I55" s="69">
        <f>Ret!I11</f>
        <v>0</v>
      </c>
      <c r="J55" s="69">
        <f>Ret!J11</f>
        <v>0</v>
      </c>
      <c r="K55" s="69">
        <f>Ret!K11</f>
        <v>0</v>
      </c>
      <c r="L55" s="69">
        <f>Ret!L11</f>
        <v>0</v>
      </c>
      <c r="M55" s="69">
        <f>Ret!M11</f>
        <v>0</v>
      </c>
      <c r="N55" s="69">
        <f>Ret!N11</f>
        <v>0</v>
      </c>
      <c r="O55" s="69">
        <f>Ret!O11</f>
        <v>0</v>
      </c>
      <c r="P55" s="81">
        <f>Ret!P11</f>
        <v>1000</v>
      </c>
      <c r="Q55" s="81">
        <f>Ret!Q11</f>
        <v>83.333333333333329</v>
      </c>
      <c r="R55" s="40"/>
    </row>
    <row r="56" spans="3:18" ht="32.1" customHeight="1">
      <c r="C56" s="62" t="str">
        <f>Ret!C12</f>
        <v>Comissões</v>
      </c>
      <c r="D56" s="69">
        <f>Ret!D12</f>
        <v>800</v>
      </c>
      <c r="E56" s="69">
        <f>Ret!E12</f>
        <v>800</v>
      </c>
      <c r="F56" s="69">
        <f>Ret!F12</f>
        <v>0</v>
      </c>
      <c r="G56" s="69">
        <f>Ret!G12</f>
        <v>0</v>
      </c>
      <c r="H56" s="69">
        <f>Ret!H12</f>
        <v>0</v>
      </c>
      <c r="I56" s="69">
        <f>Ret!I12</f>
        <v>0</v>
      </c>
      <c r="J56" s="69">
        <f>Ret!J12</f>
        <v>0</v>
      </c>
      <c r="K56" s="69">
        <f>Ret!K12</f>
        <v>0</v>
      </c>
      <c r="L56" s="69">
        <f>Ret!L12</f>
        <v>0</v>
      </c>
      <c r="M56" s="69">
        <f>Ret!M12</f>
        <v>0</v>
      </c>
      <c r="N56" s="69">
        <f>Ret!N12</f>
        <v>0</v>
      </c>
      <c r="O56" s="69">
        <f>Ret!O12</f>
        <v>0</v>
      </c>
      <c r="P56" s="81">
        <f>Ret!P12</f>
        <v>1600</v>
      </c>
      <c r="Q56" s="81">
        <f>Ret!Q12</f>
        <v>133.33333333333334</v>
      </c>
      <c r="R56" s="40"/>
    </row>
    <row r="57" spans="3:18" ht="32.1" customHeight="1">
      <c r="C57" s="62" t="str">
        <f>Ret!C13</f>
        <v>Benefícios</v>
      </c>
      <c r="D57" s="69">
        <f>Ret!D13</f>
        <v>700</v>
      </c>
      <c r="E57" s="69">
        <f>Ret!E13</f>
        <v>700</v>
      </c>
      <c r="F57" s="69">
        <f>Ret!F13</f>
        <v>0</v>
      </c>
      <c r="G57" s="69">
        <f>Ret!G13</f>
        <v>0</v>
      </c>
      <c r="H57" s="69">
        <f>Ret!H13</f>
        <v>0</v>
      </c>
      <c r="I57" s="69">
        <f>Ret!I13</f>
        <v>0</v>
      </c>
      <c r="J57" s="69">
        <f>Ret!J13</f>
        <v>0</v>
      </c>
      <c r="K57" s="69">
        <f>Ret!K13</f>
        <v>0</v>
      </c>
      <c r="L57" s="69">
        <f>Ret!L13</f>
        <v>0</v>
      </c>
      <c r="M57" s="69">
        <f>Ret!M13</f>
        <v>0</v>
      </c>
      <c r="N57" s="69">
        <f>Ret!N13</f>
        <v>0</v>
      </c>
      <c r="O57" s="69">
        <f>Ret!O13</f>
        <v>0</v>
      </c>
      <c r="P57" s="81">
        <f>Ret!P13</f>
        <v>1400</v>
      </c>
      <c r="Q57" s="81">
        <f>Ret!Q13</f>
        <v>116.66666666666667</v>
      </c>
      <c r="R57" s="40"/>
    </row>
    <row r="58" spans="3:18" ht="32.1" customHeight="1">
      <c r="C58" s="62" t="str">
        <f>Ret!C14</f>
        <v>Férias</v>
      </c>
      <c r="D58" s="69">
        <f>Ret!D14</f>
        <v>1100</v>
      </c>
      <c r="E58" s="69">
        <f>Ret!E14</f>
        <v>1200</v>
      </c>
      <c r="F58" s="69">
        <f>Ret!F14</f>
        <v>0</v>
      </c>
      <c r="G58" s="69">
        <f>Ret!G14</f>
        <v>0</v>
      </c>
      <c r="H58" s="69">
        <f>Ret!H14</f>
        <v>0</v>
      </c>
      <c r="I58" s="69">
        <f>Ret!I14</f>
        <v>0</v>
      </c>
      <c r="J58" s="69">
        <f>Ret!J14</f>
        <v>0</v>
      </c>
      <c r="K58" s="69">
        <f>Ret!K14</f>
        <v>0</v>
      </c>
      <c r="L58" s="69">
        <f>Ret!L14</f>
        <v>0</v>
      </c>
      <c r="M58" s="69">
        <f>Ret!M14</f>
        <v>0</v>
      </c>
      <c r="N58" s="69">
        <f>Ret!N14</f>
        <v>0</v>
      </c>
      <c r="O58" s="69">
        <f>Ret!O14</f>
        <v>0</v>
      </c>
      <c r="P58" s="81">
        <f>Ret!P14</f>
        <v>2300</v>
      </c>
      <c r="Q58" s="81">
        <f>Ret!Q14</f>
        <v>191.66666666666666</v>
      </c>
      <c r="R58" s="40"/>
    </row>
    <row r="59" spans="3:18" ht="32.1" customHeight="1">
      <c r="C59" s="62" t="str">
        <f>Ret!C15</f>
        <v>Décimo Terceiro</v>
      </c>
      <c r="D59" s="69">
        <f>Ret!D15</f>
        <v>0</v>
      </c>
      <c r="E59" s="69">
        <f>Ret!E15</f>
        <v>0</v>
      </c>
      <c r="F59" s="69">
        <f>Ret!F15</f>
        <v>0</v>
      </c>
      <c r="G59" s="69">
        <f>Ret!G15</f>
        <v>0</v>
      </c>
      <c r="H59" s="69">
        <f>Ret!H15</f>
        <v>0</v>
      </c>
      <c r="I59" s="69">
        <f>Ret!I15</f>
        <v>0</v>
      </c>
      <c r="J59" s="69">
        <f>Ret!J15</f>
        <v>0</v>
      </c>
      <c r="K59" s="69">
        <f>Ret!K15</f>
        <v>0</v>
      </c>
      <c r="L59" s="69">
        <f>Ret!L15</f>
        <v>0</v>
      </c>
      <c r="M59" s="69">
        <f>Ret!M15</f>
        <v>0</v>
      </c>
      <c r="N59" s="69">
        <f>Ret!N15</f>
        <v>0</v>
      </c>
      <c r="O59" s="69">
        <f>Ret!O15</f>
        <v>0</v>
      </c>
      <c r="P59" s="81">
        <f>Ret!P15</f>
        <v>0</v>
      </c>
      <c r="Q59" s="81">
        <f>Ret!Q15</f>
        <v>0</v>
      </c>
      <c r="R59" s="40"/>
    </row>
    <row r="60" spans="3:18" ht="32.1" customHeight="1">
      <c r="C60" s="62" t="str">
        <f>Ret!C16</f>
        <v>Outros Custos</v>
      </c>
      <c r="D60" s="69">
        <f>Ret!D16</f>
        <v>0</v>
      </c>
      <c r="E60" s="69">
        <f>Ret!E16</f>
        <v>0</v>
      </c>
      <c r="F60" s="69">
        <f>Ret!F16</f>
        <v>0</v>
      </c>
      <c r="G60" s="69">
        <f>Ret!G16</f>
        <v>0</v>
      </c>
      <c r="H60" s="69">
        <f>Ret!H16</f>
        <v>0</v>
      </c>
      <c r="I60" s="69">
        <f>Ret!I16</f>
        <v>0</v>
      </c>
      <c r="J60" s="69">
        <f>Ret!J16</f>
        <v>0</v>
      </c>
      <c r="K60" s="69">
        <f>Ret!K16</f>
        <v>0</v>
      </c>
      <c r="L60" s="69">
        <f>Ret!L16</f>
        <v>0</v>
      </c>
      <c r="M60" s="69">
        <f>Ret!M16</f>
        <v>0</v>
      </c>
      <c r="N60" s="69">
        <f>Ret!N16</f>
        <v>0</v>
      </c>
      <c r="O60" s="69">
        <f>Ret!O16</f>
        <v>0</v>
      </c>
      <c r="P60" s="81">
        <f>Ret!P16</f>
        <v>0</v>
      </c>
      <c r="Q60" s="81">
        <f>Ret!Q16</f>
        <v>0</v>
      </c>
      <c r="R60" s="40"/>
    </row>
    <row r="61" spans="3:18" ht="32.1" customHeight="1">
      <c r="C61" s="62" t="str">
        <f>Ret!C17</f>
        <v>Custos com Treinamentos</v>
      </c>
      <c r="D61" s="69">
        <f>Ret!D17</f>
        <v>760</v>
      </c>
      <c r="E61" s="69">
        <f>Ret!E17</f>
        <v>200</v>
      </c>
      <c r="F61" s="69">
        <f>Ret!F17</f>
        <v>0</v>
      </c>
      <c r="G61" s="69">
        <f>Ret!G17</f>
        <v>0</v>
      </c>
      <c r="H61" s="69">
        <f>Ret!H17</f>
        <v>0</v>
      </c>
      <c r="I61" s="69">
        <f>Ret!I17</f>
        <v>0</v>
      </c>
      <c r="J61" s="69">
        <f>Ret!J17</f>
        <v>0</v>
      </c>
      <c r="K61" s="69">
        <f>Ret!K17</f>
        <v>0</v>
      </c>
      <c r="L61" s="69">
        <f>Ret!L17</f>
        <v>0</v>
      </c>
      <c r="M61" s="69">
        <f>Ret!M17</f>
        <v>0</v>
      </c>
      <c r="N61" s="69">
        <f>Ret!N17</f>
        <v>0</v>
      </c>
      <c r="O61" s="69">
        <f>Ret!O17</f>
        <v>0</v>
      </c>
      <c r="P61" s="81">
        <f>Ret!P17</f>
        <v>960</v>
      </c>
      <c r="Q61" s="81">
        <f>Ret!Q17</f>
        <v>80</v>
      </c>
      <c r="R61" s="40"/>
    </row>
    <row r="62" spans="3:18" ht="32.1" customHeight="1">
      <c r="C62" s="62" t="str">
        <f>Ret!C18</f>
        <v>Custos com Desenvolvimentos</v>
      </c>
      <c r="D62" s="69">
        <f>Ret!D18</f>
        <v>380</v>
      </c>
      <c r="E62" s="69">
        <f>Ret!E18</f>
        <v>100</v>
      </c>
      <c r="F62" s="69">
        <f>Ret!F18</f>
        <v>0</v>
      </c>
      <c r="G62" s="69">
        <f>Ret!G18</f>
        <v>0</v>
      </c>
      <c r="H62" s="69">
        <f>Ret!H18</f>
        <v>0</v>
      </c>
      <c r="I62" s="69">
        <f>Ret!I18</f>
        <v>0</v>
      </c>
      <c r="J62" s="69">
        <f>Ret!J18</f>
        <v>0</v>
      </c>
      <c r="K62" s="69">
        <f>Ret!K18</f>
        <v>0</v>
      </c>
      <c r="L62" s="69">
        <f>Ret!L18</f>
        <v>0</v>
      </c>
      <c r="M62" s="69">
        <f>Ret!M18</f>
        <v>0</v>
      </c>
      <c r="N62" s="69">
        <f>Ret!N18</f>
        <v>0</v>
      </c>
      <c r="O62" s="69">
        <f>Ret!O18</f>
        <v>0</v>
      </c>
      <c r="P62" s="81">
        <f>Ret!P18</f>
        <v>480</v>
      </c>
      <c r="Q62" s="81">
        <f>Ret!Q18</f>
        <v>40</v>
      </c>
      <c r="R62" s="40"/>
    </row>
    <row r="63" spans="3:18" ht="32.1" customHeight="1">
      <c r="C63" s="62" t="str">
        <f>Ret!C19</f>
        <v>Custos com Ações de Integração</v>
      </c>
      <c r="D63" s="69">
        <f>Ret!D19</f>
        <v>0</v>
      </c>
      <c r="E63" s="69">
        <f>Ret!E19</f>
        <v>200</v>
      </c>
      <c r="F63" s="69">
        <f>Ret!F19</f>
        <v>0</v>
      </c>
      <c r="G63" s="69">
        <f>Ret!G19</f>
        <v>0</v>
      </c>
      <c r="H63" s="69">
        <f>Ret!H19</f>
        <v>0</v>
      </c>
      <c r="I63" s="69">
        <f>Ret!I19</f>
        <v>0</v>
      </c>
      <c r="J63" s="69">
        <f>Ret!J19</f>
        <v>0</v>
      </c>
      <c r="K63" s="69">
        <f>Ret!K19</f>
        <v>0</v>
      </c>
      <c r="L63" s="69">
        <f>Ret!L19</f>
        <v>0</v>
      </c>
      <c r="M63" s="69">
        <f>Ret!M19</f>
        <v>0</v>
      </c>
      <c r="N63" s="69">
        <f>Ret!N19</f>
        <v>0</v>
      </c>
      <c r="O63" s="69">
        <f>Ret!O19</f>
        <v>0</v>
      </c>
      <c r="P63" s="81">
        <f>Ret!P19</f>
        <v>200</v>
      </c>
      <c r="Q63" s="81">
        <f>Ret!Q19</f>
        <v>16.666666666666668</v>
      </c>
      <c r="R63" s="40"/>
    </row>
    <row r="64" spans="3:18" ht="32.1" customHeight="1">
      <c r="C64" s="67" t="str">
        <f>Ret!C20</f>
        <v>Custos Totais com RH</v>
      </c>
      <c r="D64" s="69">
        <f>Ret!D20</f>
        <v>17240</v>
      </c>
      <c r="E64" s="69">
        <f>Ret!E20</f>
        <v>17700</v>
      </c>
      <c r="F64" s="69">
        <f>Ret!F20</f>
        <v>0</v>
      </c>
      <c r="G64" s="69">
        <f>Ret!G20</f>
        <v>0</v>
      </c>
      <c r="H64" s="69">
        <f>Ret!H20</f>
        <v>0</v>
      </c>
      <c r="I64" s="69">
        <f>Ret!I20</f>
        <v>0</v>
      </c>
      <c r="J64" s="69">
        <f>Ret!J20</f>
        <v>0</v>
      </c>
      <c r="K64" s="69">
        <f>Ret!K20</f>
        <v>0</v>
      </c>
      <c r="L64" s="69">
        <f>Ret!L20</f>
        <v>0</v>
      </c>
      <c r="M64" s="69">
        <f>Ret!M20</f>
        <v>0</v>
      </c>
      <c r="N64" s="69">
        <f>Ret!N20</f>
        <v>0</v>
      </c>
      <c r="O64" s="69">
        <f>Ret!O20</f>
        <v>0</v>
      </c>
      <c r="P64" s="81">
        <f>Ret!P20</f>
        <v>34940</v>
      </c>
      <c r="Q64" s="81">
        <f>Ret!Q20</f>
        <v>2911.6666666666665</v>
      </c>
      <c r="R64" s="40"/>
    </row>
    <row r="65" spans="2:36" ht="32.1" customHeight="1">
      <c r="C65" s="67" t="str">
        <f>Ret!C21</f>
        <v>Lucro Bruto</v>
      </c>
      <c r="D65" s="69">
        <f>Ret!D21</f>
        <v>12760</v>
      </c>
      <c r="E65" s="69">
        <f>Ret!E21</f>
        <v>17300</v>
      </c>
      <c r="F65" s="69">
        <f>Ret!F21</f>
        <v>0</v>
      </c>
      <c r="G65" s="69">
        <f>Ret!G21</f>
        <v>0</v>
      </c>
      <c r="H65" s="69">
        <f>Ret!H21</f>
        <v>0</v>
      </c>
      <c r="I65" s="69">
        <f>Ret!I21</f>
        <v>0</v>
      </c>
      <c r="J65" s="69">
        <f>Ret!J21</f>
        <v>0</v>
      </c>
      <c r="K65" s="69">
        <f>Ret!K21</f>
        <v>0</v>
      </c>
      <c r="L65" s="69">
        <f>Ret!L21</f>
        <v>0</v>
      </c>
      <c r="M65" s="69">
        <f>Ret!M21</f>
        <v>0</v>
      </c>
      <c r="N65" s="69">
        <f>Ret!N21</f>
        <v>0</v>
      </c>
      <c r="O65" s="69">
        <f>Ret!O21</f>
        <v>0</v>
      </c>
      <c r="P65" s="81">
        <f>Ret!P21</f>
        <v>30060</v>
      </c>
      <c r="Q65" s="81">
        <f>Ret!Q21</f>
        <v>2505</v>
      </c>
      <c r="R65" s="40"/>
    </row>
    <row r="66" spans="2:36" ht="33" customHeight="1">
      <c r="C66" s="67" t="str">
        <f>Ret!C22</f>
        <v>Receita Bruta por Funcionário</v>
      </c>
      <c r="D66" s="69">
        <f>Ret!D22</f>
        <v>2000</v>
      </c>
      <c r="E66" s="69">
        <f>Ret!E22</f>
        <v>2333.3333333333335</v>
      </c>
      <c r="F66" s="69">
        <f>Ret!F22</f>
        <v>0</v>
      </c>
      <c r="G66" s="69">
        <f>Ret!G22</f>
        <v>0</v>
      </c>
      <c r="H66" s="69">
        <f>Ret!H22</f>
        <v>0</v>
      </c>
      <c r="I66" s="69">
        <f>Ret!I22</f>
        <v>0</v>
      </c>
      <c r="J66" s="69">
        <f>Ret!J22</f>
        <v>0</v>
      </c>
      <c r="K66" s="69">
        <f>Ret!K22</f>
        <v>0</v>
      </c>
      <c r="L66" s="69">
        <f>Ret!L22</f>
        <v>0</v>
      </c>
      <c r="M66" s="69">
        <f>Ret!M22</f>
        <v>0</v>
      </c>
      <c r="N66" s="69">
        <f>Ret!N22</f>
        <v>0</v>
      </c>
      <c r="O66" s="69">
        <f>Ret!O22</f>
        <v>0</v>
      </c>
      <c r="P66" s="81">
        <f>Ret!P22</f>
        <v>4333.3333333333339</v>
      </c>
      <c r="Q66" s="81">
        <f>Ret!Q22</f>
        <v>361.11111111111114</v>
      </c>
      <c r="R66" s="49"/>
    </row>
    <row r="67" spans="2:36" ht="33" customHeight="1">
      <c r="C67" s="67" t="str">
        <f>Ret!C23</f>
        <v>Custo de RH por Funcionário</v>
      </c>
      <c r="D67" s="69">
        <f>Ret!D23</f>
        <v>1149.3333333333333</v>
      </c>
      <c r="E67" s="69">
        <f>Ret!E23</f>
        <v>1180</v>
      </c>
      <c r="F67" s="69">
        <f>Ret!F23</f>
        <v>0</v>
      </c>
      <c r="G67" s="69">
        <f>Ret!G23</f>
        <v>0</v>
      </c>
      <c r="H67" s="69">
        <f>Ret!H23</f>
        <v>0</v>
      </c>
      <c r="I67" s="69">
        <f>Ret!I23</f>
        <v>0</v>
      </c>
      <c r="J67" s="69">
        <f>Ret!J23</f>
        <v>0</v>
      </c>
      <c r="K67" s="69">
        <f>Ret!K23</f>
        <v>0</v>
      </c>
      <c r="L67" s="69">
        <f>Ret!L23</f>
        <v>0</v>
      </c>
      <c r="M67" s="69">
        <f>Ret!M23</f>
        <v>0</v>
      </c>
      <c r="N67" s="69">
        <f>Ret!N23</f>
        <v>0</v>
      </c>
      <c r="O67" s="69">
        <f>Ret!O23</f>
        <v>0</v>
      </c>
      <c r="P67" s="81">
        <f>Ret!P23</f>
        <v>2329.333333333333</v>
      </c>
      <c r="Q67" s="81">
        <f>Ret!Q23</f>
        <v>194.11111111111109</v>
      </c>
      <c r="R67" s="49"/>
    </row>
    <row r="68" spans="2:36" ht="33" customHeight="1">
      <c r="C68" s="67" t="str">
        <f>Ret!C24</f>
        <v>Lucro Bruto por Funcionário</v>
      </c>
      <c r="D68" s="69">
        <f>Ret!D24</f>
        <v>850.66666666666663</v>
      </c>
      <c r="E68" s="69">
        <f>Ret!E24</f>
        <v>1153.3333333333333</v>
      </c>
      <c r="F68" s="69">
        <f>Ret!F24</f>
        <v>0</v>
      </c>
      <c r="G68" s="69">
        <f>Ret!G24</f>
        <v>0</v>
      </c>
      <c r="H68" s="69">
        <f>Ret!H24</f>
        <v>0</v>
      </c>
      <c r="I68" s="69">
        <f>Ret!I24</f>
        <v>0</v>
      </c>
      <c r="J68" s="69">
        <f>Ret!J24</f>
        <v>0</v>
      </c>
      <c r="K68" s="69">
        <f>Ret!K24</f>
        <v>0</v>
      </c>
      <c r="L68" s="69">
        <f>Ret!L24</f>
        <v>0</v>
      </c>
      <c r="M68" s="69">
        <f>Ret!M24</f>
        <v>0</v>
      </c>
      <c r="N68" s="69">
        <f>Ret!N24</f>
        <v>0</v>
      </c>
      <c r="O68" s="69">
        <f>Ret!O24</f>
        <v>0</v>
      </c>
      <c r="P68" s="81">
        <f>Ret!P24</f>
        <v>2004</v>
      </c>
      <c r="Q68" s="81">
        <f>Ret!Q24</f>
        <v>167</v>
      </c>
      <c r="R68" s="49"/>
    </row>
    <row r="69" spans="2:36" ht="18" customHeight="1">
      <c r="C69" s="44"/>
      <c r="D69" s="4"/>
      <c r="P69" s="2"/>
      <c r="Q69" s="3"/>
      <c r="R69" s="40"/>
    </row>
    <row r="70" spans="2:36" s="50" customFormat="1" ht="39" customHeight="1">
      <c r="B70" s="51"/>
      <c r="C70" s="70" t="s">
        <v>62</v>
      </c>
      <c r="D70" s="85" t="s">
        <v>65</v>
      </c>
      <c r="E70" s="85"/>
      <c r="F70" s="85"/>
      <c r="G70" s="85"/>
      <c r="H70" s="85" t="s">
        <v>66</v>
      </c>
      <c r="I70" s="85"/>
      <c r="J70" s="85"/>
      <c r="K70" s="85" t="s">
        <v>67</v>
      </c>
      <c r="L70" s="85"/>
      <c r="M70" s="85"/>
      <c r="N70" s="85" t="s">
        <v>68</v>
      </c>
      <c r="O70" s="85"/>
      <c r="P70" s="85"/>
      <c r="Q70" s="85"/>
      <c r="V70" s="74"/>
      <c r="W70" s="88" t="s">
        <v>65</v>
      </c>
      <c r="X70" s="88"/>
      <c r="Y70" s="88"/>
      <c r="Z70" s="88"/>
      <c r="AA70" s="88" t="s">
        <v>66</v>
      </c>
      <c r="AB70" s="88"/>
      <c r="AC70" s="88"/>
      <c r="AD70" s="88" t="s">
        <v>67</v>
      </c>
      <c r="AE70" s="88"/>
      <c r="AF70" s="88"/>
      <c r="AG70" s="88" t="s">
        <v>68</v>
      </c>
      <c r="AH70" s="88"/>
      <c r="AI70" s="88"/>
      <c r="AJ70" s="88"/>
    </row>
    <row r="71" spans="2:36" s="52" customFormat="1" ht="90" customHeight="1">
      <c r="B71" s="53"/>
      <c r="C71" s="72" t="s">
        <v>23</v>
      </c>
      <c r="D71" s="87" t="str">
        <f>Rot!D19</f>
        <v>Como este é o primeiro mês analisado, não há comentários comparativos a serem feitos.</v>
      </c>
      <c r="E71" s="87"/>
      <c r="F71" s="87"/>
      <c r="G71" s="87"/>
      <c r="H71" s="87" t="str">
        <f>Pro!D22</f>
        <v>Como este é o primeiro mês analisado, não há comentários comparativos a serem feitos.</v>
      </c>
      <c r="I71" s="87"/>
      <c r="J71" s="87"/>
      <c r="K71" s="87" t="str">
        <f>Eve!D31</f>
        <v>Como este é o primeiro mês analisado, não há comentários comparativos a serem feitos.</v>
      </c>
      <c r="L71" s="87"/>
      <c r="M71" s="87"/>
      <c r="N71" s="87" t="str">
        <f>Ret!D28</f>
        <v>Como este é o primeiro mês analisado, não há comentários comparativos a serem feitos.</v>
      </c>
      <c r="O71" s="87"/>
      <c r="P71" s="87"/>
      <c r="Q71" s="87"/>
      <c r="V71" s="75" t="s">
        <v>70</v>
      </c>
      <c r="W71" s="88" t="s">
        <v>72</v>
      </c>
      <c r="X71" s="88"/>
      <c r="Y71" s="88"/>
      <c r="Z71" s="88"/>
      <c r="AA71" s="88" t="s">
        <v>76</v>
      </c>
      <c r="AB71" s="88"/>
      <c r="AC71" s="88"/>
      <c r="AD71" s="88" t="s">
        <v>82</v>
      </c>
      <c r="AE71" s="88"/>
      <c r="AF71" s="88"/>
      <c r="AG71" s="88" t="s">
        <v>84</v>
      </c>
      <c r="AH71" s="88"/>
      <c r="AI71" s="88"/>
      <c r="AJ71" s="88"/>
    </row>
    <row r="72" spans="2:36" s="52" customFormat="1" ht="110.1" customHeight="1">
      <c r="B72" s="53"/>
      <c r="C72" s="72" t="s">
        <v>22</v>
      </c>
      <c r="D72" s="86" t="str">
        <f>Rot!D20</f>
        <v>Parabéns! Sua taxa de turnover diminuiu em comparação com o mês passado. No entanto, é legal entender quais foram os motivos para essa redução… Sua empresa, deu um aumento de salários? Concedeu novos benefícios? Promoveu funcionários antigos? Contratou mais pessoas? Fique atento nesses pontos!</v>
      </c>
      <c r="E72" s="86"/>
      <c r="F72" s="86"/>
      <c r="G72" s="86"/>
      <c r="H72" s="86" t="str">
        <f>Pro!D23</f>
        <v>Parabéns! Sua taxa de produtividade aumentou em comparação com o mês passado. No entanto, é legal entender quais foram os motivos para essa aumento… Fique atento na frequencia de seus funcionários!</v>
      </c>
      <c r="I72" s="86"/>
      <c r="J72" s="86"/>
      <c r="K72" s="86" t="str">
        <f>Eve!D32</f>
        <v>Parabéns! Seu custo individual com eventosde RH diminuiu em relação ao mês anterior. No entanto, é legal entender quais foram os motivos para essa redução… Você realizou eventos mais eficazes ou simplesmente menos especializados?</v>
      </c>
      <c r="L72" s="86"/>
      <c r="M72" s="86"/>
      <c r="N72" s="86" t="str">
        <f>Ret!D29</f>
        <v>Parabéns! Seu lucro bruto com cada funcionário aumento em relação ao mês anterior. No entanto, é legal entender quais foram os motivos para essa aumento... Você conseguiu aumentar a produtividade individual, ou este aumento foi devido a outros fatores?</v>
      </c>
      <c r="O72" s="86"/>
      <c r="P72" s="86"/>
      <c r="Q72" s="86"/>
      <c r="V72" s="75" t="s">
        <v>71</v>
      </c>
      <c r="W72" s="88" t="s">
        <v>73</v>
      </c>
      <c r="X72" s="88"/>
      <c r="Y72" s="88"/>
      <c r="Z72" s="88"/>
      <c r="AA72" s="88" t="s">
        <v>75</v>
      </c>
      <c r="AB72" s="88"/>
      <c r="AC72" s="88"/>
      <c r="AD72" s="88" t="s">
        <v>81</v>
      </c>
      <c r="AE72" s="88"/>
      <c r="AF72" s="88"/>
      <c r="AG72" s="88" t="s">
        <v>83</v>
      </c>
      <c r="AH72" s="88"/>
      <c r="AI72" s="88"/>
      <c r="AJ72" s="88"/>
    </row>
    <row r="73" spans="2:36" s="52" customFormat="1" ht="110.1" customHeight="1">
      <c r="B73" s="53"/>
      <c r="C73" s="72" t="s">
        <v>21</v>
      </c>
      <c r="D73" s="86" t="str">
        <f>Rot!D21</f>
        <v>Parabéns! Sua taxa de turnover diminuiu em comparação com o mês passado. No entanto, é legal entender quais foram os motivos para essa redução… Sua empresa, deu um aumento de salários? Concedeu novos benefícios? Promoveu funcionários antigos? Contratou mais pessoas? Fique atento nesses pontos!</v>
      </c>
      <c r="E73" s="86"/>
      <c r="F73" s="86"/>
      <c r="G73" s="86"/>
      <c r="H73" s="86" t="str">
        <f>Pro!D24</f>
        <v>Opa! Sua taxa de produtividade diminuiu em comparação com o mês passado. Neste mês você teve mais funcionários tirando férias ou licença, ou será que foi por que seus funcionários faltaram mais?</v>
      </c>
      <c r="I73" s="86"/>
      <c r="J73" s="86"/>
      <c r="K73" s="86" t="str">
        <f>Eve!D33</f>
        <v>Parabéns! Seu custo individual com eventosde RH diminuiu em relação ao mês anterior. No entanto, é legal entender quais foram os motivos para essa redução… Você realizou eventos mais eficazes ou simplesmente menos especializados?</v>
      </c>
      <c r="L73" s="86"/>
      <c r="M73" s="86"/>
      <c r="N73" s="86" t="str">
        <f>Ret!D30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73" s="86"/>
      <c r="P73" s="86"/>
      <c r="Q73" s="86"/>
      <c r="V73" s="75"/>
      <c r="W73" s="75"/>
      <c r="X73" s="75"/>
      <c r="Y73" s="75"/>
      <c r="Z73" s="75"/>
      <c r="AA73" s="75"/>
      <c r="AB73" s="75"/>
      <c r="AC73" s="75"/>
      <c r="AD73" s="88"/>
      <c r="AE73" s="88"/>
      <c r="AF73" s="88"/>
      <c r="AG73" s="75"/>
      <c r="AH73" s="75"/>
      <c r="AI73" s="75"/>
      <c r="AJ73" s="75"/>
    </row>
    <row r="74" spans="2:36" s="52" customFormat="1" ht="110.1" customHeight="1">
      <c r="B74" s="53"/>
      <c r="C74" s="72" t="s">
        <v>20</v>
      </c>
      <c r="D74" s="86" t="str">
        <f>Rot!D22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74" s="86"/>
      <c r="F74" s="86"/>
      <c r="G74" s="86"/>
      <c r="H74" s="86" t="str">
        <f>Pro!D25</f>
        <v>Opa! Sua taxa de produtividade diminuiu em comparação com o mês passado. Neste mês você teve mais funcionários tirando férias ou licença, ou será que foi por que seus funcionários faltaram mais?</v>
      </c>
      <c r="I74" s="86"/>
      <c r="J74" s="86"/>
      <c r="K74" s="86" t="str">
        <f>Eve!D34</f>
        <v>Opa! Seu custo individual com eventos de RH aumentou em relação ao mês anterior. Isso ocorreu pois você realizou eventos menos eficazes ou simplesmente mais especializados?</v>
      </c>
      <c r="L74" s="86"/>
      <c r="M74" s="86"/>
      <c r="N74" s="86" t="str">
        <f>Ret!D31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74" s="86"/>
      <c r="P74" s="86"/>
      <c r="Q74" s="86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2:36" s="52" customFormat="1" ht="110.1" customHeight="1">
      <c r="B75" s="53"/>
      <c r="C75" s="72" t="s">
        <v>19</v>
      </c>
      <c r="D75" s="86" t="str">
        <f>Rot!D23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75" s="86"/>
      <c r="F75" s="86"/>
      <c r="G75" s="86"/>
      <c r="H75" s="86" t="str">
        <f>Pro!D26</f>
        <v>Opa! Sua taxa de produtividade diminuiu em comparação com o mês passado. Neste mês você teve mais funcionários tirando férias ou licença, ou será que foi por que seus funcionários faltaram mais?</v>
      </c>
      <c r="I75" s="86"/>
      <c r="J75" s="86"/>
      <c r="K75" s="86" t="str">
        <f>Eve!D35</f>
        <v>Opa! Seu custo individual com eventos de RH aumentou em relação ao mês anterior. Isso ocorreu pois você realizou eventos menos eficazes ou simplesmente mais especializados?</v>
      </c>
      <c r="L75" s="86"/>
      <c r="M75" s="86"/>
      <c r="N75" s="86" t="str">
        <f>Ret!D32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75" s="86"/>
      <c r="P75" s="86"/>
      <c r="Q75" s="86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2:36" s="52" customFormat="1" ht="110.1" customHeight="1">
      <c r="B76" s="53"/>
      <c r="C76" s="72" t="s">
        <v>18</v>
      </c>
      <c r="D76" s="86" t="str">
        <f>Rot!D24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76" s="86"/>
      <c r="F76" s="86"/>
      <c r="G76" s="86"/>
      <c r="H76" s="86" t="str">
        <f>Pro!D27</f>
        <v>Opa! Sua taxa de produtividade diminuiu em comparação com o mês passado. Neste mês você teve mais funcionários tirando férias ou licença, ou será que foi por que seus funcionários faltaram mais?</v>
      </c>
      <c r="I76" s="86"/>
      <c r="J76" s="86"/>
      <c r="K76" s="86" t="str">
        <f>Eve!D36</f>
        <v>Opa! Seu custo individual com eventos de RH aumentou em relação ao mês anterior. Isso ocorreu pois você realizou eventos menos eficazes ou simplesmente mais especializados?</v>
      </c>
      <c r="L76" s="86"/>
      <c r="M76" s="86"/>
      <c r="N76" s="86" t="str">
        <f>Ret!D33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76" s="86"/>
      <c r="P76" s="86"/>
      <c r="Q76" s="86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2:36" s="52" customFormat="1" ht="110.1" customHeight="1">
      <c r="B77" s="53"/>
      <c r="C77" s="72" t="s">
        <v>17</v>
      </c>
      <c r="D77" s="86" t="str">
        <f>Rot!D25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77" s="86"/>
      <c r="F77" s="86"/>
      <c r="G77" s="86"/>
      <c r="H77" s="86" t="str">
        <f>Pro!D28</f>
        <v>Opa! Sua taxa de produtividade diminuiu em comparação com o mês passado. Neste mês você teve mais funcionários tirando férias ou licença, ou será que foi por que seus funcionários faltaram mais?</v>
      </c>
      <c r="I77" s="86"/>
      <c r="J77" s="86"/>
      <c r="K77" s="86" t="str">
        <f>Eve!D37</f>
        <v>Opa! Seu custo individual com eventos de RH aumentou em relação ao mês anterior. Isso ocorreu pois você realizou eventos menos eficazes ou simplesmente mais especializados?</v>
      </c>
      <c r="L77" s="86"/>
      <c r="M77" s="86"/>
      <c r="N77" s="86" t="str">
        <f>Ret!D34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77" s="86"/>
      <c r="P77" s="86"/>
      <c r="Q77" s="86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2:36" s="52" customFormat="1" ht="110.1" customHeight="1">
      <c r="B78" s="53"/>
      <c r="C78" s="72" t="s">
        <v>16</v>
      </c>
      <c r="D78" s="86" t="str">
        <f>Rot!D26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78" s="86"/>
      <c r="F78" s="86"/>
      <c r="G78" s="86"/>
      <c r="H78" s="86" t="str">
        <f>Pro!D29</f>
        <v>Opa! Sua taxa de produtividade diminuiu em comparação com o mês passado. Neste mês você teve mais funcionários tirando férias ou licença, ou será que foi por que seus funcionários faltaram mais?</v>
      </c>
      <c r="I78" s="86"/>
      <c r="J78" s="86"/>
      <c r="K78" s="86" t="str">
        <f>Eve!D38</f>
        <v>Opa! Seu custo individual com eventos de RH aumentou em relação ao mês anterior. Isso ocorreu pois você realizou eventos menos eficazes ou simplesmente mais especializados?</v>
      </c>
      <c r="L78" s="86"/>
      <c r="M78" s="86"/>
      <c r="N78" s="86" t="str">
        <f>Ret!D35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78" s="86"/>
      <c r="P78" s="86"/>
      <c r="Q78" s="86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2:36" s="52" customFormat="1" ht="110.1" customHeight="1">
      <c r="B79" s="53"/>
      <c r="C79" s="72" t="s">
        <v>15</v>
      </c>
      <c r="D79" s="86" t="str">
        <f>Rot!D27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79" s="86"/>
      <c r="F79" s="86"/>
      <c r="G79" s="86"/>
      <c r="H79" s="86" t="str">
        <f>Pro!D30</f>
        <v>Opa! Sua taxa de produtividade diminuiu em comparação com o mês passado. Neste mês você teve mais funcionários tirando férias ou licença, ou será que foi por que seus funcionários faltaram mais?</v>
      </c>
      <c r="I79" s="86"/>
      <c r="J79" s="86"/>
      <c r="K79" s="86" t="str">
        <f>Eve!D39</f>
        <v>Opa! Seu custo individual com eventos de RH aumentou em relação ao mês anterior. Isso ocorreu pois você realizou eventos menos eficazes ou simplesmente mais especializados?</v>
      </c>
      <c r="L79" s="86"/>
      <c r="M79" s="86"/>
      <c r="N79" s="86" t="str">
        <f>Ret!D36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79" s="86"/>
      <c r="P79" s="86"/>
      <c r="Q79" s="86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2:36" s="52" customFormat="1" ht="110.1" customHeight="1">
      <c r="B80" s="53"/>
      <c r="C80" s="72" t="s">
        <v>14</v>
      </c>
      <c r="D80" s="86" t="str">
        <f>Rot!D28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80" s="86"/>
      <c r="F80" s="86"/>
      <c r="G80" s="86"/>
      <c r="H80" s="86" t="str">
        <f>Pro!D31</f>
        <v>Opa! Sua taxa de produtividade diminuiu em comparação com o mês passado. Neste mês você teve mais funcionários tirando férias ou licença, ou será que foi por que seus funcionários faltaram mais?</v>
      </c>
      <c r="I80" s="86"/>
      <c r="J80" s="86"/>
      <c r="K80" s="86" t="str">
        <f>Eve!D40</f>
        <v>Opa! Seu custo individual com eventos de RH aumentou em relação ao mês anterior. Isso ocorreu pois você realizou eventos menos eficazes ou simplesmente mais especializados?</v>
      </c>
      <c r="L80" s="86"/>
      <c r="M80" s="86"/>
      <c r="N80" s="86" t="str">
        <f>Ret!D37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80" s="86"/>
      <c r="P80" s="86"/>
      <c r="Q80" s="86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2:36" s="52" customFormat="1" ht="110.1" customHeight="1">
      <c r="B81" s="53"/>
      <c r="C81" s="72" t="s">
        <v>13</v>
      </c>
      <c r="D81" s="86" t="str">
        <f>Rot!D29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81" s="86"/>
      <c r="F81" s="86"/>
      <c r="G81" s="86"/>
      <c r="H81" s="86" t="str">
        <f>Pro!D32</f>
        <v>Opa! Sua taxa de produtividade diminuiu em comparação com o mês passado. Neste mês você teve mais funcionários tirando férias ou licença, ou será que foi por que seus funcionários faltaram mais?</v>
      </c>
      <c r="I81" s="86"/>
      <c r="J81" s="86"/>
      <c r="K81" s="86" t="str">
        <f>Eve!D41</f>
        <v>Opa! Seu custo individual com eventos de RH aumentou em relação ao mês anterior. Isso ocorreu pois você realizou eventos menos eficazes ou simplesmente mais especializados?</v>
      </c>
      <c r="L81" s="86"/>
      <c r="M81" s="86"/>
      <c r="N81" s="86" t="str">
        <f>Ret!D38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81" s="86"/>
      <c r="P81" s="86"/>
      <c r="Q81" s="86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2:36" s="52" customFormat="1" ht="110.1" customHeight="1">
      <c r="B82" s="53"/>
      <c r="C82" s="72" t="s">
        <v>12</v>
      </c>
      <c r="D82" s="86" t="str">
        <f>Rot!D30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82" s="86"/>
      <c r="F82" s="86"/>
      <c r="G82" s="86"/>
      <c r="H82" s="86" t="str">
        <f>Pro!D33</f>
        <v>Opa! Sua taxa de produtividade diminuiu em comparação com o mês passado. Neste mês você teve mais funcionários tirando férias ou licença, ou será que foi por que seus funcionários faltaram mais?</v>
      </c>
      <c r="I82" s="86"/>
      <c r="J82" s="86"/>
      <c r="K82" s="86" t="str">
        <f>Eve!D42</f>
        <v>Opa! Seu custo individual com eventos de RH aumentou em relação ao mês anterior. Isso ocorreu pois você realizou eventos menos eficazes ou simplesmente mais especializados?</v>
      </c>
      <c r="L82" s="86"/>
      <c r="M82" s="86"/>
      <c r="N82" s="86" t="str">
        <f>Ret!D39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O82" s="86"/>
      <c r="P82" s="86"/>
      <c r="Q82" s="86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2:36" s="54" customFormat="1">
      <c r="P83" s="55"/>
    </row>
    <row r="84" spans="2:36" s="54" customFormat="1">
      <c r="P84" s="55"/>
    </row>
    <row r="85" spans="2:36" s="54" customFormat="1">
      <c r="P85" s="55"/>
    </row>
    <row r="86" spans="2:36" s="54" customFormat="1">
      <c r="P86" s="55"/>
    </row>
  </sheetData>
  <sheetProtection password="9084" sheet="1" objects="1" scenarios="1"/>
  <dataConsolidate/>
  <mergeCells count="65">
    <mergeCell ref="H80:J80"/>
    <mergeCell ref="H81:J81"/>
    <mergeCell ref="K76:M76"/>
    <mergeCell ref="N78:Q78"/>
    <mergeCell ref="H78:J78"/>
    <mergeCell ref="N77:Q77"/>
    <mergeCell ref="H76:J76"/>
    <mergeCell ref="H77:J77"/>
    <mergeCell ref="N76:Q76"/>
    <mergeCell ref="K77:M77"/>
    <mergeCell ref="K78:M78"/>
    <mergeCell ref="K79:M79"/>
    <mergeCell ref="K80:M80"/>
    <mergeCell ref="K81:M81"/>
    <mergeCell ref="N80:Q80"/>
    <mergeCell ref="N81:Q81"/>
    <mergeCell ref="N82:Q82"/>
    <mergeCell ref="K82:M82"/>
    <mergeCell ref="H70:J70"/>
    <mergeCell ref="N71:Q71"/>
    <mergeCell ref="N72:Q72"/>
    <mergeCell ref="N73:Q73"/>
    <mergeCell ref="K73:M73"/>
    <mergeCell ref="K74:M74"/>
    <mergeCell ref="K71:M71"/>
    <mergeCell ref="K75:M75"/>
    <mergeCell ref="K70:M70"/>
    <mergeCell ref="N70:Q70"/>
    <mergeCell ref="N75:Q75"/>
    <mergeCell ref="N79:Q79"/>
    <mergeCell ref="N74:Q74"/>
    <mergeCell ref="H73:J73"/>
    <mergeCell ref="AG72:AJ72"/>
    <mergeCell ref="AD73:AF73"/>
    <mergeCell ref="AA72:AC72"/>
    <mergeCell ref="AD72:AF72"/>
    <mergeCell ref="W72:Z72"/>
    <mergeCell ref="H74:J74"/>
    <mergeCell ref="H71:J71"/>
    <mergeCell ref="H72:J72"/>
    <mergeCell ref="K72:M72"/>
    <mergeCell ref="AD70:AF70"/>
    <mergeCell ref="AG70:AJ70"/>
    <mergeCell ref="W71:Z71"/>
    <mergeCell ref="AA71:AC71"/>
    <mergeCell ref="AD71:AF71"/>
    <mergeCell ref="AG71:AJ71"/>
    <mergeCell ref="AA70:AC70"/>
    <mergeCell ref="W70:Z70"/>
    <mergeCell ref="D70:G70"/>
    <mergeCell ref="D82:G82"/>
    <mergeCell ref="D80:G80"/>
    <mergeCell ref="D81:G81"/>
    <mergeCell ref="H75:J75"/>
    <mergeCell ref="D77:G77"/>
    <mergeCell ref="D79:G79"/>
    <mergeCell ref="D75:G75"/>
    <mergeCell ref="D76:G76"/>
    <mergeCell ref="D78:G78"/>
    <mergeCell ref="H82:J82"/>
    <mergeCell ref="D73:G73"/>
    <mergeCell ref="D74:G74"/>
    <mergeCell ref="D72:G72"/>
    <mergeCell ref="D71:G71"/>
    <mergeCell ref="H79:J79"/>
  </mergeCells>
  <conditionalFormatting sqref="D71">
    <cfRule type="containsText" dxfId="15" priority="34" operator="containsText" text="Parabéns">
      <formula>NOT(ISERROR(SEARCH("Parabéns",D71)))</formula>
    </cfRule>
    <cfRule type="containsText" dxfId="14" priority="35" operator="containsText" text="opa">
      <formula>NOT(ISERROR(SEARCH("opa",D71)))</formula>
    </cfRule>
  </conditionalFormatting>
  <conditionalFormatting sqref="H71">
    <cfRule type="containsText" dxfId="13" priority="18" operator="containsText" text="Parabéns">
      <formula>NOT(ISERROR(SEARCH("Parabéns",H71)))</formula>
    </cfRule>
    <cfRule type="containsText" dxfId="12" priority="19" operator="containsText" text="opa">
      <formula>NOT(ISERROR(SEARCH("opa",H71)))</formula>
    </cfRule>
  </conditionalFormatting>
  <conditionalFormatting sqref="K71">
    <cfRule type="containsText" dxfId="11" priority="16" operator="containsText" text="Parabéns">
      <formula>NOT(ISERROR(SEARCH("Parabéns",K71)))</formula>
    </cfRule>
    <cfRule type="containsText" dxfId="10" priority="17" operator="containsText" text="opa">
      <formula>NOT(ISERROR(SEARCH("opa",K71)))</formula>
    </cfRule>
  </conditionalFormatting>
  <conditionalFormatting sqref="N71">
    <cfRule type="containsText" dxfId="9" priority="12" operator="containsText" text="Parabéns">
      <formula>NOT(ISERROR(SEARCH("Parabéns",N71)))</formula>
    </cfRule>
    <cfRule type="containsText" dxfId="8" priority="13" operator="containsText" text="opa">
      <formula>NOT(ISERROR(SEARCH("opa",N71)))</formula>
    </cfRule>
  </conditionalFormatting>
  <conditionalFormatting sqref="D72:D82">
    <cfRule type="containsText" dxfId="7" priority="7" operator="containsText" text="Parabéns">
      <formula>NOT(ISERROR(SEARCH("Parabéns",D72)))</formula>
    </cfRule>
    <cfRule type="containsText" dxfId="6" priority="8" operator="containsText" text="opa">
      <formula>NOT(ISERROR(SEARCH("opa",D72)))</formula>
    </cfRule>
  </conditionalFormatting>
  <conditionalFormatting sqref="H72:H82">
    <cfRule type="containsText" dxfId="5" priority="5" operator="containsText" text="Parabéns">
      <formula>NOT(ISERROR(SEARCH("Parabéns",H72)))</formula>
    </cfRule>
    <cfRule type="containsText" dxfId="4" priority="6" operator="containsText" text="opa">
      <formula>NOT(ISERROR(SEARCH("opa",H72)))</formula>
    </cfRule>
  </conditionalFormatting>
  <conditionalFormatting sqref="K72:K82">
    <cfRule type="containsText" dxfId="3" priority="3" operator="containsText" text="Parabéns">
      <formula>NOT(ISERROR(SEARCH("Parabéns",K72)))</formula>
    </cfRule>
    <cfRule type="containsText" dxfId="2" priority="4" operator="containsText" text="opa">
      <formula>NOT(ISERROR(SEARCH("opa",K72)))</formula>
    </cfRule>
  </conditionalFormatting>
  <conditionalFormatting sqref="N72:N82">
    <cfRule type="containsText" dxfId="1" priority="1" operator="containsText" text="Parabéns">
      <formula>NOT(ISERROR(SEARCH("Parabéns",N72)))</formula>
    </cfRule>
    <cfRule type="containsText" dxfId="0" priority="2" operator="containsText" text="opa">
      <formula>NOT(ISERROR(SEARCH("opa",N72)))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2" verticalDpi="4294967292" r:id="rId1"/>
  <headerFooter>
    <oddHeader>&amp;C&amp;"-,Negrito"&amp;16INDICADORES DE RH</oddHeader>
    <oddFooter>&amp;LImpresso em &amp;D as &amp;T&amp;RPágina &amp;P de &amp;N</oddFooter>
  </headerFooter>
  <rowBreaks count="2" manualBreakCount="2">
    <brk id="27" min="2" max="16" man="1"/>
    <brk id="69" min="2" max="16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"/>
  <sheetViews>
    <sheetView showGridLines="0" zoomScaleNormal="100" zoomScaleSheetLayoutView="70" workbookViewId="0"/>
  </sheetViews>
  <sheetFormatPr defaultRowHeight="15"/>
  <cols>
    <col min="1" max="1" width="2.625" style="197" customWidth="1"/>
    <col min="2" max="2" width="24.375" style="197" customWidth="1"/>
    <col min="3" max="3" width="2.625" style="197" customWidth="1"/>
    <col min="4" max="4" width="24.375" style="197" customWidth="1"/>
    <col min="5" max="5" width="2.625" style="197" customWidth="1"/>
    <col min="6" max="6" width="24.375" style="197" customWidth="1"/>
    <col min="7" max="7" width="2.625" style="197" customWidth="1"/>
    <col min="8" max="8" width="24.375" style="197" customWidth="1"/>
    <col min="9" max="9" width="2.625" style="197" customWidth="1"/>
    <col min="10" max="10" width="24.375" style="197" customWidth="1"/>
    <col min="11" max="11" width="2.625" style="197" customWidth="1"/>
    <col min="12" max="12" width="24.375" style="197" customWidth="1"/>
    <col min="13" max="13" width="1.5" style="197" customWidth="1"/>
    <col min="14" max="14" width="21.75" style="197" bestFit="1" customWidth="1"/>
    <col min="15" max="16384" width="9" style="197"/>
  </cols>
  <sheetData>
    <row r="1" spans="2:12" s="89" customFormat="1" ht="30" customHeight="1"/>
    <row r="2" spans="2:12" s="90" customFormat="1" ht="20.100000000000001" customHeight="1"/>
    <row r="3" spans="2:12" s="91" customFormat="1" ht="5.0999999999999996" customHeight="1"/>
    <row r="4" spans="2:12" s="192" customFormat="1">
      <c r="B4" s="189" t="s">
        <v>101</v>
      </c>
      <c r="C4" s="190"/>
      <c r="D4" s="191" t="s">
        <v>102</v>
      </c>
      <c r="E4" s="190"/>
      <c r="F4" s="191" t="s">
        <v>103</v>
      </c>
      <c r="G4" s="190"/>
      <c r="H4" s="191" t="s">
        <v>25</v>
      </c>
      <c r="I4" s="190"/>
      <c r="J4" s="191" t="s">
        <v>24</v>
      </c>
      <c r="K4" s="190"/>
      <c r="L4" s="191" t="s">
        <v>61</v>
      </c>
    </row>
    <row r="5" spans="2:12" s="192" customFormat="1" ht="23.25">
      <c r="B5" s="193">
        <f>Eve!$P$25</f>
        <v>1640</v>
      </c>
      <c r="C5" s="194"/>
      <c r="D5" s="195">
        <f>Pro!$P$18</f>
        <v>0.97777777777777775</v>
      </c>
      <c r="E5" s="194"/>
      <c r="F5" s="195">
        <f>Rot!$P$15</f>
        <v>0.33333333333333331</v>
      </c>
      <c r="G5" s="194"/>
      <c r="H5" s="196">
        <f>Rel!O64</f>
        <v>0</v>
      </c>
      <c r="I5" s="194"/>
      <c r="J5" s="196">
        <f>Rel!O65</f>
        <v>0</v>
      </c>
      <c r="K5" s="194"/>
      <c r="L5" s="196">
        <f>Rel!O66</f>
        <v>0</v>
      </c>
    </row>
  </sheetData>
  <sheetProtection password="9084" sheet="1" objects="1" scenarios="1"/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&amp;C&amp;"-,Negrito"&amp;16INDICADORES DE RH</oddHeader>
    <oddFooter>&amp;LImpresso em &amp;D as &amp;T&amp;RPágina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zoomScaleNormal="100" workbookViewId="0"/>
  </sheetViews>
  <sheetFormatPr defaultRowHeight="15"/>
  <cols>
    <col min="1" max="1" width="2.375" style="57" customWidth="1"/>
    <col min="2" max="2" width="74.875" style="103" customWidth="1"/>
    <col min="3" max="3" width="3.125" style="103" customWidth="1"/>
    <col min="4" max="4" width="74.875" style="103" customWidth="1"/>
    <col min="5" max="6" width="9" style="103"/>
    <col min="7" max="16384" width="9" style="111"/>
  </cols>
  <sheetData>
    <row r="1" spans="1:4" s="89" customFormat="1" ht="30" customHeight="1"/>
    <row r="2" spans="1:4" s="90" customFormat="1" ht="24.95" customHeight="1"/>
    <row r="3" spans="1:4" s="91" customFormat="1" ht="20.100000000000001" customHeight="1"/>
    <row r="4" spans="1:4" s="103" customFormat="1">
      <c r="A4" s="57"/>
    </row>
    <row r="5" spans="1:4" s="103" customFormat="1" ht="18.75">
      <c r="A5" s="57"/>
      <c r="B5" s="104" t="s">
        <v>106</v>
      </c>
      <c r="C5" s="105"/>
      <c r="D5" s="104" t="s">
        <v>107</v>
      </c>
    </row>
    <row r="6" spans="1:4" s="103" customFormat="1" ht="66" customHeight="1">
      <c r="A6" s="57"/>
      <c r="B6" s="106" t="s">
        <v>108</v>
      </c>
      <c r="C6" s="105"/>
      <c r="D6" s="106" t="s">
        <v>109</v>
      </c>
    </row>
    <row r="7" spans="1:4" s="103" customFormat="1" ht="9.9499999999999993" customHeight="1">
      <c r="A7" s="57"/>
      <c r="B7" s="107"/>
      <c r="C7" s="105"/>
      <c r="D7" s="107"/>
    </row>
    <row r="8" spans="1:4" s="103" customFormat="1" ht="18.75">
      <c r="A8" s="57"/>
      <c r="B8" s="104" t="s">
        <v>110</v>
      </c>
      <c r="C8" s="105"/>
      <c r="D8" s="104" t="s">
        <v>111</v>
      </c>
    </row>
    <row r="9" spans="1:4" s="103" customFormat="1" ht="66" customHeight="1">
      <c r="A9" s="57"/>
      <c r="B9" s="106" t="s">
        <v>108</v>
      </c>
      <c r="C9" s="105"/>
      <c r="D9" s="106" t="s">
        <v>112</v>
      </c>
    </row>
    <row r="10" spans="1:4" s="103" customFormat="1" ht="9.9499999999999993" customHeight="1">
      <c r="A10" s="57"/>
      <c r="B10" s="107"/>
      <c r="C10" s="105"/>
      <c r="D10" s="107"/>
    </row>
    <row r="11" spans="1:4" s="103" customFormat="1" ht="18.75">
      <c r="A11" s="57"/>
      <c r="B11" s="104" t="s">
        <v>113</v>
      </c>
      <c r="C11" s="105"/>
      <c r="D11" s="104" t="s">
        <v>114</v>
      </c>
    </row>
    <row r="12" spans="1:4" s="103" customFormat="1" ht="66" customHeight="1">
      <c r="A12" s="57"/>
      <c r="B12" s="106" t="s">
        <v>115</v>
      </c>
      <c r="C12" s="105"/>
      <c r="D12" s="108" t="s">
        <v>116</v>
      </c>
    </row>
    <row r="13" spans="1:4" s="103" customFormat="1" ht="9.9499999999999993" customHeight="1">
      <c r="A13" s="57"/>
      <c r="B13" s="107"/>
      <c r="C13" s="105"/>
      <c r="D13" s="109"/>
    </row>
    <row r="14" spans="1:4" s="103" customFormat="1" ht="18.75">
      <c r="A14" s="57"/>
      <c r="B14" s="104" t="s">
        <v>117</v>
      </c>
      <c r="C14" s="105"/>
      <c r="D14" s="104" t="s">
        <v>118</v>
      </c>
    </row>
    <row r="15" spans="1:4" s="103" customFormat="1" ht="66" customHeight="1">
      <c r="A15" s="57"/>
      <c r="B15" s="106" t="s">
        <v>119</v>
      </c>
      <c r="C15" s="105"/>
      <c r="D15" s="106" t="s">
        <v>120</v>
      </c>
    </row>
    <row r="16" spans="1:4" s="103" customFormat="1">
      <c r="A16" s="57"/>
    </row>
    <row r="17" spans="1:9" s="103" customFormat="1">
      <c r="A17" s="57"/>
    </row>
    <row r="18" spans="1:9" s="103" customFormat="1">
      <c r="A18" s="57"/>
    </row>
    <row r="19" spans="1:9" s="103" customFormat="1">
      <c r="A19" s="57"/>
    </row>
    <row r="20" spans="1:9" s="103" customFormat="1">
      <c r="A20" s="57"/>
    </row>
    <row r="21" spans="1:9" s="103" customFormat="1">
      <c r="A21" s="57"/>
    </row>
    <row r="22" spans="1:9" s="103" customFormat="1">
      <c r="A22" s="57"/>
    </row>
    <row r="23" spans="1:9" s="103" customFormat="1">
      <c r="A23" s="57"/>
    </row>
    <row r="24" spans="1:9" s="103" customFormat="1">
      <c r="A24" s="57"/>
    </row>
    <row r="25" spans="1:9" s="103" customFormat="1">
      <c r="A25" s="57"/>
    </row>
    <row r="26" spans="1:9" s="103" customFormat="1">
      <c r="A26" s="57"/>
    </row>
    <row r="27" spans="1:9" s="103" customFormat="1">
      <c r="A27" s="57"/>
      <c r="B27" s="103" t="str">
        <f t="shared" ref="B27:B28" si="0">IF(D27="","",C27&amp;". "&amp;D27)</f>
        <v/>
      </c>
      <c r="I27" s="110"/>
    </row>
    <row r="28" spans="1:9" s="103" customFormat="1">
      <c r="A28" s="57"/>
      <c r="B28" s="103" t="str">
        <f t="shared" si="0"/>
        <v/>
      </c>
    </row>
    <row r="29" spans="1:9" s="103" customFormat="1">
      <c r="A29" s="57"/>
    </row>
    <row r="30" spans="1:9" s="103" customFormat="1">
      <c r="A30" s="57"/>
    </row>
  </sheetData>
  <sheetProtection password="9084" sheet="1" objects="1" scenarios="1" formatColumns="0" formatRows="0" selectLockedCells="1" autoFilter="0"/>
  <pageMargins left="0.23622047244094491" right="0.23622047244094491" top="0.74803149606299213" bottom="0.74803149606299213" header="0.31496062992125984" footer="0.31496062992125984"/>
  <pageSetup paperSize="9" scale="80" fitToHeight="100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zoomScaleNormal="100" workbookViewId="0">
      <selection sqref="A1:XFD1048576"/>
    </sheetView>
  </sheetViews>
  <sheetFormatPr defaultColWidth="0" defaultRowHeight="15" customHeight="1" zeroHeight="1"/>
  <cols>
    <col min="1" max="1" width="2.375" style="57" customWidth="1"/>
    <col min="2" max="2" width="7.625" style="129" customWidth="1"/>
    <col min="3" max="3" width="62.25" style="129" customWidth="1"/>
    <col min="4" max="4" width="15" style="129" customWidth="1"/>
    <col min="5" max="5" width="9.875" style="129" customWidth="1"/>
    <col min="6" max="6" width="5.375" style="129" customWidth="1"/>
    <col min="7" max="8" width="7.75" style="129" customWidth="1"/>
    <col min="9" max="9" width="15.375" style="129" customWidth="1"/>
    <col min="10" max="10" width="12.875" style="129" customWidth="1"/>
    <col min="11" max="11" width="7.375" style="129" customWidth="1"/>
    <col min="12" max="12" width="2" style="129" customWidth="1"/>
    <col min="13" max="17" width="7.75" style="129" customWidth="1"/>
    <col min="18" max="18" width="19.5" style="129" customWidth="1"/>
    <col min="19" max="30" width="7.75" style="129" customWidth="1"/>
    <col min="31" max="31" width="0" style="129" hidden="1" customWidth="1"/>
    <col min="32" max="16384" width="7.75" style="129" hidden="1"/>
  </cols>
  <sheetData>
    <row r="1" spans="1:30" s="89" customFormat="1" ht="30" customHeight="1"/>
    <row r="2" spans="1:30" s="90" customFormat="1" ht="24.95" customHeight="1"/>
    <row r="3" spans="1:30" s="91" customFormat="1" ht="20.100000000000001" customHeight="1"/>
    <row r="4" spans="1:30" s="122" customFormat="1" ht="24" customHeight="1">
      <c r="A4" s="58"/>
      <c r="B4" s="118"/>
      <c r="C4" s="119"/>
      <c r="D4" s="120"/>
      <c r="E4" s="120"/>
      <c r="F4" s="120"/>
      <c r="G4" s="120"/>
      <c r="H4" s="120"/>
      <c r="I4" s="120"/>
      <c r="J4" s="121"/>
      <c r="K4" s="121"/>
      <c r="L4" s="121"/>
      <c r="M4" s="121"/>
      <c r="N4" s="121"/>
      <c r="O4" s="121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s="122" customFormat="1" ht="24" customHeight="1">
      <c r="A5" s="58"/>
      <c r="B5" s="123">
        <v>1</v>
      </c>
      <c r="C5" s="124" t="s">
        <v>121</v>
      </c>
      <c r="D5" s="125" t="s">
        <v>122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</row>
    <row r="6" spans="1:30" ht="24" customHeight="1">
      <c r="A6" s="59"/>
      <c r="B6" s="127"/>
      <c r="C6" s="104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</row>
    <row r="7" spans="1:30" ht="24" customHeight="1">
      <c r="B7" s="123">
        <v>2</v>
      </c>
      <c r="C7" s="124" t="s">
        <v>123</v>
      </c>
      <c r="D7" s="125" t="s">
        <v>122</v>
      </c>
    </row>
    <row r="8" spans="1:30" ht="24" customHeight="1">
      <c r="B8" s="127"/>
      <c r="C8" s="130"/>
      <c r="D8" s="120"/>
      <c r="E8" s="120"/>
      <c r="F8" s="120"/>
      <c r="G8" s="120"/>
      <c r="H8" s="120"/>
      <c r="I8" s="120"/>
      <c r="J8" s="120"/>
    </row>
    <row r="9" spans="1:30" ht="24" customHeight="1">
      <c r="B9" s="123">
        <v>3</v>
      </c>
      <c r="C9" s="124" t="s">
        <v>124</v>
      </c>
      <c r="D9" s="125" t="s">
        <v>122</v>
      </c>
      <c r="J9" s="131"/>
      <c r="K9" s="132"/>
      <c r="L9" s="132"/>
      <c r="M9" s="132"/>
      <c r="N9" s="132"/>
    </row>
    <row r="10" spans="1:30" ht="24" customHeight="1">
      <c r="B10" s="127"/>
      <c r="C10" s="130"/>
    </row>
    <row r="11" spans="1:30" ht="24" customHeight="1">
      <c r="B11" s="123">
        <v>4</v>
      </c>
      <c r="C11" s="124" t="s">
        <v>125</v>
      </c>
      <c r="D11" s="125" t="s">
        <v>122</v>
      </c>
    </row>
    <row r="12" spans="1:30" ht="24" customHeight="1">
      <c r="B12" s="127"/>
      <c r="C12" s="130"/>
    </row>
    <row r="13" spans="1:30" ht="24" customHeight="1">
      <c r="B13" s="123">
        <v>5</v>
      </c>
      <c r="C13" s="124" t="s">
        <v>126</v>
      </c>
      <c r="D13" s="125" t="s">
        <v>122</v>
      </c>
    </row>
    <row r="14" spans="1:30"/>
    <row r="15" spans="1:30"/>
    <row r="16" spans="1:30" ht="21">
      <c r="J16" s="133"/>
    </row>
    <row r="17" spans="10:10">
      <c r="J17" s="131"/>
    </row>
    <row r="18" spans="10:10"/>
    <row r="19" spans="10:10"/>
    <row r="20" spans="10:10" ht="21">
      <c r="J20" s="133"/>
    </row>
    <row r="21" spans="10:10">
      <c r="J21" s="131"/>
    </row>
    <row r="22" spans="10:10"/>
    <row r="23" spans="10:10"/>
    <row r="24" spans="10:10" ht="21">
      <c r="J24" s="134"/>
    </row>
    <row r="25" spans="10:10">
      <c r="J25" s="131"/>
    </row>
    <row r="26" spans="10:10"/>
    <row r="27" spans="10:10"/>
    <row r="28" spans="10:10"/>
    <row r="29" spans="10:10"/>
    <row r="30" spans="10:10"/>
    <row r="31" spans="10:10"/>
    <row r="32" spans="10:1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 spans="10:10"/>
    <row r="50" spans="10:10"/>
    <row r="51" spans="10:10"/>
    <row r="52" spans="10:10"/>
    <row r="53" spans="10:10">
      <c r="J53" s="135"/>
    </row>
    <row r="54" spans="10:10"/>
    <row r="55" spans="10:10"/>
    <row r="56" spans="10:10"/>
    <row r="57" spans="10:10"/>
    <row r="58" spans="10:10"/>
    <row r="59" spans="10:10"/>
    <row r="60" spans="10:10"/>
    <row r="61" spans="10:10"/>
    <row r="62" spans="10:10"/>
    <row r="63" spans="10:10"/>
  </sheetData>
  <sheetProtection password="9084" sheet="1" objects="1" scenarios="1" formatColumns="0" formatRows="0" selectLockedCells="1" autoFilter="0"/>
  <hyperlinks>
    <hyperlink ref="D24:J24" r:id="rId1" display="Planilha de Avaliação de Desempenho por Competências"/>
    <hyperlink ref="D9" r:id="rId2"/>
    <hyperlink ref="D7" r:id="rId3"/>
    <hyperlink ref="D11" r:id="rId4"/>
    <hyperlink ref="D13" r:id="rId5"/>
    <hyperlink ref="D5" r:id="rId6"/>
  </hyperlinks>
  <pageMargins left="0.75" right="0.75" top="1" bottom="1" header="0.5" footer="0.5"/>
  <pageSetup paperSize="9" orientation="portrait" horizontalDpi="4294967292" verticalDpi="4294967292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showGridLines="0" zoomScaleNormal="100" zoomScaleSheetLayoutView="80" workbookViewId="0">
      <selection sqref="A1:XFD1048576"/>
    </sheetView>
  </sheetViews>
  <sheetFormatPr defaultColWidth="8" defaultRowHeight="15" customHeight="1" zeroHeight="1"/>
  <cols>
    <col min="1" max="1" width="2.375" style="57" customWidth="1"/>
    <col min="2" max="3" width="9.5" style="129" customWidth="1"/>
    <col min="4" max="4" width="9.375" style="129" customWidth="1"/>
    <col min="5" max="16" width="9.5" style="129" customWidth="1"/>
    <col min="17" max="18" width="8" style="129" customWidth="1"/>
    <col min="19" max="16384" width="8" style="129"/>
  </cols>
  <sheetData>
    <row r="1" spans="1:2" s="89" customFormat="1" ht="30" customHeight="1"/>
    <row r="2" spans="1:2" s="90" customFormat="1" ht="24.95" customHeight="1"/>
    <row r="3" spans="1:2" s="91" customFormat="1" ht="20.100000000000001" customHeight="1"/>
    <row r="4" spans="1:2" s="120" customFormat="1" ht="23.25">
      <c r="B4" s="136" t="s">
        <v>127</v>
      </c>
    </row>
    <row r="5" spans="1:2" s="120" customFormat="1">
      <c r="A5" s="58"/>
    </row>
    <row r="6" spans="1:2" ht="35.25" customHeight="1">
      <c r="A6" s="59"/>
    </row>
    <row r="7" spans="1:2" ht="35.25" customHeight="1"/>
    <row r="8" spans="1:2" ht="30" customHeight="1"/>
    <row r="9" spans="1:2" ht="30" customHeight="1"/>
    <row r="10" spans="1:2" ht="30" customHeight="1"/>
    <row r="11" spans="1:2" ht="30" customHeight="1"/>
    <row r="12" spans="1:2" ht="30" customHeight="1"/>
    <row r="13" spans="1:2" ht="30" customHeight="1"/>
    <row r="14" spans="1:2" ht="30" customHeight="1"/>
    <row r="15" spans="1:2" ht="30" customHeight="1"/>
    <row r="16" spans="1:2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15" customHeight="1"/>
  </sheetData>
  <sheetProtection password="9084" sheet="1" objects="1" scenarios="1" formatColumns="0" formatRows="0" selectLockedCells="1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J35"/>
  <sheetViews>
    <sheetView showGridLines="0" zoomScaleNormal="100" zoomScalePageLayoutView="80" workbookViewId="0">
      <selection activeCell="F10" sqref="F8:O10"/>
    </sheetView>
  </sheetViews>
  <sheetFormatPr defaultColWidth="12.875" defaultRowHeight="12.75"/>
  <cols>
    <col min="1" max="2" width="1.625" style="41" customWidth="1"/>
    <col min="3" max="3" width="20.25" style="41" customWidth="1"/>
    <col min="4" max="15" width="9.625" style="41" customWidth="1"/>
    <col min="16" max="16" width="9.625" style="48" customWidth="1"/>
    <col min="17" max="17" width="9.625" style="41" customWidth="1"/>
    <col min="18" max="18" width="3" style="41" customWidth="1"/>
    <col min="19" max="21" width="12.875" style="41"/>
    <col min="22" max="36" width="0" style="41" hidden="1" customWidth="1"/>
    <col min="37" max="16384" width="12.875" style="41"/>
  </cols>
  <sheetData>
    <row r="1" spans="2:114" s="89" customFormat="1" ht="30" customHeight="1"/>
    <row r="2" spans="2:114" s="90" customFormat="1" ht="24.95" customHeight="1"/>
    <row r="3" spans="2:114" s="91" customFormat="1" ht="20.100000000000001" customHeight="1"/>
    <row r="4" spans="2:114" s="34" customFormat="1" ht="21">
      <c r="B4" s="32"/>
      <c r="C4" s="56" t="s">
        <v>92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</row>
    <row r="5" spans="2:114" s="35" customFormat="1" ht="16.5" customHeight="1">
      <c r="P5" s="36"/>
    </row>
    <row r="6" spans="2:114" s="35" customFormat="1" ht="20.100000000000001" customHeight="1">
      <c r="C6" s="138" t="s">
        <v>89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9"/>
      <c r="Q6" s="138"/>
    </row>
    <row r="7" spans="2:114" s="37" customFormat="1" ht="32.1" customHeight="1">
      <c r="C7" s="42" t="s">
        <v>93</v>
      </c>
      <c r="D7" s="42" t="s">
        <v>23</v>
      </c>
      <c r="E7" s="42" t="s">
        <v>22</v>
      </c>
      <c r="F7" s="42" t="s">
        <v>21</v>
      </c>
      <c r="G7" s="42" t="s">
        <v>20</v>
      </c>
      <c r="H7" s="42" t="s">
        <v>19</v>
      </c>
      <c r="I7" s="42" t="s">
        <v>18</v>
      </c>
      <c r="J7" s="42" t="s">
        <v>17</v>
      </c>
      <c r="K7" s="42" t="s">
        <v>16</v>
      </c>
      <c r="L7" s="42" t="s">
        <v>15</v>
      </c>
      <c r="M7" s="42" t="s">
        <v>14</v>
      </c>
      <c r="N7" s="42" t="s">
        <v>13</v>
      </c>
      <c r="O7" s="42" t="s">
        <v>12</v>
      </c>
      <c r="P7" s="45" t="s">
        <v>11</v>
      </c>
      <c r="Q7" s="42" t="s">
        <v>30</v>
      </c>
      <c r="R7" s="40"/>
    </row>
    <row r="8" spans="2:114" ht="35.1" customHeight="1">
      <c r="C8" s="140" t="s">
        <v>10</v>
      </c>
      <c r="D8" s="5">
        <v>3</v>
      </c>
      <c r="E8" s="5">
        <v>2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6">
        <f>SUM(D8:O8)</f>
        <v>5</v>
      </c>
      <c r="Q8" s="7">
        <f>AVERAGE(D8:O8)</f>
        <v>0.41666666666666669</v>
      </c>
      <c r="R8" s="40"/>
    </row>
    <row r="9" spans="2:114" ht="35.1" customHeight="1">
      <c r="C9" s="140" t="s">
        <v>28</v>
      </c>
      <c r="D9" s="5">
        <v>1</v>
      </c>
      <c r="E9" s="5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6">
        <f>SUM(D9:O9)</f>
        <v>1</v>
      </c>
      <c r="Q9" s="7">
        <f>AVERAGE(D9:O9)</f>
        <v>8.3333333333333329E-2</v>
      </c>
      <c r="R9" s="40"/>
    </row>
    <row r="10" spans="2:114" ht="35.1" customHeight="1">
      <c r="C10" s="140" t="s">
        <v>9</v>
      </c>
      <c r="D10" s="5">
        <v>2</v>
      </c>
      <c r="E10" s="5">
        <v>2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6">
        <f>SUM(D10:O10)</f>
        <v>4</v>
      </c>
      <c r="Q10" s="7">
        <f t="shared" ref="Q10:Q15" si="0">AVERAGE(D10:O10)</f>
        <v>0.33333333333333331</v>
      </c>
      <c r="R10" s="40"/>
    </row>
    <row r="11" spans="2:114" ht="35.1" customHeight="1">
      <c r="C11" s="142" t="s">
        <v>29</v>
      </c>
      <c r="D11" s="31">
        <f>SUM(D9:D10)</f>
        <v>3</v>
      </c>
      <c r="E11" s="31">
        <f t="shared" ref="E11:O11" si="1">SUM(E9:E10)</f>
        <v>2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  <c r="J11" s="31">
        <f t="shared" si="1"/>
        <v>0</v>
      </c>
      <c r="K11" s="31">
        <f t="shared" si="1"/>
        <v>0</v>
      </c>
      <c r="L11" s="31">
        <f t="shared" si="1"/>
        <v>0</v>
      </c>
      <c r="M11" s="31">
        <f t="shared" si="1"/>
        <v>0</v>
      </c>
      <c r="N11" s="31">
        <f t="shared" si="1"/>
        <v>0</v>
      </c>
      <c r="O11" s="31">
        <f t="shared" si="1"/>
        <v>0</v>
      </c>
      <c r="P11" s="8">
        <f>SUM(D11:O11)</f>
        <v>5</v>
      </c>
      <c r="Q11" s="7">
        <f t="shared" si="0"/>
        <v>0.41666666666666669</v>
      </c>
      <c r="R11" s="40"/>
    </row>
    <row r="12" spans="2:114" ht="35.1" customHeight="1">
      <c r="C12" s="140" t="s">
        <v>8</v>
      </c>
      <c r="D12" s="9">
        <f>D8-D11</f>
        <v>0</v>
      </c>
      <c r="E12" s="9">
        <f t="shared" ref="E12:O12" si="2">E8-E11</f>
        <v>0</v>
      </c>
      <c r="F12" s="9">
        <f t="shared" si="2"/>
        <v>0</v>
      </c>
      <c r="G12" s="9">
        <f t="shared" si="2"/>
        <v>0</v>
      </c>
      <c r="H12" s="9">
        <f t="shared" si="2"/>
        <v>0</v>
      </c>
      <c r="I12" s="9">
        <f t="shared" si="2"/>
        <v>0</v>
      </c>
      <c r="J12" s="9">
        <f t="shared" si="2"/>
        <v>0</v>
      </c>
      <c r="K12" s="9">
        <f t="shared" si="2"/>
        <v>0</v>
      </c>
      <c r="L12" s="9">
        <f t="shared" si="2"/>
        <v>0</v>
      </c>
      <c r="M12" s="9">
        <f t="shared" si="2"/>
        <v>0</v>
      </c>
      <c r="N12" s="9">
        <f t="shared" si="2"/>
        <v>0</v>
      </c>
      <c r="O12" s="9">
        <f t="shared" si="2"/>
        <v>0</v>
      </c>
      <c r="P12" s="6">
        <f>P8-P11</f>
        <v>0</v>
      </c>
      <c r="Q12" s="7">
        <f t="shared" si="0"/>
        <v>0</v>
      </c>
      <c r="R12" s="40"/>
    </row>
    <row r="13" spans="2:114" ht="35.1" customHeight="1">
      <c r="C13" s="140" t="s">
        <v>90</v>
      </c>
      <c r="D13" s="141">
        <v>15</v>
      </c>
      <c r="E13" s="9">
        <f>D14</f>
        <v>15</v>
      </c>
      <c r="F13" s="9">
        <f t="shared" ref="F13:K13" si="3">E14</f>
        <v>15</v>
      </c>
      <c r="G13" s="9">
        <f t="shared" si="3"/>
        <v>15</v>
      </c>
      <c r="H13" s="9">
        <f t="shared" si="3"/>
        <v>15</v>
      </c>
      <c r="I13" s="9">
        <f t="shared" si="3"/>
        <v>15</v>
      </c>
      <c r="J13" s="9">
        <f t="shared" si="3"/>
        <v>15</v>
      </c>
      <c r="K13" s="9">
        <f t="shared" si="3"/>
        <v>15</v>
      </c>
      <c r="L13" s="9">
        <f>K14</f>
        <v>15</v>
      </c>
      <c r="M13" s="9">
        <f>L14</f>
        <v>15</v>
      </c>
      <c r="N13" s="9">
        <f t="shared" ref="N13:O13" si="4">M14</f>
        <v>15</v>
      </c>
      <c r="O13" s="9">
        <f t="shared" si="4"/>
        <v>15</v>
      </c>
      <c r="P13" s="8">
        <f>D13</f>
        <v>15</v>
      </c>
      <c r="Q13" s="7">
        <f t="shared" si="0"/>
        <v>15</v>
      </c>
      <c r="R13" s="40"/>
    </row>
    <row r="14" spans="2:114" ht="35.1" customHeight="1">
      <c r="C14" s="140" t="s">
        <v>91</v>
      </c>
      <c r="D14" s="9">
        <f>D13+(D12)</f>
        <v>15</v>
      </c>
      <c r="E14" s="9">
        <f t="shared" ref="E14:F14" si="5">E13+(E12)</f>
        <v>15</v>
      </c>
      <c r="F14" s="9">
        <f t="shared" si="5"/>
        <v>15</v>
      </c>
      <c r="G14" s="9">
        <f>G13+(G12)</f>
        <v>15</v>
      </c>
      <c r="H14" s="9">
        <f t="shared" ref="H14:O14" si="6">H13+(H12)</f>
        <v>15</v>
      </c>
      <c r="I14" s="9">
        <f t="shared" si="6"/>
        <v>15</v>
      </c>
      <c r="J14" s="9">
        <f t="shared" si="6"/>
        <v>15</v>
      </c>
      <c r="K14" s="9">
        <f t="shared" si="6"/>
        <v>15</v>
      </c>
      <c r="L14" s="9">
        <f t="shared" si="6"/>
        <v>15</v>
      </c>
      <c r="M14" s="9">
        <f t="shared" si="6"/>
        <v>15</v>
      </c>
      <c r="N14" s="9">
        <f t="shared" si="6"/>
        <v>15</v>
      </c>
      <c r="O14" s="9">
        <f t="shared" si="6"/>
        <v>15</v>
      </c>
      <c r="P14" s="8">
        <f>O14</f>
        <v>15</v>
      </c>
      <c r="Q14" s="7">
        <f t="shared" si="0"/>
        <v>15</v>
      </c>
      <c r="R14" s="40"/>
    </row>
    <row r="15" spans="2:114" ht="35.1" customHeight="1">
      <c r="C15" s="143" t="s">
        <v>7</v>
      </c>
      <c r="D15" s="43">
        <f>((D8+D11)/2)/D14</f>
        <v>0.2</v>
      </c>
      <c r="E15" s="43">
        <f t="shared" ref="E15:P15" si="7">((E8+E11)/2)/E14</f>
        <v>0.13333333333333333</v>
      </c>
      <c r="F15" s="43">
        <f t="shared" si="7"/>
        <v>0</v>
      </c>
      <c r="G15" s="43">
        <f t="shared" si="7"/>
        <v>0</v>
      </c>
      <c r="H15" s="43">
        <f t="shared" si="7"/>
        <v>0</v>
      </c>
      <c r="I15" s="43">
        <f t="shared" si="7"/>
        <v>0</v>
      </c>
      <c r="J15" s="43">
        <f t="shared" si="7"/>
        <v>0</v>
      </c>
      <c r="K15" s="43">
        <f t="shared" si="7"/>
        <v>0</v>
      </c>
      <c r="L15" s="43">
        <f t="shared" si="7"/>
        <v>0</v>
      </c>
      <c r="M15" s="43">
        <f t="shared" si="7"/>
        <v>0</v>
      </c>
      <c r="N15" s="43">
        <f t="shared" si="7"/>
        <v>0</v>
      </c>
      <c r="O15" s="43">
        <f t="shared" si="7"/>
        <v>0</v>
      </c>
      <c r="P15" s="43">
        <f t="shared" si="7"/>
        <v>0.33333333333333331</v>
      </c>
      <c r="Q15" s="43">
        <f t="shared" si="0"/>
        <v>2.777777777777778E-2</v>
      </c>
      <c r="R15" s="40"/>
    </row>
    <row r="16" spans="2:114" ht="18" customHeight="1">
      <c r="C16" s="4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3"/>
      <c r="R16" s="40"/>
    </row>
    <row r="17" spans="2:114" ht="20.100000000000001" customHeight="1">
      <c r="C17" s="144" t="s">
        <v>65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40"/>
    </row>
    <row r="18" spans="2:114" ht="20.100000000000001" customHeight="1">
      <c r="C18" s="71" t="s">
        <v>88</v>
      </c>
      <c r="D18" s="85" t="s">
        <v>62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40"/>
    </row>
    <row r="19" spans="2:114" s="50" customFormat="1" ht="39.950000000000003" customHeight="1">
      <c r="B19" s="51"/>
      <c r="C19" s="146" t="s">
        <v>23</v>
      </c>
      <c r="D19" s="147" t="s">
        <v>69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  <c r="S19" s="74"/>
      <c r="T19" s="74"/>
      <c r="U19" s="74"/>
      <c r="V19" s="150"/>
      <c r="W19" s="151" t="s">
        <v>65</v>
      </c>
      <c r="X19" s="151"/>
      <c r="Y19" s="151"/>
      <c r="Z19" s="151"/>
      <c r="AA19" s="151" t="s">
        <v>66</v>
      </c>
      <c r="AB19" s="151"/>
      <c r="AC19" s="151"/>
      <c r="AD19" s="151" t="s">
        <v>67</v>
      </c>
      <c r="AE19" s="151"/>
      <c r="AF19" s="151"/>
      <c r="AG19" s="151" t="s">
        <v>68</v>
      </c>
      <c r="AH19" s="151"/>
      <c r="AI19" s="151"/>
      <c r="AJ19" s="151"/>
      <c r="AK19" s="150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</row>
    <row r="20" spans="2:114" s="52" customFormat="1" ht="39.950000000000003" customHeight="1">
      <c r="B20" s="53"/>
      <c r="C20" s="146" t="s">
        <v>22</v>
      </c>
      <c r="D20" s="147" t="str">
        <f>IF(E15&lt;D15,$W$20,$W$21)</f>
        <v>Parabéns! Sua taxa de turnover diminuiu em comparação com o mês passado. No entanto, é legal entender quais foram os motivos para essa redução… Sua empresa, deu um aumento de salários? Concedeu novos benefícios? Promoveu funcionários antigos? Contratou mais pessoas? Fique atento nesses pontos!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9"/>
      <c r="S20" s="75"/>
      <c r="T20" s="75"/>
      <c r="U20" s="75"/>
      <c r="V20" s="152" t="s">
        <v>70</v>
      </c>
      <c r="W20" s="151" t="s">
        <v>136</v>
      </c>
      <c r="X20" s="151"/>
      <c r="Y20" s="151"/>
      <c r="Z20" s="151"/>
      <c r="AA20" s="151" t="s">
        <v>76</v>
      </c>
      <c r="AB20" s="151"/>
      <c r="AC20" s="151"/>
      <c r="AD20" s="151" t="s">
        <v>82</v>
      </c>
      <c r="AE20" s="151"/>
      <c r="AF20" s="151"/>
      <c r="AG20" s="151" t="s">
        <v>84</v>
      </c>
      <c r="AH20" s="151"/>
      <c r="AI20" s="151"/>
      <c r="AJ20" s="151"/>
      <c r="AK20" s="152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</row>
    <row r="21" spans="2:114" s="52" customFormat="1" ht="39.950000000000003" customHeight="1">
      <c r="B21" s="53"/>
      <c r="C21" s="146" t="s">
        <v>21</v>
      </c>
      <c r="D21" s="147" t="str">
        <f>IF(F15&lt;E15,$W$20,$W$21)</f>
        <v>Parabéns! Sua taxa de turnover diminuiu em comparação com o mês passado. No entanto, é legal entender quais foram os motivos para essa redução… Sua empresa, deu um aumento de salários? Concedeu novos benefícios? Promoveu funcionários antigos? Contratou mais pessoas? Fique atento nesses pontos!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9"/>
      <c r="S21" s="75"/>
      <c r="T21" s="75"/>
      <c r="U21" s="75"/>
      <c r="V21" s="152" t="s">
        <v>71</v>
      </c>
      <c r="W21" s="151" t="s">
        <v>73</v>
      </c>
      <c r="X21" s="151"/>
      <c r="Y21" s="151"/>
      <c r="Z21" s="151"/>
      <c r="AA21" s="151" t="s">
        <v>75</v>
      </c>
      <c r="AB21" s="151"/>
      <c r="AC21" s="151"/>
      <c r="AD21" s="151" t="s">
        <v>81</v>
      </c>
      <c r="AE21" s="151"/>
      <c r="AF21" s="151"/>
      <c r="AG21" s="151" t="s">
        <v>83</v>
      </c>
      <c r="AH21" s="151"/>
      <c r="AI21" s="151"/>
      <c r="AJ21" s="151"/>
      <c r="AK21" s="152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</row>
    <row r="22" spans="2:114" s="52" customFormat="1" ht="39.950000000000003" customHeight="1">
      <c r="B22" s="53"/>
      <c r="C22" s="146" t="s">
        <v>20</v>
      </c>
      <c r="D22" s="147" t="str">
        <f>IF(G15&lt;F15,$W$20,$W$21)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9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88"/>
      <c r="AE22" s="88"/>
      <c r="AF22" s="88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</row>
    <row r="23" spans="2:114" s="52" customFormat="1" ht="39.950000000000003" customHeight="1">
      <c r="B23" s="53"/>
      <c r="C23" s="146" t="s">
        <v>19</v>
      </c>
      <c r="D23" s="147" t="str">
        <f>IF(H15&lt;G15,$W$20,$W$21)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9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</row>
    <row r="24" spans="2:114" s="52" customFormat="1" ht="39.950000000000003" customHeight="1">
      <c r="B24" s="53"/>
      <c r="C24" s="146" t="s">
        <v>18</v>
      </c>
      <c r="D24" s="147" t="str">
        <f>IF(I15&lt;H15,$W$20,$W$21)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9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</row>
    <row r="25" spans="2:114" s="52" customFormat="1" ht="39.950000000000003" customHeight="1">
      <c r="B25" s="53"/>
      <c r="C25" s="146" t="s">
        <v>17</v>
      </c>
      <c r="D25" s="147" t="str">
        <f>IF(J15&lt;I15,$W$20,$W$21)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9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</row>
    <row r="26" spans="2:114" s="52" customFormat="1" ht="39.950000000000003" customHeight="1">
      <c r="B26" s="53"/>
      <c r="C26" s="146" t="s">
        <v>16</v>
      </c>
      <c r="D26" s="147" t="str">
        <f>IF(K15&lt;J15,$W$20,$W$21)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9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</row>
    <row r="27" spans="2:114" s="52" customFormat="1" ht="39.950000000000003" customHeight="1">
      <c r="B27" s="53"/>
      <c r="C27" s="146" t="s">
        <v>15</v>
      </c>
      <c r="D27" s="147" t="str">
        <f>IF(L15&lt;K15,$W$20,$W$21)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9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</row>
    <row r="28" spans="2:114" s="52" customFormat="1" ht="39.950000000000003" customHeight="1">
      <c r="B28" s="53"/>
      <c r="C28" s="146" t="s">
        <v>14</v>
      </c>
      <c r="D28" s="147" t="str">
        <f>IF(M15&lt;L15,$W$20,$W$21)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9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</row>
    <row r="29" spans="2:114" s="52" customFormat="1" ht="39.950000000000003" customHeight="1">
      <c r="B29" s="53"/>
      <c r="C29" s="146" t="s">
        <v>13</v>
      </c>
      <c r="D29" s="147" t="str">
        <f>IF(N15&lt;M15,$W$20,$W$21)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9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</row>
    <row r="30" spans="2:114" s="52" customFormat="1" ht="39.950000000000003" customHeight="1">
      <c r="B30" s="53"/>
      <c r="C30" s="146" t="s">
        <v>12</v>
      </c>
      <c r="D30" s="147" t="str">
        <f>IF(O15&lt;N15,$W$20,$W$21)</f>
        <v>Opa, fique atento, sua taxa de turnover aumentou em comparação com o mês passado. O que será que aconteceu... Sua empresa reduziu salários ou cortou benefícios? Contratou profissionais de fora ao invés de promover funcionários antigos? Realizou muitas demissões? Fique atento nesses pontos!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9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</row>
    <row r="31" spans="2:114" s="52" customFormat="1" ht="110.1" customHeight="1">
      <c r="B31" s="53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</row>
    <row r="32" spans="2:114" s="54" customFormat="1">
      <c r="P32" s="55"/>
    </row>
    <row r="33" spans="16:16" s="54" customFormat="1">
      <c r="P33" s="55"/>
    </row>
    <row r="34" spans="16:16" s="54" customFormat="1">
      <c r="P34" s="55"/>
    </row>
    <row r="35" spans="16:16" s="54" customFormat="1">
      <c r="P35" s="55"/>
    </row>
  </sheetData>
  <sheetProtection password="9084" sheet="1" objects="1" scenarios="1"/>
  <dataConsolidate/>
  <mergeCells count="27">
    <mergeCell ref="C17:Q17"/>
    <mergeCell ref="D18:Q18"/>
    <mergeCell ref="D20:Q20"/>
    <mergeCell ref="D21:Q21"/>
    <mergeCell ref="D22:Q22"/>
    <mergeCell ref="D19:Q19"/>
    <mergeCell ref="D23:Q23"/>
    <mergeCell ref="D24:Q24"/>
    <mergeCell ref="D25:Q25"/>
    <mergeCell ref="D30:Q30"/>
    <mergeCell ref="D29:Q29"/>
    <mergeCell ref="D27:Q27"/>
    <mergeCell ref="D28:Q28"/>
    <mergeCell ref="D26:Q26"/>
    <mergeCell ref="AD21:AF21"/>
    <mergeCell ref="AG21:AJ21"/>
    <mergeCell ref="AD22:AF22"/>
    <mergeCell ref="W21:Z21"/>
    <mergeCell ref="AA21:AC21"/>
    <mergeCell ref="AD19:AF19"/>
    <mergeCell ref="AG19:AJ19"/>
    <mergeCell ref="W20:Z20"/>
    <mergeCell ref="AA20:AC20"/>
    <mergeCell ref="AD20:AF20"/>
    <mergeCell ref="AG20:AJ20"/>
    <mergeCell ref="W19:Z19"/>
    <mergeCell ref="AA19:AC19"/>
  </mergeCells>
  <conditionalFormatting sqref="D19">
    <cfRule type="containsText" dxfId="31" priority="15" operator="containsText" text="Parabéns">
      <formula>NOT(ISERROR(SEARCH("Parabéns",D19)))</formula>
    </cfRule>
    <cfRule type="containsText" dxfId="30" priority="16" operator="containsText" text="opa">
      <formula>NOT(ISERROR(SEARCH("opa",D19)))</formula>
    </cfRule>
  </conditionalFormatting>
  <conditionalFormatting sqref="D20:D30">
    <cfRule type="containsText" dxfId="29" priority="7" operator="containsText" text="Parabéns">
      <formula>NOT(ISERROR(SEARCH("Parabéns",D20)))</formula>
    </cfRule>
    <cfRule type="containsText" dxfId="28" priority="8" operator="containsText" text="opa">
      <formula>NOT(ISERROR(SEARCH("opa",D20)))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horizontalDpi="4294967292" verticalDpi="4294967292" r:id="rId1"/>
  <headerFooter>
    <oddHeader>&amp;C&amp;"-,Negrito"&amp;16INDICADORES DE RH</oddHeader>
    <oddFooter>&amp;LImpresso em &amp;D as &amp;T&amp;RPágina&amp;P de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37"/>
  <sheetViews>
    <sheetView showGridLines="0" zoomScaleNormal="100" zoomScalePageLayoutView="80" workbookViewId="0">
      <selection activeCell="D8" sqref="D8:E13"/>
    </sheetView>
  </sheetViews>
  <sheetFormatPr defaultColWidth="12.875" defaultRowHeight="12.75"/>
  <cols>
    <col min="1" max="2" width="1.625" style="41" customWidth="1"/>
    <col min="3" max="3" width="23.5" style="41" customWidth="1"/>
    <col min="4" max="15" width="9.625" style="41" customWidth="1"/>
    <col min="16" max="16" width="9.625" style="48" customWidth="1"/>
    <col min="17" max="17" width="9.625" style="41" customWidth="1"/>
    <col min="18" max="18" width="3" style="41" customWidth="1"/>
    <col min="19" max="21" width="12.875" style="41"/>
    <col min="22" max="36" width="0" style="41" hidden="1" customWidth="1"/>
    <col min="37" max="16384" width="12.875" style="41"/>
  </cols>
  <sheetData>
    <row r="1" spans="2:43" s="89" customFormat="1" ht="30" customHeight="1"/>
    <row r="2" spans="2:43" s="90" customFormat="1" ht="24.95" customHeight="1"/>
    <row r="3" spans="2:43" s="91" customFormat="1" ht="20.100000000000001" customHeight="1"/>
    <row r="4" spans="2:43" s="34" customFormat="1" ht="21">
      <c r="B4" s="32"/>
      <c r="C4" s="153" t="s">
        <v>94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</row>
    <row r="5" spans="2:43" s="35" customFormat="1" ht="16.5" customHeight="1">
      <c r="P5" s="36"/>
    </row>
    <row r="6" spans="2:43" s="35" customFormat="1" ht="20.100000000000001" customHeight="1">
      <c r="C6" s="138" t="s">
        <v>95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5"/>
      <c r="Q6" s="154"/>
    </row>
    <row r="7" spans="2:43" s="37" customFormat="1" ht="32.1" customHeight="1">
      <c r="C7" s="42" t="s">
        <v>93</v>
      </c>
      <c r="D7" s="42" t="s">
        <v>23</v>
      </c>
      <c r="E7" s="42" t="s">
        <v>22</v>
      </c>
      <c r="F7" s="42" t="s">
        <v>21</v>
      </c>
      <c r="G7" s="42" t="s">
        <v>20</v>
      </c>
      <c r="H7" s="42" t="s">
        <v>19</v>
      </c>
      <c r="I7" s="42" t="s">
        <v>18</v>
      </c>
      <c r="J7" s="42" t="s">
        <v>17</v>
      </c>
      <c r="K7" s="42" t="s">
        <v>16</v>
      </c>
      <c r="L7" s="42" t="s">
        <v>15</v>
      </c>
      <c r="M7" s="42" t="s">
        <v>14</v>
      </c>
      <c r="N7" s="42" t="s">
        <v>13</v>
      </c>
      <c r="O7" s="42" t="s">
        <v>12</v>
      </c>
      <c r="P7" s="45" t="s">
        <v>11</v>
      </c>
      <c r="Q7" s="42" t="s">
        <v>30</v>
      </c>
      <c r="R7" s="40"/>
    </row>
    <row r="8" spans="2:43" ht="35.1" customHeight="1">
      <c r="C8" s="140" t="s">
        <v>27</v>
      </c>
      <c r="D8" s="5">
        <v>22</v>
      </c>
      <c r="E8" s="5">
        <v>23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29">
        <f>SUM(D8:O8)</f>
        <v>45</v>
      </c>
      <c r="Q8" s="30">
        <f>AVERAGE(D8:O8)</f>
        <v>3.75</v>
      </c>
      <c r="R8" s="40"/>
    </row>
    <row r="9" spans="2:43" ht="35.1" customHeight="1">
      <c r="C9" s="140" t="s">
        <v>31</v>
      </c>
      <c r="D9" s="5">
        <v>8</v>
      </c>
      <c r="E9" s="5">
        <v>8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29">
        <v>8</v>
      </c>
      <c r="Q9" s="30">
        <f>AVERAGE(D9:O9)</f>
        <v>1.3333333333333333</v>
      </c>
      <c r="R9" s="40"/>
    </row>
    <row r="10" spans="2:43" ht="35.1" customHeight="1">
      <c r="C10" s="140" t="s">
        <v>32</v>
      </c>
      <c r="D10" s="5">
        <v>2</v>
      </c>
      <c r="E10" s="5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29">
        <f t="shared" ref="P10:P17" si="0">SUM(D10:O10)</f>
        <v>3</v>
      </c>
      <c r="Q10" s="30">
        <f>AVERAGE(D10:O10)</f>
        <v>0.25</v>
      </c>
      <c r="R10" s="40"/>
    </row>
    <row r="11" spans="2:43" ht="35.1" customHeight="1">
      <c r="C11" s="140" t="s">
        <v>33</v>
      </c>
      <c r="D11" s="5">
        <v>0</v>
      </c>
      <c r="E11" s="5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29">
        <f t="shared" si="0"/>
        <v>1</v>
      </c>
      <c r="Q11" s="30">
        <f t="shared" ref="Q11:Q18" si="1">AVERAGE(D11:O11)</f>
        <v>8.3333333333333329E-2</v>
      </c>
      <c r="R11" s="40"/>
    </row>
    <row r="12" spans="2:43" ht="35.1" customHeight="1">
      <c r="C12" s="140" t="s">
        <v>86</v>
      </c>
      <c r="D12" s="5">
        <v>6</v>
      </c>
      <c r="E12" s="5">
        <v>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29">
        <f t="shared" si="0"/>
        <v>11</v>
      </c>
      <c r="Q12" s="30">
        <f t="shared" si="1"/>
        <v>0.91666666666666663</v>
      </c>
      <c r="R12" s="40"/>
    </row>
    <row r="13" spans="2:43" ht="35.1" customHeight="1">
      <c r="C13" s="140" t="s">
        <v>85</v>
      </c>
      <c r="D13" s="5">
        <v>2</v>
      </c>
      <c r="E13" s="5">
        <v>2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29">
        <f t="shared" si="0"/>
        <v>4</v>
      </c>
      <c r="Q13" s="30">
        <f t="shared" si="1"/>
        <v>0.33333333333333331</v>
      </c>
      <c r="R13" s="40"/>
    </row>
    <row r="14" spans="2:43" ht="35.1" customHeight="1">
      <c r="C14" s="140" t="s">
        <v>63</v>
      </c>
      <c r="D14" s="14">
        <f>IFERROR(((D13+D12)*D9)/((D8*D9)*Rot!D13),0)</f>
        <v>2.4242424242424242E-2</v>
      </c>
      <c r="E14" s="14">
        <f>IFERROR(((E13+E12)*E9)/((E8*E9)*Rot!E13),0)</f>
        <v>2.0289855072463767E-2</v>
      </c>
      <c r="F14" s="14">
        <f>IFERROR(((F13+F12)*F9)/((F8*F9)*Rot!F13),0)</f>
        <v>0</v>
      </c>
      <c r="G14" s="14">
        <f>IFERROR(((G13+G12)*G9)/((G8*G9)*Rot!G13),0)</f>
        <v>0</v>
      </c>
      <c r="H14" s="14">
        <f>IFERROR(((H13+H12)*H9)/((H8*H9)*Rot!H13),0)</f>
        <v>0</v>
      </c>
      <c r="I14" s="14">
        <f>IFERROR(((I13+I12)*I9)/((I8*I9)*Rot!I13),0)</f>
        <v>0</v>
      </c>
      <c r="J14" s="14">
        <f>IFERROR(((J13+J12)*J9)/((J8*J9)*Rot!J13),0)</f>
        <v>0</v>
      </c>
      <c r="K14" s="14">
        <f>IFERROR(((K13+K12)*K9)/((K8*K9)*Rot!K13),0)</f>
        <v>0</v>
      </c>
      <c r="L14" s="14">
        <f>IFERROR(((L13+L12)*L9)/((L8*L9)*Rot!L13),0)</f>
        <v>0</v>
      </c>
      <c r="M14" s="14">
        <f>IFERROR(((M13+M12)*M9)/((M8*M9)*Rot!M13),0)</f>
        <v>0</v>
      </c>
      <c r="N14" s="14">
        <f>IFERROR(((N13+N12)*N9)/((N8*N9)*Rot!N13),0)</f>
        <v>0</v>
      </c>
      <c r="O14" s="14">
        <f>IFERROR(((O13+O12)*O9)/((O8*O9)*Rot!O13),0)</f>
        <v>0</v>
      </c>
      <c r="P14" s="82">
        <f>SUM(D14:O14)</f>
        <v>4.4532279314888013E-2</v>
      </c>
      <c r="Q14" s="83">
        <f>AVERAGE(D14:O14)</f>
        <v>3.7110232762406679E-3</v>
      </c>
      <c r="R14" s="40"/>
    </row>
    <row r="15" spans="2:43" ht="35.1" customHeight="1">
      <c r="C15" s="140" t="s">
        <v>35</v>
      </c>
      <c r="D15" s="13">
        <f>IFERROR((Rot!D13-(D10+D11))*(D8*D9),0)</f>
        <v>2288</v>
      </c>
      <c r="E15" s="13">
        <f>IFERROR((Rot!E13-(E10+E11))*(E8*E9),0)</f>
        <v>2392</v>
      </c>
      <c r="F15" s="13">
        <f>IFERROR((Rot!F13-(F10+F11))*(F8*F9),0)</f>
        <v>0</v>
      </c>
      <c r="G15" s="13">
        <f>IFERROR((Rot!G13-(G10+G11))*(G8*G9),0)</f>
        <v>0</v>
      </c>
      <c r="H15" s="13">
        <f>IFERROR((Rot!H13-(H10+H11))*(H8*H9),0)</f>
        <v>0</v>
      </c>
      <c r="I15" s="13">
        <f>IFERROR((Rot!I13-(I10+I11))*(I8*I9),0)</f>
        <v>0</v>
      </c>
      <c r="J15" s="13">
        <f>IFERROR((Rot!J13-(J10+J11))*(J8*J9),0)</f>
        <v>0</v>
      </c>
      <c r="K15" s="13">
        <f>IFERROR((Rot!K13-(K10+K11))*(K8*K9),0)</f>
        <v>0</v>
      </c>
      <c r="L15" s="13">
        <f>IFERROR((Rot!L13-(L10+L11))*(L8*L9),0)</f>
        <v>0</v>
      </c>
      <c r="M15" s="13">
        <f>IFERROR((Rot!M13-(M10+M11))*(M8*M9),0)</f>
        <v>0</v>
      </c>
      <c r="N15" s="13">
        <f>IFERROR((Rot!N13-(N10+N11))*(N8*N9),0)</f>
        <v>0</v>
      </c>
      <c r="O15" s="13">
        <f>IFERROR((Rot!O13-(O10+O11))*(O8*O9),0)</f>
        <v>0</v>
      </c>
      <c r="P15" s="29">
        <f t="shared" si="0"/>
        <v>4680</v>
      </c>
      <c r="Q15" s="30">
        <f t="shared" si="1"/>
        <v>390</v>
      </c>
      <c r="R15" s="40"/>
    </row>
    <row r="16" spans="2:43" ht="35.1" customHeight="1">
      <c r="C16" s="140" t="s">
        <v>34</v>
      </c>
      <c r="D16" s="13">
        <f>IFERROR(D15-(D14*D15),0)</f>
        <v>2232.5333333333333</v>
      </c>
      <c r="E16" s="13">
        <f t="shared" ref="E16:O16" si="2">IFERROR(E15-(E14*E15),0)</f>
        <v>2343.4666666666667</v>
      </c>
      <c r="F16" s="13">
        <f t="shared" si="2"/>
        <v>0</v>
      </c>
      <c r="G16" s="13">
        <f t="shared" si="2"/>
        <v>0</v>
      </c>
      <c r="H16" s="13">
        <f t="shared" si="2"/>
        <v>0</v>
      </c>
      <c r="I16" s="13">
        <f t="shared" si="2"/>
        <v>0</v>
      </c>
      <c r="J16" s="13">
        <f t="shared" si="2"/>
        <v>0</v>
      </c>
      <c r="K16" s="13">
        <f t="shared" si="2"/>
        <v>0</v>
      </c>
      <c r="L16" s="13">
        <f t="shared" si="2"/>
        <v>0</v>
      </c>
      <c r="M16" s="13">
        <f t="shared" si="2"/>
        <v>0</v>
      </c>
      <c r="N16" s="13">
        <f t="shared" si="2"/>
        <v>0</v>
      </c>
      <c r="O16" s="13">
        <f t="shared" si="2"/>
        <v>0</v>
      </c>
      <c r="P16" s="29">
        <f t="shared" si="0"/>
        <v>4576</v>
      </c>
      <c r="Q16" s="30">
        <f t="shared" si="1"/>
        <v>381.33333333333331</v>
      </c>
      <c r="R16" s="40"/>
    </row>
    <row r="17" spans="2:43" s="37" customFormat="1" ht="35.1" customHeight="1">
      <c r="C17" s="140" t="s">
        <v>36</v>
      </c>
      <c r="D17" s="13">
        <f>IFERROR((D13+D12)*D9,0)</f>
        <v>64</v>
      </c>
      <c r="E17" s="13">
        <f t="shared" ref="E17:O17" si="3">IFERROR((E13+E12)*E9,0)</f>
        <v>56</v>
      </c>
      <c r="F17" s="13">
        <f t="shared" si="3"/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  <c r="K17" s="13">
        <f t="shared" si="3"/>
        <v>0</v>
      </c>
      <c r="L17" s="13">
        <f t="shared" si="3"/>
        <v>0</v>
      </c>
      <c r="M17" s="13">
        <f t="shared" si="3"/>
        <v>0</v>
      </c>
      <c r="N17" s="13">
        <f t="shared" si="3"/>
        <v>0</v>
      </c>
      <c r="O17" s="13">
        <f t="shared" si="3"/>
        <v>0</v>
      </c>
      <c r="P17" s="29">
        <f t="shared" si="0"/>
        <v>120</v>
      </c>
      <c r="Q17" s="30">
        <f t="shared" si="1"/>
        <v>10</v>
      </c>
      <c r="R17" s="40"/>
    </row>
    <row r="18" spans="2:43" s="37" customFormat="1" ht="35.1" customHeight="1">
      <c r="C18" s="140" t="s">
        <v>74</v>
      </c>
      <c r="D18" s="15">
        <f>IFERROR(D16/D15,0)</f>
        <v>0.97575757575757571</v>
      </c>
      <c r="E18" s="15">
        <f t="shared" ref="E18:O18" si="4">IFERROR(E16/E15,0)</f>
        <v>0.97971014492753628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si="4"/>
        <v>0</v>
      </c>
      <c r="O18" s="15">
        <f t="shared" si="4"/>
        <v>0</v>
      </c>
      <c r="P18" s="83">
        <f t="shared" ref="E18:P18" si="5">P16/P15</f>
        <v>0.97777777777777775</v>
      </c>
      <c r="Q18" s="82">
        <f t="shared" si="1"/>
        <v>0.16295564339042601</v>
      </c>
      <c r="R18" s="40"/>
    </row>
    <row r="19" spans="2:43" s="37" customFormat="1">
      <c r="R19" s="40"/>
    </row>
    <row r="20" spans="2:43" ht="20.100000000000001" customHeight="1">
      <c r="C20" s="138" t="s">
        <v>66</v>
      </c>
      <c r="D20" s="10"/>
      <c r="E20" s="156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1"/>
      <c r="Q20" s="12"/>
      <c r="R20" s="40"/>
    </row>
    <row r="21" spans="2:43" s="50" customFormat="1" ht="20.100000000000001" customHeight="1">
      <c r="B21" s="51"/>
      <c r="C21" s="158" t="s">
        <v>88</v>
      </c>
      <c r="D21" s="159" t="s">
        <v>62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S21" s="74"/>
      <c r="T21" s="74"/>
      <c r="U21" s="74"/>
      <c r="V21" s="150"/>
      <c r="W21" s="151" t="s">
        <v>65</v>
      </c>
      <c r="X21" s="151"/>
      <c r="Y21" s="151"/>
      <c r="Z21" s="151"/>
      <c r="AA21" s="151" t="s">
        <v>66</v>
      </c>
      <c r="AB21" s="151"/>
      <c r="AC21" s="151"/>
      <c r="AD21" s="151" t="s">
        <v>67</v>
      </c>
      <c r="AE21" s="151"/>
      <c r="AF21" s="151"/>
      <c r="AG21" s="151" t="s">
        <v>68</v>
      </c>
      <c r="AH21" s="151"/>
      <c r="AI21" s="151"/>
      <c r="AJ21" s="151"/>
      <c r="AK21" s="74"/>
      <c r="AL21" s="74"/>
      <c r="AM21" s="74"/>
      <c r="AN21" s="74"/>
      <c r="AO21" s="74"/>
      <c r="AP21" s="74"/>
      <c r="AQ21" s="74"/>
    </row>
    <row r="22" spans="2:43" s="52" customFormat="1" ht="39.950000000000003" customHeight="1">
      <c r="B22" s="53"/>
      <c r="C22" s="160" t="s">
        <v>23</v>
      </c>
      <c r="D22" s="161" t="s">
        <v>69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3"/>
      <c r="S22" s="75"/>
      <c r="T22" s="75"/>
      <c r="U22" s="75"/>
      <c r="V22" s="152" t="s">
        <v>70</v>
      </c>
      <c r="W22" s="151" t="s">
        <v>72</v>
      </c>
      <c r="X22" s="151"/>
      <c r="Y22" s="151"/>
      <c r="Z22" s="151"/>
      <c r="AA22" s="151" t="s">
        <v>76</v>
      </c>
      <c r="AB22" s="151"/>
      <c r="AC22" s="151"/>
      <c r="AD22" s="151" t="s">
        <v>82</v>
      </c>
      <c r="AE22" s="151"/>
      <c r="AF22" s="151"/>
      <c r="AG22" s="151" t="s">
        <v>84</v>
      </c>
      <c r="AH22" s="151"/>
      <c r="AI22" s="151"/>
      <c r="AJ22" s="151"/>
      <c r="AK22" s="75"/>
      <c r="AL22" s="75"/>
      <c r="AM22" s="75"/>
      <c r="AN22" s="75"/>
      <c r="AO22" s="75"/>
      <c r="AP22" s="75"/>
      <c r="AQ22" s="75"/>
    </row>
    <row r="23" spans="2:43" s="52" customFormat="1" ht="39.950000000000003" customHeight="1">
      <c r="B23" s="53"/>
      <c r="C23" s="160" t="s">
        <v>22</v>
      </c>
      <c r="D23" s="161" t="str">
        <f>IF(E18&gt;D18,$AA$23,$AA$22)</f>
        <v>Parabéns! Sua taxa de produtividade aumentou em comparação com o mês passado. No entanto, é legal entender quais foram os motivos para essa aumento… Fique atento na frequencia de seus funcionários!</v>
      </c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3"/>
      <c r="S23" s="75"/>
      <c r="T23" s="75"/>
      <c r="U23" s="75"/>
      <c r="V23" s="152" t="s">
        <v>71</v>
      </c>
      <c r="W23" s="151" t="s">
        <v>73</v>
      </c>
      <c r="X23" s="151"/>
      <c r="Y23" s="151"/>
      <c r="Z23" s="151"/>
      <c r="AA23" s="151" t="s">
        <v>75</v>
      </c>
      <c r="AB23" s="151"/>
      <c r="AC23" s="151"/>
      <c r="AD23" s="151" t="s">
        <v>81</v>
      </c>
      <c r="AE23" s="151"/>
      <c r="AF23" s="151"/>
      <c r="AG23" s="151" t="s">
        <v>83</v>
      </c>
      <c r="AH23" s="151"/>
      <c r="AI23" s="151"/>
      <c r="AJ23" s="151"/>
      <c r="AK23" s="75"/>
      <c r="AL23" s="75"/>
      <c r="AM23" s="75"/>
      <c r="AN23" s="75"/>
      <c r="AO23" s="75"/>
      <c r="AP23" s="75"/>
      <c r="AQ23" s="75"/>
    </row>
    <row r="24" spans="2:43" s="52" customFormat="1" ht="39.950000000000003" customHeight="1">
      <c r="B24" s="53"/>
      <c r="C24" s="160" t="s">
        <v>21</v>
      </c>
      <c r="D24" s="161" t="str">
        <f>IF(F18&gt;E18,$AA$23,$AA$22)</f>
        <v>Opa! Sua taxa de produtividade diminuiu em comparação com o mês passado. Neste mês você teve mais funcionários tirando férias ou licença, ou será que foi por que seus funcionários faltaram mais?</v>
      </c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3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88"/>
      <c r="AE24" s="88"/>
      <c r="AF24" s="88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</row>
    <row r="25" spans="2:43" s="52" customFormat="1" ht="39.950000000000003" customHeight="1">
      <c r="B25" s="53"/>
      <c r="C25" s="160" t="s">
        <v>20</v>
      </c>
      <c r="D25" s="161" t="str">
        <f>IF(G18&gt;F18,$AA$23,$AA$22)</f>
        <v>Opa! Sua taxa de produtividade diminuiu em comparação com o mês passado. Neste mês você teve mais funcionários tirando férias ou licença, ou será que foi por que seus funcionários faltaram mais?</v>
      </c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3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</row>
    <row r="26" spans="2:43" s="52" customFormat="1" ht="39.950000000000003" customHeight="1">
      <c r="B26" s="53"/>
      <c r="C26" s="160" t="s">
        <v>19</v>
      </c>
      <c r="D26" s="161" t="str">
        <f>IF(H18&gt;G18,$AA$23,$AA$22)</f>
        <v>Opa! Sua taxa de produtividade diminuiu em comparação com o mês passado. Neste mês você teve mais funcionários tirando férias ou licença, ou será que foi por que seus funcionários faltaram mais?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3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</row>
    <row r="27" spans="2:43" s="52" customFormat="1" ht="39.950000000000003" customHeight="1">
      <c r="B27" s="53"/>
      <c r="C27" s="160" t="s">
        <v>18</v>
      </c>
      <c r="D27" s="161" t="str">
        <f>IF(I18&gt;H18,$AA$23,$AA$22)</f>
        <v>Opa! Sua taxa de produtividade diminuiu em comparação com o mês passado. Neste mês você teve mais funcionários tirando férias ou licença, ou será que foi por que seus funcionários faltaram mais?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3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</row>
    <row r="28" spans="2:43" s="52" customFormat="1" ht="39.950000000000003" customHeight="1">
      <c r="B28" s="53"/>
      <c r="C28" s="160" t="s">
        <v>17</v>
      </c>
      <c r="D28" s="161" t="str">
        <f>IF(J18&gt;I18,$AA$23,$AA$22)</f>
        <v>Opa! Sua taxa de produtividade diminuiu em comparação com o mês passado. Neste mês você teve mais funcionários tirando férias ou licença, ou será que foi por que seus funcionários faltaram mais?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3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</row>
    <row r="29" spans="2:43" s="52" customFormat="1" ht="39.950000000000003" customHeight="1">
      <c r="B29" s="53"/>
      <c r="C29" s="160" t="s">
        <v>16</v>
      </c>
      <c r="D29" s="161" t="str">
        <f>IF(K18&gt;J18,$AA$23,$AA$22)</f>
        <v>Opa! Sua taxa de produtividade diminuiu em comparação com o mês passado. Neste mês você teve mais funcionários tirando férias ou licença, ou será que foi por que seus funcionários faltaram mais?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3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</row>
    <row r="30" spans="2:43" s="52" customFormat="1" ht="39.950000000000003" customHeight="1">
      <c r="B30" s="53"/>
      <c r="C30" s="160" t="s">
        <v>15</v>
      </c>
      <c r="D30" s="161" t="str">
        <f>IF(L18&gt;K18,$AA$23,$AA$22)</f>
        <v>Opa! Sua taxa de produtividade diminuiu em comparação com o mês passado. Neste mês você teve mais funcionários tirando férias ou licença, ou será que foi por que seus funcionários faltaram mais?</v>
      </c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3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</row>
    <row r="31" spans="2:43" s="52" customFormat="1" ht="39.950000000000003" customHeight="1">
      <c r="B31" s="53"/>
      <c r="C31" s="160" t="s">
        <v>14</v>
      </c>
      <c r="D31" s="161" t="str">
        <f>IF(M18&gt;L18,$AA$23,$AA$22)</f>
        <v>Opa! Sua taxa de produtividade diminuiu em comparação com o mês passado. Neste mês você teve mais funcionários tirando férias ou licença, ou será que foi por que seus funcionários faltaram mais?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3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</row>
    <row r="32" spans="2:43" s="52" customFormat="1" ht="39.950000000000003" customHeight="1">
      <c r="B32" s="53"/>
      <c r="C32" s="160" t="s">
        <v>13</v>
      </c>
      <c r="D32" s="161" t="str">
        <f>IF(N18&gt;M18,$AA$23,$AA$22)</f>
        <v>Opa! Sua taxa de produtividade diminuiu em comparação com o mês passado. Neste mês você teve mais funcionários tirando férias ou licença, ou será que foi por que seus funcionários faltaram mais?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3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</row>
    <row r="33" spans="2:43" s="52" customFormat="1" ht="39.950000000000003" customHeight="1">
      <c r="B33" s="53"/>
      <c r="C33" s="160" t="s">
        <v>12</v>
      </c>
      <c r="D33" s="161" t="str">
        <f>IF(O18&gt;N18,$AA$23,$AA$22)</f>
        <v>Opa! Sua taxa de produtividade diminuiu em comparação com o mês passado. Neste mês você teve mais funcionários tirando férias ou licença, ou será que foi por que seus funcionários faltaram mais?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</row>
    <row r="34" spans="2:43" s="54" customFormat="1">
      <c r="P34" s="55"/>
    </row>
    <row r="35" spans="2:43" s="54" customFormat="1">
      <c r="P35" s="55"/>
    </row>
    <row r="36" spans="2:43" s="54" customFormat="1">
      <c r="P36" s="55"/>
    </row>
    <row r="37" spans="2:43" s="54" customFormat="1">
      <c r="P37" s="55"/>
    </row>
  </sheetData>
  <sheetProtection password="9084" sheet="1" objects="1" scenarios="1"/>
  <dataConsolidate/>
  <mergeCells count="26">
    <mergeCell ref="D33:Q33"/>
    <mergeCell ref="D21:Q21"/>
    <mergeCell ref="D22:Q22"/>
    <mergeCell ref="D23:Q23"/>
    <mergeCell ref="D24:Q24"/>
    <mergeCell ref="D25:Q25"/>
    <mergeCell ref="D26:Q26"/>
    <mergeCell ref="D27:Q27"/>
    <mergeCell ref="D31:Q31"/>
    <mergeCell ref="D32:Q32"/>
    <mergeCell ref="D29:Q29"/>
    <mergeCell ref="D30:Q30"/>
    <mergeCell ref="D28:Q28"/>
    <mergeCell ref="AD23:AF23"/>
    <mergeCell ref="AG23:AJ23"/>
    <mergeCell ref="AD24:AF24"/>
    <mergeCell ref="W23:Z23"/>
    <mergeCell ref="AA23:AC23"/>
    <mergeCell ref="AD21:AF21"/>
    <mergeCell ref="AG21:AJ21"/>
    <mergeCell ref="W22:Z22"/>
    <mergeCell ref="AA22:AC22"/>
    <mergeCell ref="AD22:AF22"/>
    <mergeCell ref="AG22:AJ22"/>
    <mergeCell ref="W21:Z21"/>
    <mergeCell ref="AA21:AC21"/>
  </mergeCells>
  <conditionalFormatting sqref="D22">
    <cfRule type="containsText" dxfId="27" priority="13" operator="containsText" text="Parabéns">
      <formula>NOT(ISERROR(SEARCH("Parabéns",D22)))</formula>
    </cfRule>
    <cfRule type="containsText" dxfId="26" priority="14" operator="containsText" text="opa">
      <formula>NOT(ISERROR(SEARCH("opa",D22)))</formula>
    </cfRule>
  </conditionalFormatting>
  <conditionalFormatting sqref="D23:D33">
    <cfRule type="containsText" dxfId="25" priority="5" operator="containsText" text="Parabéns">
      <formula>NOT(ISERROR(SEARCH("Parabéns",D23)))</formula>
    </cfRule>
    <cfRule type="containsText" dxfId="24" priority="6" operator="containsText" text="opa">
      <formula>NOT(ISERROR(SEARCH("opa",D23)))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horizontalDpi="4294967292" verticalDpi="4294967292" r:id="rId1"/>
  <headerFooter>
    <oddHeader>&amp;C&amp;"-,Negrito"&amp;16INDICADORES DE RH</oddHeader>
    <oddFooter>&amp;LImpresso em &amp;D as &amp;T&amp;RPágina &amp;P de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6"/>
  <sheetViews>
    <sheetView showGridLines="0" zoomScaleNormal="100" zoomScalePageLayoutView="80" workbookViewId="0">
      <selection activeCell="D9" sqref="D9"/>
    </sheetView>
  </sheetViews>
  <sheetFormatPr defaultColWidth="12.875" defaultRowHeight="12.75"/>
  <cols>
    <col min="1" max="2" width="1.625" style="41" customWidth="1"/>
    <col min="3" max="3" width="23.375" style="41" customWidth="1"/>
    <col min="4" max="15" width="9.625" style="41" customWidth="1"/>
    <col min="16" max="16" width="9.625" style="48" customWidth="1"/>
    <col min="17" max="17" width="9.625" style="41" customWidth="1"/>
    <col min="18" max="18" width="3" style="41" customWidth="1"/>
    <col min="19" max="21" width="12.875" style="41"/>
    <col min="22" max="36" width="0" style="41" hidden="1" customWidth="1"/>
    <col min="37" max="16384" width="12.875" style="41"/>
  </cols>
  <sheetData>
    <row r="1" spans="2:38" s="89" customFormat="1" ht="30" customHeight="1"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</row>
    <row r="2" spans="2:38" s="90" customFormat="1" ht="24.95" customHeight="1"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</row>
    <row r="3" spans="2:38" s="91" customFormat="1" ht="20.100000000000001" customHeight="1"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</row>
    <row r="4" spans="2:38" s="34" customFormat="1" ht="21">
      <c r="B4" s="32"/>
      <c r="C4" s="153" t="s">
        <v>96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</row>
    <row r="5" spans="2:38" s="35" customFormat="1" ht="16.5" customHeight="1">
      <c r="P5" s="36"/>
    </row>
    <row r="6" spans="2:38" ht="20.100000000000001" customHeight="1">
      <c r="C6" s="138" t="s">
        <v>97</v>
      </c>
      <c r="D6" s="167"/>
      <c r="E6" s="168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70"/>
      <c r="Q6" s="169"/>
    </row>
    <row r="7" spans="2:38" s="37" customFormat="1" ht="32.1" customHeight="1">
      <c r="C7" s="42" t="s">
        <v>93</v>
      </c>
      <c r="D7" s="42" t="s">
        <v>23</v>
      </c>
      <c r="E7" s="42" t="s">
        <v>22</v>
      </c>
      <c r="F7" s="42" t="s">
        <v>21</v>
      </c>
      <c r="G7" s="42" t="s">
        <v>20</v>
      </c>
      <c r="H7" s="42" t="s">
        <v>19</v>
      </c>
      <c r="I7" s="42" t="s">
        <v>18</v>
      </c>
      <c r="J7" s="42" t="s">
        <v>17</v>
      </c>
      <c r="K7" s="42" t="s">
        <v>16</v>
      </c>
      <c r="L7" s="42" t="s">
        <v>15</v>
      </c>
      <c r="M7" s="42" t="s">
        <v>14</v>
      </c>
      <c r="N7" s="42" t="s">
        <v>13</v>
      </c>
      <c r="O7" s="42" t="s">
        <v>12</v>
      </c>
      <c r="P7" s="45" t="s">
        <v>11</v>
      </c>
      <c r="Q7" s="42" t="s">
        <v>30</v>
      </c>
      <c r="R7" s="40"/>
    </row>
    <row r="8" spans="2:38" ht="32.1" customHeight="1">
      <c r="C8" s="171" t="s">
        <v>1</v>
      </c>
      <c r="D8" s="19">
        <v>3</v>
      </c>
      <c r="E8" s="19">
        <v>1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9">
        <f>SUM(D8:O8)</f>
        <v>4</v>
      </c>
      <c r="Q8" s="30">
        <f>AVERAGE(D8:O8)</f>
        <v>0.33333333333333331</v>
      </c>
      <c r="R8" s="49"/>
    </row>
    <row r="9" spans="2:38" ht="32.1" customHeight="1">
      <c r="C9" s="171" t="s">
        <v>45</v>
      </c>
      <c r="D9" s="19">
        <v>10</v>
      </c>
      <c r="E9" s="19">
        <v>2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9">
        <f>SUM(D9:O9)</f>
        <v>12</v>
      </c>
      <c r="Q9" s="30">
        <f>AVERAGE(D9:O9)</f>
        <v>1</v>
      </c>
      <c r="R9" s="49"/>
    </row>
    <row r="10" spans="2:38" ht="32.1" customHeight="1">
      <c r="C10" s="171" t="s">
        <v>51</v>
      </c>
      <c r="D10" s="20">
        <v>760</v>
      </c>
      <c r="E10" s="20">
        <v>200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84">
        <f>SUM(D10:O10)</f>
        <v>960</v>
      </c>
      <c r="Q10" s="84">
        <f>AVERAGE(D10:O10)</f>
        <v>80</v>
      </c>
      <c r="R10" s="49"/>
    </row>
    <row r="11" spans="2:38" ht="32.1" customHeight="1">
      <c r="C11" s="171" t="s">
        <v>53</v>
      </c>
      <c r="D11" s="21">
        <f>IFERROR(D10/D8,0)</f>
        <v>253.33333333333334</v>
      </c>
      <c r="E11" s="21">
        <f t="shared" ref="E11:O11" si="0">IFERROR(E10/E8,0)</f>
        <v>200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84">
        <f>SUM(D11:O11)</f>
        <v>453.33333333333337</v>
      </c>
      <c r="Q11" s="84">
        <f>AVERAGE(D11:O11)</f>
        <v>37.777777777777779</v>
      </c>
      <c r="R11" s="49"/>
    </row>
    <row r="12" spans="2:38" ht="32.1" customHeight="1">
      <c r="C12" s="171" t="s">
        <v>52</v>
      </c>
      <c r="D12" s="21">
        <f>IFERROR(D10/D9,0)</f>
        <v>76</v>
      </c>
      <c r="E12" s="21">
        <f t="shared" ref="E12:O12" si="1">IFERROR(E10/E9,0)</f>
        <v>100</v>
      </c>
      <c r="F12" s="21">
        <f t="shared" si="1"/>
        <v>0</v>
      </c>
      <c r="G12" s="21">
        <f t="shared" si="1"/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  <c r="K12" s="21">
        <f t="shared" si="1"/>
        <v>0</v>
      </c>
      <c r="L12" s="21">
        <f t="shared" si="1"/>
        <v>0</v>
      </c>
      <c r="M12" s="21">
        <f t="shared" si="1"/>
        <v>0</v>
      </c>
      <c r="N12" s="21">
        <f t="shared" si="1"/>
        <v>0</v>
      </c>
      <c r="O12" s="21">
        <f t="shared" si="1"/>
        <v>0</v>
      </c>
      <c r="P12" s="84">
        <f>SUM(D12:O12)</f>
        <v>176</v>
      </c>
      <c r="Q12" s="84">
        <f>AVERAGE(D12:O12)</f>
        <v>14.666666666666666</v>
      </c>
      <c r="R12" s="49"/>
    </row>
    <row r="13" spans="2:38" ht="32.1" customHeight="1">
      <c r="C13" s="171" t="s">
        <v>44</v>
      </c>
      <c r="D13" s="5">
        <v>2</v>
      </c>
      <c r="E13" s="5">
        <v>2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84">
        <f t="shared" ref="P13:P27" si="2">SUM(D13:O13)</f>
        <v>4</v>
      </c>
      <c r="Q13" s="84">
        <f t="shared" ref="Q13:Q27" si="3">AVERAGE(D13:O13)</f>
        <v>0.33333333333333331</v>
      </c>
      <c r="R13" s="49"/>
    </row>
    <row r="14" spans="2:38" ht="32.1" customHeight="1">
      <c r="C14" s="171" t="s">
        <v>46</v>
      </c>
      <c r="D14" s="5">
        <v>5</v>
      </c>
      <c r="E14" s="5">
        <v>6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84">
        <f t="shared" si="2"/>
        <v>11</v>
      </c>
      <c r="Q14" s="84">
        <f t="shared" si="3"/>
        <v>0.91666666666666663</v>
      </c>
      <c r="R14" s="49"/>
    </row>
    <row r="15" spans="2:38" ht="32.1" customHeight="1">
      <c r="C15" s="171" t="s">
        <v>54</v>
      </c>
      <c r="D15" s="20">
        <v>380</v>
      </c>
      <c r="E15" s="20">
        <v>100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84">
        <f t="shared" si="2"/>
        <v>480</v>
      </c>
      <c r="Q15" s="84">
        <f t="shared" si="3"/>
        <v>40</v>
      </c>
      <c r="R15" s="49"/>
    </row>
    <row r="16" spans="2:38" ht="32.1" customHeight="1">
      <c r="C16" s="171" t="s">
        <v>55</v>
      </c>
      <c r="D16" s="21">
        <f>IFERROR(D15/D13,0)</f>
        <v>190</v>
      </c>
      <c r="E16" s="21">
        <f t="shared" ref="E16:O16" si="4">IFERROR(E15/E13,0)</f>
        <v>50</v>
      </c>
      <c r="F16" s="21">
        <f t="shared" si="4"/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  <c r="J16" s="21">
        <f t="shared" si="4"/>
        <v>0</v>
      </c>
      <c r="K16" s="21">
        <f t="shared" si="4"/>
        <v>0</v>
      </c>
      <c r="L16" s="21">
        <f t="shared" si="4"/>
        <v>0</v>
      </c>
      <c r="M16" s="21">
        <f t="shared" si="4"/>
        <v>0</v>
      </c>
      <c r="N16" s="21">
        <f t="shared" si="4"/>
        <v>0</v>
      </c>
      <c r="O16" s="21">
        <f t="shared" si="4"/>
        <v>0</v>
      </c>
      <c r="P16" s="84">
        <f t="shared" si="2"/>
        <v>240</v>
      </c>
      <c r="Q16" s="84">
        <f t="shared" si="3"/>
        <v>20</v>
      </c>
      <c r="R16" s="49"/>
    </row>
    <row r="17" spans="2:38" ht="32.1" customHeight="1">
      <c r="C17" s="171" t="s">
        <v>56</v>
      </c>
      <c r="D17" s="21">
        <f>IFERROR(D15/D14,0)</f>
        <v>76</v>
      </c>
      <c r="E17" s="21">
        <f t="shared" ref="E17:O17" si="5">IFERROR(E15/E14,0)</f>
        <v>16.666666666666668</v>
      </c>
      <c r="F17" s="21">
        <f t="shared" si="5"/>
        <v>0</v>
      </c>
      <c r="G17" s="21">
        <f t="shared" si="5"/>
        <v>0</v>
      </c>
      <c r="H17" s="21">
        <f t="shared" si="5"/>
        <v>0</v>
      </c>
      <c r="I17" s="21">
        <f t="shared" si="5"/>
        <v>0</v>
      </c>
      <c r="J17" s="21">
        <f t="shared" si="5"/>
        <v>0</v>
      </c>
      <c r="K17" s="21">
        <f t="shared" si="5"/>
        <v>0</v>
      </c>
      <c r="L17" s="21">
        <f t="shared" si="5"/>
        <v>0</v>
      </c>
      <c r="M17" s="21">
        <f t="shared" si="5"/>
        <v>0</v>
      </c>
      <c r="N17" s="21">
        <f t="shared" si="5"/>
        <v>0</v>
      </c>
      <c r="O17" s="21">
        <f t="shared" si="5"/>
        <v>0</v>
      </c>
      <c r="P17" s="84">
        <f t="shared" si="2"/>
        <v>92.666666666666671</v>
      </c>
      <c r="Q17" s="84">
        <f t="shared" si="3"/>
        <v>7.7222222222222223</v>
      </c>
      <c r="R17" s="49"/>
    </row>
    <row r="18" spans="2:38" ht="32.1" customHeight="1">
      <c r="C18" s="171" t="s">
        <v>0</v>
      </c>
      <c r="D18" s="5">
        <v>0</v>
      </c>
      <c r="E18" s="5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84">
        <f t="shared" si="2"/>
        <v>1</v>
      </c>
      <c r="Q18" s="84">
        <f t="shared" si="3"/>
        <v>8.3333333333333329E-2</v>
      </c>
      <c r="R18" s="49"/>
    </row>
    <row r="19" spans="2:38" ht="32.1" customHeight="1">
      <c r="C19" s="171" t="s">
        <v>47</v>
      </c>
      <c r="D19" s="5">
        <v>0</v>
      </c>
      <c r="E19" s="5">
        <v>7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84">
        <f t="shared" si="2"/>
        <v>7</v>
      </c>
      <c r="Q19" s="84">
        <f t="shared" si="3"/>
        <v>0.58333333333333337</v>
      </c>
      <c r="R19" s="49"/>
    </row>
    <row r="20" spans="2:38" ht="32.1" customHeight="1">
      <c r="C20" s="171" t="s">
        <v>57</v>
      </c>
      <c r="D20" s="20">
        <v>0</v>
      </c>
      <c r="E20" s="20">
        <v>200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84">
        <f t="shared" si="2"/>
        <v>200</v>
      </c>
      <c r="Q20" s="84">
        <f t="shared" si="3"/>
        <v>16.666666666666668</v>
      </c>
      <c r="R20" s="49"/>
    </row>
    <row r="21" spans="2:38" ht="32.1" customHeight="1">
      <c r="C21" s="171" t="s">
        <v>58</v>
      </c>
      <c r="D21" s="21">
        <f>IFERROR(D20/D18,0)</f>
        <v>0</v>
      </c>
      <c r="E21" s="21">
        <f t="shared" ref="E21:O21" si="6">IFERROR(E20/E18,0)</f>
        <v>200</v>
      </c>
      <c r="F21" s="21">
        <f t="shared" si="6"/>
        <v>0</v>
      </c>
      <c r="G21" s="21">
        <f t="shared" si="6"/>
        <v>0</v>
      </c>
      <c r="H21" s="21">
        <f t="shared" si="6"/>
        <v>0</v>
      </c>
      <c r="I21" s="21">
        <f t="shared" si="6"/>
        <v>0</v>
      </c>
      <c r="J21" s="21">
        <f t="shared" si="6"/>
        <v>0</v>
      </c>
      <c r="K21" s="21">
        <f t="shared" si="6"/>
        <v>0</v>
      </c>
      <c r="L21" s="21">
        <f t="shared" si="6"/>
        <v>0</v>
      </c>
      <c r="M21" s="21">
        <f t="shared" si="6"/>
        <v>0</v>
      </c>
      <c r="N21" s="21">
        <f t="shared" si="6"/>
        <v>0</v>
      </c>
      <c r="O21" s="21">
        <f t="shared" si="6"/>
        <v>0</v>
      </c>
      <c r="P21" s="84">
        <f t="shared" si="2"/>
        <v>200</v>
      </c>
      <c r="Q21" s="84">
        <f t="shared" si="3"/>
        <v>16.666666666666668</v>
      </c>
      <c r="R21" s="49"/>
    </row>
    <row r="22" spans="2:38" ht="32.1" customHeight="1">
      <c r="C22" s="171" t="s">
        <v>59</v>
      </c>
      <c r="D22" s="21">
        <f>IFERROR(D20/D19,0)</f>
        <v>0</v>
      </c>
      <c r="E22" s="21">
        <f t="shared" ref="E22:O22" si="7">IFERROR(E20/E19,0)</f>
        <v>28.571428571428573</v>
      </c>
      <c r="F22" s="21">
        <f t="shared" si="7"/>
        <v>0</v>
      </c>
      <c r="G22" s="21">
        <f t="shared" si="7"/>
        <v>0</v>
      </c>
      <c r="H22" s="21">
        <f t="shared" si="7"/>
        <v>0</v>
      </c>
      <c r="I22" s="21">
        <f t="shared" si="7"/>
        <v>0</v>
      </c>
      <c r="J22" s="21">
        <f t="shared" si="7"/>
        <v>0</v>
      </c>
      <c r="K22" s="21">
        <f t="shared" si="7"/>
        <v>0</v>
      </c>
      <c r="L22" s="21">
        <f t="shared" si="7"/>
        <v>0</v>
      </c>
      <c r="M22" s="21">
        <f t="shared" si="7"/>
        <v>0</v>
      </c>
      <c r="N22" s="21">
        <f t="shared" si="7"/>
        <v>0</v>
      </c>
      <c r="O22" s="21">
        <f t="shared" si="7"/>
        <v>0</v>
      </c>
      <c r="P22" s="84">
        <f t="shared" si="2"/>
        <v>28.571428571428573</v>
      </c>
      <c r="Q22" s="84">
        <f t="shared" si="3"/>
        <v>2.3809523809523809</v>
      </c>
      <c r="R22" s="49"/>
    </row>
    <row r="23" spans="2:38" ht="32.1" customHeight="1">
      <c r="C23" s="171" t="s">
        <v>77</v>
      </c>
      <c r="D23" s="22">
        <f>IFERROR(D18+D13+D8,0)</f>
        <v>5</v>
      </c>
      <c r="E23" s="22">
        <f t="shared" ref="E23:O25" si="8">IFERROR(E18+E13+E8,0)</f>
        <v>4</v>
      </c>
      <c r="F23" s="22">
        <f t="shared" si="8"/>
        <v>0</v>
      </c>
      <c r="G23" s="22">
        <f t="shared" si="8"/>
        <v>0</v>
      </c>
      <c r="H23" s="22">
        <f t="shared" si="8"/>
        <v>0</v>
      </c>
      <c r="I23" s="22">
        <f t="shared" si="8"/>
        <v>0</v>
      </c>
      <c r="J23" s="22">
        <f t="shared" si="8"/>
        <v>0</v>
      </c>
      <c r="K23" s="22">
        <f t="shared" si="8"/>
        <v>0</v>
      </c>
      <c r="L23" s="22">
        <f t="shared" si="8"/>
        <v>0</v>
      </c>
      <c r="M23" s="22">
        <f t="shared" si="8"/>
        <v>0</v>
      </c>
      <c r="N23" s="22">
        <f t="shared" si="8"/>
        <v>0</v>
      </c>
      <c r="O23" s="22">
        <f t="shared" si="8"/>
        <v>0</v>
      </c>
      <c r="P23" s="84">
        <f t="shared" si="2"/>
        <v>9</v>
      </c>
      <c r="Q23" s="84">
        <f t="shared" si="3"/>
        <v>0.75</v>
      </c>
      <c r="R23" s="49"/>
    </row>
    <row r="24" spans="2:38" ht="32.1" customHeight="1">
      <c r="C24" s="171" t="s">
        <v>64</v>
      </c>
      <c r="D24" s="22">
        <f>IFERROR(D19+D14+D9,0)</f>
        <v>15</v>
      </c>
      <c r="E24" s="22">
        <f t="shared" si="8"/>
        <v>15</v>
      </c>
      <c r="F24" s="22">
        <f t="shared" si="8"/>
        <v>0</v>
      </c>
      <c r="G24" s="22">
        <f t="shared" si="8"/>
        <v>0</v>
      </c>
      <c r="H24" s="22">
        <f t="shared" si="8"/>
        <v>0</v>
      </c>
      <c r="I24" s="22">
        <f t="shared" si="8"/>
        <v>0</v>
      </c>
      <c r="J24" s="22">
        <f t="shared" si="8"/>
        <v>0</v>
      </c>
      <c r="K24" s="22">
        <f t="shared" si="8"/>
        <v>0</v>
      </c>
      <c r="L24" s="22">
        <f t="shared" si="8"/>
        <v>0</v>
      </c>
      <c r="M24" s="22">
        <f t="shared" si="8"/>
        <v>0</v>
      </c>
      <c r="N24" s="22">
        <f t="shared" si="8"/>
        <v>0</v>
      </c>
      <c r="O24" s="22">
        <f t="shared" si="8"/>
        <v>0</v>
      </c>
      <c r="P24" s="84">
        <f t="shared" si="2"/>
        <v>30</v>
      </c>
      <c r="Q24" s="84">
        <f t="shared" si="3"/>
        <v>2.5</v>
      </c>
      <c r="R24" s="49"/>
    </row>
    <row r="25" spans="2:38" ht="32.1" customHeight="1">
      <c r="C25" s="171" t="s">
        <v>78</v>
      </c>
      <c r="D25" s="21">
        <f>IFERROR(D20+D15+D10,0)</f>
        <v>1140</v>
      </c>
      <c r="E25" s="21">
        <f t="shared" si="8"/>
        <v>500</v>
      </c>
      <c r="F25" s="21">
        <f t="shared" si="8"/>
        <v>0</v>
      </c>
      <c r="G25" s="21">
        <f t="shared" si="8"/>
        <v>0</v>
      </c>
      <c r="H25" s="21">
        <f t="shared" si="8"/>
        <v>0</v>
      </c>
      <c r="I25" s="21">
        <f t="shared" si="8"/>
        <v>0</v>
      </c>
      <c r="J25" s="21">
        <f t="shared" si="8"/>
        <v>0</v>
      </c>
      <c r="K25" s="21">
        <f t="shared" si="8"/>
        <v>0</v>
      </c>
      <c r="L25" s="21">
        <f t="shared" si="8"/>
        <v>0</v>
      </c>
      <c r="M25" s="21">
        <f t="shared" si="8"/>
        <v>0</v>
      </c>
      <c r="N25" s="21">
        <f t="shared" si="8"/>
        <v>0</v>
      </c>
      <c r="O25" s="21">
        <f t="shared" si="8"/>
        <v>0</v>
      </c>
      <c r="P25" s="84">
        <f t="shared" si="2"/>
        <v>1640</v>
      </c>
      <c r="Q25" s="84">
        <f t="shared" si="3"/>
        <v>136.66666666666666</v>
      </c>
      <c r="R25" s="49"/>
    </row>
    <row r="26" spans="2:38" ht="32.1" customHeight="1">
      <c r="C26" s="171" t="s">
        <v>79</v>
      </c>
      <c r="D26" s="21">
        <f>IFERROR(D25/D23,0)</f>
        <v>228</v>
      </c>
      <c r="E26" s="21">
        <f t="shared" ref="E26:O26" si="9">IFERROR(E25/E23,0)</f>
        <v>125</v>
      </c>
      <c r="F26" s="21">
        <f t="shared" si="9"/>
        <v>0</v>
      </c>
      <c r="G26" s="21">
        <f t="shared" si="9"/>
        <v>0</v>
      </c>
      <c r="H26" s="21">
        <f t="shared" si="9"/>
        <v>0</v>
      </c>
      <c r="I26" s="21">
        <f t="shared" si="9"/>
        <v>0</v>
      </c>
      <c r="J26" s="21">
        <f t="shared" si="9"/>
        <v>0</v>
      </c>
      <c r="K26" s="21">
        <f t="shared" si="9"/>
        <v>0</v>
      </c>
      <c r="L26" s="21">
        <f t="shared" si="9"/>
        <v>0</v>
      </c>
      <c r="M26" s="21">
        <f t="shared" si="9"/>
        <v>0</v>
      </c>
      <c r="N26" s="21">
        <f t="shared" si="9"/>
        <v>0</v>
      </c>
      <c r="O26" s="21">
        <f t="shared" si="9"/>
        <v>0</v>
      </c>
      <c r="P26" s="84">
        <f t="shared" si="2"/>
        <v>353</v>
      </c>
      <c r="Q26" s="84">
        <f t="shared" si="3"/>
        <v>29.416666666666668</v>
      </c>
      <c r="R26" s="49"/>
    </row>
    <row r="27" spans="2:38" ht="32.1" customHeight="1">
      <c r="C27" s="171" t="s">
        <v>80</v>
      </c>
      <c r="D27" s="21">
        <f>IFERROR(D25/D24,0)</f>
        <v>76</v>
      </c>
      <c r="E27" s="21">
        <f t="shared" ref="E27:O27" si="10">IFERROR(E25/E24,0)</f>
        <v>33.333333333333336</v>
      </c>
      <c r="F27" s="21">
        <f t="shared" si="10"/>
        <v>0</v>
      </c>
      <c r="G27" s="21">
        <f t="shared" si="10"/>
        <v>0</v>
      </c>
      <c r="H27" s="21">
        <f t="shared" si="10"/>
        <v>0</v>
      </c>
      <c r="I27" s="21">
        <f t="shared" si="10"/>
        <v>0</v>
      </c>
      <c r="J27" s="21">
        <f t="shared" si="10"/>
        <v>0</v>
      </c>
      <c r="K27" s="21">
        <f t="shared" si="10"/>
        <v>0</v>
      </c>
      <c r="L27" s="21">
        <f t="shared" si="10"/>
        <v>0</v>
      </c>
      <c r="M27" s="21">
        <f t="shared" si="10"/>
        <v>0</v>
      </c>
      <c r="N27" s="21">
        <f t="shared" si="10"/>
        <v>0</v>
      </c>
      <c r="O27" s="21">
        <f t="shared" si="10"/>
        <v>0</v>
      </c>
      <c r="P27" s="84">
        <f t="shared" si="2"/>
        <v>109.33333333333334</v>
      </c>
      <c r="Q27" s="84">
        <f t="shared" si="3"/>
        <v>9.1111111111111125</v>
      </c>
      <c r="R27" s="49"/>
    </row>
    <row r="28" spans="2:38" ht="18" customHeight="1">
      <c r="C28" s="4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3"/>
      <c r="R28" s="40"/>
    </row>
    <row r="29" spans="2:38" ht="20.100000000000001" customHeight="1">
      <c r="C29" s="138" t="s">
        <v>67</v>
      </c>
      <c r="D29" s="16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"/>
      <c r="Q29" s="18"/>
      <c r="R29" s="40"/>
    </row>
    <row r="30" spans="2:38" s="50" customFormat="1" ht="20.100000000000001" customHeight="1">
      <c r="B30" s="51"/>
      <c r="C30" s="158" t="s">
        <v>62</v>
      </c>
      <c r="D30" s="159" t="s">
        <v>62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S30" s="74"/>
      <c r="T30" s="74"/>
      <c r="U30" s="74"/>
      <c r="V30" s="150"/>
      <c r="W30" s="151" t="s">
        <v>65</v>
      </c>
      <c r="X30" s="151"/>
      <c r="Y30" s="151"/>
      <c r="Z30" s="151"/>
      <c r="AA30" s="151" t="s">
        <v>66</v>
      </c>
      <c r="AB30" s="151"/>
      <c r="AC30" s="151"/>
      <c r="AD30" s="151" t="s">
        <v>67</v>
      </c>
      <c r="AE30" s="151"/>
      <c r="AF30" s="151"/>
      <c r="AG30" s="151" t="s">
        <v>68</v>
      </c>
      <c r="AH30" s="151"/>
      <c r="AI30" s="151"/>
      <c r="AJ30" s="151"/>
      <c r="AK30" s="74"/>
      <c r="AL30" s="74"/>
    </row>
    <row r="31" spans="2:38" s="52" customFormat="1" ht="35.1" customHeight="1">
      <c r="B31" s="53"/>
      <c r="C31" s="173" t="s">
        <v>23</v>
      </c>
      <c r="D31" s="147" t="s">
        <v>69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9"/>
      <c r="S31" s="75"/>
      <c r="T31" s="75"/>
      <c r="U31" s="75"/>
      <c r="V31" s="152" t="s">
        <v>70</v>
      </c>
      <c r="W31" s="151" t="s">
        <v>72</v>
      </c>
      <c r="X31" s="151"/>
      <c r="Y31" s="151"/>
      <c r="Z31" s="151"/>
      <c r="AA31" s="151" t="s">
        <v>76</v>
      </c>
      <c r="AB31" s="151"/>
      <c r="AC31" s="151"/>
      <c r="AD31" s="151" t="s">
        <v>82</v>
      </c>
      <c r="AE31" s="151"/>
      <c r="AF31" s="151"/>
      <c r="AG31" s="151" t="s">
        <v>84</v>
      </c>
      <c r="AH31" s="151"/>
      <c r="AI31" s="151"/>
      <c r="AJ31" s="151"/>
      <c r="AK31" s="75"/>
      <c r="AL31" s="75"/>
    </row>
    <row r="32" spans="2:38" s="52" customFormat="1" ht="35.1" customHeight="1">
      <c r="B32" s="53"/>
      <c r="C32" s="173" t="s">
        <v>22</v>
      </c>
      <c r="D32" s="147" t="str">
        <f>IF(E27&lt;D27,$AD$31,$AD$32)</f>
        <v>Parabéns! Seu custo individual com eventosde RH diminuiu em relação ao mês anterior. No entanto, é legal entender quais foram os motivos para essa redução… Você realizou eventos mais eficazes ou simplesmente menos especializados?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S32" s="75"/>
      <c r="T32" s="75"/>
      <c r="U32" s="75"/>
      <c r="V32" s="152" t="s">
        <v>71</v>
      </c>
      <c r="W32" s="151" t="s">
        <v>73</v>
      </c>
      <c r="X32" s="151"/>
      <c r="Y32" s="151"/>
      <c r="Z32" s="151"/>
      <c r="AA32" s="151" t="s">
        <v>75</v>
      </c>
      <c r="AB32" s="151"/>
      <c r="AC32" s="151"/>
      <c r="AD32" s="151" t="s">
        <v>81</v>
      </c>
      <c r="AE32" s="151"/>
      <c r="AF32" s="151"/>
      <c r="AG32" s="151" t="s">
        <v>83</v>
      </c>
      <c r="AH32" s="151"/>
      <c r="AI32" s="151"/>
      <c r="AJ32" s="151"/>
      <c r="AK32" s="75"/>
      <c r="AL32" s="75"/>
    </row>
    <row r="33" spans="2:38" s="52" customFormat="1" ht="35.1" customHeight="1">
      <c r="B33" s="53"/>
      <c r="C33" s="173" t="s">
        <v>21</v>
      </c>
      <c r="D33" s="147" t="str">
        <f>IF(F27&lt;E27,$AD$31,$AD$32)</f>
        <v>Parabéns! Seu custo individual com eventosde RH diminuiu em relação ao mês anterior. No entanto, é legal entender quais foram os motivos para essa redução… Você realizou eventos mais eficazes ou simplesmente menos especializados?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88"/>
      <c r="AE33" s="88"/>
      <c r="AF33" s="88"/>
      <c r="AG33" s="75"/>
      <c r="AH33" s="75"/>
      <c r="AI33" s="75"/>
      <c r="AJ33" s="75"/>
      <c r="AK33" s="75"/>
      <c r="AL33" s="75"/>
    </row>
    <row r="34" spans="2:38" s="52" customFormat="1" ht="35.1" customHeight="1">
      <c r="B34" s="53"/>
      <c r="C34" s="173" t="s">
        <v>20</v>
      </c>
      <c r="D34" s="147" t="str">
        <f>IF(G27&lt;F27,$AD$31,$AD$32)</f>
        <v>Opa! Seu custo individual com eventos de RH aumentou em relação ao mês anterior. Isso ocorreu pois você realizou eventos menos eficazes ou simplesmente mais especializados?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</row>
    <row r="35" spans="2:38" s="52" customFormat="1" ht="35.1" customHeight="1">
      <c r="B35" s="53"/>
      <c r="C35" s="173" t="s">
        <v>19</v>
      </c>
      <c r="D35" s="147" t="str">
        <f>IF(H27&lt;G27,$AD$31,$AD$32)</f>
        <v>Opa! Seu custo individual com eventos de RH aumentou em relação ao mês anterior. Isso ocorreu pois você realizou eventos menos eficazes ou simplesmente mais especializados?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9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</row>
    <row r="36" spans="2:38" s="52" customFormat="1" ht="35.1" customHeight="1">
      <c r="B36" s="53"/>
      <c r="C36" s="173" t="s">
        <v>18</v>
      </c>
      <c r="D36" s="147" t="str">
        <f>IF(I27&lt;H27,$AD$31,$AD$32)</f>
        <v>Opa! Seu custo individual com eventos de RH aumentou em relação ao mês anterior. Isso ocorreu pois você realizou eventos menos eficazes ou simplesmente mais especializados?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9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</row>
    <row r="37" spans="2:38" s="52" customFormat="1" ht="35.1" customHeight="1">
      <c r="B37" s="53"/>
      <c r="C37" s="173" t="s">
        <v>17</v>
      </c>
      <c r="D37" s="147" t="str">
        <f>IF(J27&lt;I27,$AD$31,$AD$32)</f>
        <v>Opa! Seu custo individual com eventos de RH aumentou em relação ao mês anterior. Isso ocorreu pois você realizou eventos menos eficazes ou simplesmente mais especializados?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</row>
    <row r="38" spans="2:38" s="52" customFormat="1" ht="35.1" customHeight="1">
      <c r="B38" s="53"/>
      <c r="C38" s="173" t="s">
        <v>16</v>
      </c>
      <c r="D38" s="147" t="str">
        <f>IF(K27&lt;J27,$AD$31,$AD$32)</f>
        <v>Opa! Seu custo individual com eventos de RH aumentou em relação ao mês anterior. Isso ocorreu pois você realizou eventos menos eficazes ou simplesmente mais especializados?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</row>
    <row r="39" spans="2:38" s="52" customFormat="1" ht="35.1" customHeight="1">
      <c r="B39" s="53"/>
      <c r="C39" s="173" t="s">
        <v>15</v>
      </c>
      <c r="D39" s="147" t="str">
        <f>IF(L27&lt;K27,$AD$31,$AD$32)</f>
        <v>Opa! Seu custo individual com eventos de RH aumentou em relação ao mês anterior. Isso ocorreu pois você realizou eventos menos eficazes ou simplesmente mais especializados?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</row>
    <row r="40" spans="2:38" s="52" customFormat="1" ht="35.1" customHeight="1">
      <c r="B40" s="53"/>
      <c r="C40" s="173" t="s">
        <v>14</v>
      </c>
      <c r="D40" s="147" t="str">
        <f>IF(M27&lt;L27,$AD$31,$AD$32)</f>
        <v>Opa! Seu custo individual com eventos de RH aumentou em relação ao mês anterior. Isso ocorreu pois você realizou eventos menos eficazes ou simplesmente mais especializados?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9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</row>
    <row r="41" spans="2:38" s="52" customFormat="1" ht="35.1" customHeight="1">
      <c r="B41" s="53"/>
      <c r="C41" s="173" t="s">
        <v>13</v>
      </c>
      <c r="D41" s="147" t="str">
        <f>IF(N27&lt;M27,$AD$31,$AD$32)</f>
        <v>Opa! Seu custo individual com eventos de RH aumentou em relação ao mês anterior. Isso ocorreu pois você realizou eventos menos eficazes ou simplesmente mais especializados?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9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</row>
    <row r="42" spans="2:38" s="52" customFormat="1" ht="35.1" customHeight="1">
      <c r="B42" s="53"/>
      <c r="C42" s="173" t="s">
        <v>12</v>
      </c>
      <c r="D42" s="147" t="str">
        <f>IF(O27&lt;N27,$AD$31,$AD$32)</f>
        <v>Opa! Seu custo individual com eventos de RH aumentou em relação ao mês anterior. Isso ocorreu pois você realizou eventos menos eficazes ou simplesmente mais especializados?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9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</row>
    <row r="43" spans="2:38" s="54" customFormat="1">
      <c r="P43" s="55"/>
    </row>
    <row r="44" spans="2:38" s="54" customFormat="1">
      <c r="P44" s="55"/>
    </row>
    <row r="45" spans="2:38" s="54" customFormat="1">
      <c r="P45" s="55"/>
    </row>
    <row r="46" spans="2:38" s="54" customFormat="1">
      <c r="P46" s="55"/>
    </row>
  </sheetData>
  <sheetProtection password="9084" sheet="1" objects="1" scenarios="1"/>
  <dataConsolidate/>
  <mergeCells count="26">
    <mergeCell ref="D42:Q42"/>
    <mergeCell ref="D30:Q30"/>
    <mergeCell ref="D31:Q31"/>
    <mergeCell ref="D32:Q32"/>
    <mergeCell ref="D33:Q33"/>
    <mergeCell ref="D34:Q34"/>
    <mergeCell ref="D35:Q35"/>
    <mergeCell ref="D40:Q40"/>
    <mergeCell ref="D41:Q41"/>
    <mergeCell ref="D38:Q38"/>
    <mergeCell ref="D39:Q39"/>
    <mergeCell ref="D36:Q36"/>
    <mergeCell ref="D37:Q37"/>
    <mergeCell ref="AD32:AF32"/>
    <mergeCell ref="AG32:AJ32"/>
    <mergeCell ref="AD33:AF33"/>
    <mergeCell ref="W32:Z32"/>
    <mergeCell ref="AA32:AC32"/>
    <mergeCell ref="AD30:AF30"/>
    <mergeCell ref="AG30:AJ30"/>
    <mergeCell ref="W31:Z31"/>
    <mergeCell ref="AA31:AC31"/>
    <mergeCell ref="AD31:AF31"/>
    <mergeCell ref="AG31:AJ31"/>
    <mergeCell ref="W30:Z30"/>
    <mergeCell ref="AA30:AC30"/>
  </mergeCells>
  <conditionalFormatting sqref="D31">
    <cfRule type="containsText" dxfId="23" priority="11" operator="containsText" text="Parabéns">
      <formula>NOT(ISERROR(SEARCH("Parabéns",D31)))</formula>
    </cfRule>
    <cfRule type="containsText" dxfId="22" priority="12" operator="containsText" text="opa">
      <formula>NOT(ISERROR(SEARCH("opa",D31)))</formula>
    </cfRule>
  </conditionalFormatting>
  <conditionalFormatting sqref="D32:D42">
    <cfRule type="containsText" dxfId="21" priority="3" operator="containsText" text="Parabéns">
      <formula>NOT(ISERROR(SEARCH("Parabéns",D32)))</formula>
    </cfRule>
    <cfRule type="containsText" dxfId="20" priority="4" operator="containsText" text="opa">
      <formula>NOT(ISERROR(SEARCH("opa",D32)))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horizontalDpi="4294967292" verticalDpi="4294967292" r:id="rId1"/>
  <headerFooter>
    <oddHeader>&amp;C&amp;"-,Negrito"&amp;16INDICADORES DE RH</oddHeader>
    <oddFooter>&amp;LImpresso em &amp;D as &amp;T&amp;RPágina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43"/>
  <sheetViews>
    <sheetView showGridLines="0" zoomScaleNormal="100" zoomScalePageLayoutView="80" workbookViewId="0">
      <selection activeCell="E10" sqref="E10"/>
    </sheetView>
  </sheetViews>
  <sheetFormatPr defaultColWidth="12.875" defaultRowHeight="12.75"/>
  <cols>
    <col min="1" max="2" width="1.625" style="41" customWidth="1"/>
    <col min="3" max="3" width="21.25" style="41" customWidth="1"/>
    <col min="4" max="15" width="9.625" style="41" customWidth="1"/>
    <col min="16" max="16" width="12.625" style="48" customWidth="1"/>
    <col min="17" max="17" width="9.625" style="41" customWidth="1"/>
    <col min="18" max="18" width="3" style="41" customWidth="1"/>
    <col min="19" max="21" width="12.875" style="41"/>
    <col min="22" max="36" width="0" style="179" hidden="1" customWidth="1"/>
    <col min="37" max="16384" width="12.875" style="41"/>
  </cols>
  <sheetData>
    <row r="1" spans="2:38" s="89" customFormat="1" ht="30" customHeight="1">
      <c r="S1" s="164"/>
      <c r="T1" s="164"/>
      <c r="U1" s="16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64"/>
      <c r="AL1" s="164"/>
    </row>
    <row r="2" spans="2:38" s="90" customFormat="1" ht="24.95" customHeight="1">
      <c r="S2" s="165"/>
      <c r="T2" s="165"/>
      <c r="U2" s="16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65"/>
      <c r="AL2" s="165"/>
    </row>
    <row r="3" spans="2:38" s="91" customFormat="1" ht="20.100000000000001" customHeight="1">
      <c r="S3" s="166"/>
      <c r="T3" s="166"/>
      <c r="U3" s="16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66"/>
      <c r="AL3" s="166"/>
    </row>
    <row r="4" spans="2:38" s="34" customFormat="1" ht="21">
      <c r="B4" s="32"/>
      <c r="C4" s="153" t="s">
        <v>98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73"/>
      <c r="T4" s="73"/>
      <c r="U4" s="73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73"/>
      <c r="AL4" s="73"/>
    </row>
    <row r="5" spans="2:38" s="35" customFormat="1" ht="16.5" customHeight="1">
      <c r="P5" s="36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</row>
    <row r="6" spans="2:38" ht="20.100000000000001" customHeight="1">
      <c r="C6" s="138" t="s">
        <v>99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27"/>
      <c r="R6" s="40"/>
    </row>
    <row r="7" spans="2:38" s="37" customFormat="1" ht="32.1" customHeight="1">
      <c r="C7" s="42" t="s">
        <v>93</v>
      </c>
      <c r="D7" s="42" t="s">
        <v>23</v>
      </c>
      <c r="E7" s="42" t="s">
        <v>22</v>
      </c>
      <c r="F7" s="42" t="s">
        <v>21</v>
      </c>
      <c r="G7" s="42" t="s">
        <v>20</v>
      </c>
      <c r="H7" s="42" t="s">
        <v>19</v>
      </c>
      <c r="I7" s="42" t="s">
        <v>18</v>
      </c>
      <c r="J7" s="42" t="s">
        <v>17</v>
      </c>
      <c r="K7" s="42" t="s">
        <v>16</v>
      </c>
      <c r="L7" s="42" t="s">
        <v>15</v>
      </c>
      <c r="M7" s="42" t="s">
        <v>14</v>
      </c>
      <c r="N7" s="42" t="s">
        <v>13</v>
      </c>
      <c r="O7" s="42" t="s">
        <v>12</v>
      </c>
      <c r="P7" s="45" t="s">
        <v>11</v>
      </c>
      <c r="Q7" s="42" t="s">
        <v>30</v>
      </c>
      <c r="R7" s="4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</row>
    <row r="8" spans="2:38" s="37" customFormat="1" ht="32.1" customHeight="1">
      <c r="C8" s="140" t="s">
        <v>6</v>
      </c>
      <c r="D8" s="20">
        <v>30000</v>
      </c>
      <c r="E8" s="20">
        <v>35000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84">
        <f>SUM(D8:O8)</f>
        <v>65000</v>
      </c>
      <c r="Q8" s="84">
        <f>AVERAGE(D8:O8)</f>
        <v>5416.666666666667</v>
      </c>
      <c r="R8" s="4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</row>
    <row r="9" spans="2:38" ht="32.1" customHeight="1">
      <c r="C9" s="140" t="s">
        <v>5</v>
      </c>
      <c r="D9" s="20">
        <v>10000</v>
      </c>
      <c r="E9" s="20">
        <v>11000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84">
        <f t="shared" ref="P9:P24" si="0">SUM(D9:O9)</f>
        <v>21000</v>
      </c>
      <c r="Q9" s="84">
        <f t="shared" ref="Q9:Q24" si="1">AVERAGE(D9:O9)</f>
        <v>1750</v>
      </c>
      <c r="R9" s="40"/>
    </row>
    <row r="10" spans="2:38" ht="32.1" customHeight="1">
      <c r="C10" s="140" t="s">
        <v>4</v>
      </c>
      <c r="D10" s="20">
        <v>3000</v>
      </c>
      <c r="E10" s="20">
        <v>3000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84">
        <f t="shared" si="0"/>
        <v>6000</v>
      </c>
      <c r="Q10" s="84">
        <f t="shared" si="1"/>
        <v>500</v>
      </c>
      <c r="R10" s="40"/>
    </row>
    <row r="11" spans="2:38" ht="32.1" customHeight="1">
      <c r="C11" s="140" t="s">
        <v>37</v>
      </c>
      <c r="D11" s="20">
        <v>500</v>
      </c>
      <c r="E11" s="20">
        <v>500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84">
        <f t="shared" si="0"/>
        <v>1000</v>
      </c>
      <c r="Q11" s="84">
        <f t="shared" si="1"/>
        <v>83.333333333333329</v>
      </c>
      <c r="R11" s="40"/>
    </row>
    <row r="12" spans="2:38" ht="32.1" customHeight="1">
      <c r="C12" s="140" t="s">
        <v>38</v>
      </c>
      <c r="D12" s="20">
        <v>800</v>
      </c>
      <c r="E12" s="20">
        <v>800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84">
        <f t="shared" si="0"/>
        <v>1600</v>
      </c>
      <c r="Q12" s="84">
        <f t="shared" si="1"/>
        <v>133.33333333333334</v>
      </c>
      <c r="R12" s="40"/>
    </row>
    <row r="13" spans="2:38" ht="32.1" customHeight="1">
      <c r="C13" s="140" t="s">
        <v>3</v>
      </c>
      <c r="D13" s="20">
        <v>700</v>
      </c>
      <c r="E13" s="20">
        <v>700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84">
        <f t="shared" si="0"/>
        <v>1400</v>
      </c>
      <c r="Q13" s="84">
        <f t="shared" si="1"/>
        <v>116.66666666666667</v>
      </c>
      <c r="R13" s="40"/>
    </row>
    <row r="14" spans="2:38" ht="32.1" customHeight="1">
      <c r="C14" s="140" t="s">
        <v>39</v>
      </c>
      <c r="D14" s="20">
        <v>1100</v>
      </c>
      <c r="E14" s="20">
        <v>1200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84">
        <f t="shared" si="0"/>
        <v>2300</v>
      </c>
      <c r="Q14" s="84">
        <f t="shared" si="1"/>
        <v>191.66666666666666</v>
      </c>
      <c r="R14" s="40"/>
    </row>
    <row r="15" spans="2:38" ht="32.1" customHeight="1">
      <c r="C15" s="140" t="s">
        <v>40</v>
      </c>
      <c r="D15" s="20">
        <v>0</v>
      </c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84">
        <f t="shared" si="0"/>
        <v>0</v>
      </c>
      <c r="Q15" s="84">
        <f t="shared" si="1"/>
        <v>0</v>
      </c>
      <c r="R15" s="40"/>
    </row>
    <row r="16" spans="2:38" ht="32.1" customHeight="1">
      <c r="C16" s="140" t="s">
        <v>2</v>
      </c>
      <c r="D16" s="20">
        <v>0</v>
      </c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84">
        <f t="shared" si="0"/>
        <v>0</v>
      </c>
      <c r="Q16" s="84">
        <f t="shared" si="1"/>
        <v>0</v>
      </c>
      <c r="R16" s="40"/>
    </row>
    <row r="17" spans="2:38" ht="32.1" customHeight="1">
      <c r="C17" s="140" t="s">
        <v>48</v>
      </c>
      <c r="D17" s="21">
        <f>Eve!D10</f>
        <v>760</v>
      </c>
      <c r="E17" s="21">
        <f>Eve!E10</f>
        <v>200</v>
      </c>
      <c r="F17" s="21">
        <f>Eve!F10</f>
        <v>0</v>
      </c>
      <c r="G17" s="21">
        <f>Eve!G10</f>
        <v>0</v>
      </c>
      <c r="H17" s="21">
        <f>Eve!H10</f>
        <v>0</v>
      </c>
      <c r="I17" s="21">
        <f>Eve!I10</f>
        <v>0</v>
      </c>
      <c r="J17" s="21">
        <f>Eve!J10</f>
        <v>0</v>
      </c>
      <c r="K17" s="21">
        <f>Eve!K10</f>
        <v>0</v>
      </c>
      <c r="L17" s="21">
        <f>Eve!L10</f>
        <v>0</v>
      </c>
      <c r="M17" s="21">
        <f>Eve!M10</f>
        <v>0</v>
      </c>
      <c r="N17" s="21">
        <f>Eve!N10</f>
        <v>0</v>
      </c>
      <c r="O17" s="21">
        <f>Eve!O10</f>
        <v>0</v>
      </c>
      <c r="P17" s="84">
        <f t="shared" si="0"/>
        <v>960</v>
      </c>
      <c r="Q17" s="84">
        <f t="shared" si="1"/>
        <v>80</v>
      </c>
      <c r="R17" s="40"/>
    </row>
    <row r="18" spans="2:38" ht="32.1" customHeight="1">
      <c r="C18" s="140" t="s">
        <v>49</v>
      </c>
      <c r="D18" s="21">
        <f>Eve!D15</f>
        <v>380</v>
      </c>
      <c r="E18" s="21">
        <f>Eve!E15</f>
        <v>100</v>
      </c>
      <c r="F18" s="21">
        <f>Eve!F15</f>
        <v>0</v>
      </c>
      <c r="G18" s="21">
        <f>Eve!G15</f>
        <v>0</v>
      </c>
      <c r="H18" s="21">
        <f>Eve!H15</f>
        <v>0</v>
      </c>
      <c r="I18" s="21">
        <f>Eve!I15</f>
        <v>0</v>
      </c>
      <c r="J18" s="21">
        <f>Eve!J15</f>
        <v>0</v>
      </c>
      <c r="K18" s="21">
        <f>Eve!K15</f>
        <v>0</v>
      </c>
      <c r="L18" s="21">
        <f>Eve!L15</f>
        <v>0</v>
      </c>
      <c r="M18" s="21">
        <f>Eve!M15</f>
        <v>0</v>
      </c>
      <c r="N18" s="21">
        <f>Eve!N15</f>
        <v>0</v>
      </c>
      <c r="O18" s="21">
        <f>Eve!O15</f>
        <v>0</v>
      </c>
      <c r="P18" s="84">
        <f t="shared" si="0"/>
        <v>480</v>
      </c>
      <c r="Q18" s="84">
        <f t="shared" si="1"/>
        <v>40</v>
      </c>
      <c r="R18" s="40"/>
    </row>
    <row r="19" spans="2:38" ht="32.1" customHeight="1">
      <c r="C19" s="140" t="s">
        <v>50</v>
      </c>
      <c r="D19" s="21">
        <f>Eve!D20</f>
        <v>0</v>
      </c>
      <c r="E19" s="21">
        <f>Eve!E20</f>
        <v>200</v>
      </c>
      <c r="F19" s="21">
        <f>Eve!F20</f>
        <v>0</v>
      </c>
      <c r="G19" s="21">
        <f>Eve!G20</f>
        <v>0</v>
      </c>
      <c r="H19" s="21">
        <f>Eve!H20</f>
        <v>0</v>
      </c>
      <c r="I19" s="21">
        <f>Eve!I20</f>
        <v>0</v>
      </c>
      <c r="J19" s="21">
        <f>Eve!J20</f>
        <v>0</v>
      </c>
      <c r="K19" s="21">
        <f>Eve!K20</f>
        <v>0</v>
      </c>
      <c r="L19" s="21">
        <f>Eve!L20</f>
        <v>0</v>
      </c>
      <c r="M19" s="21">
        <f>Eve!M20</f>
        <v>0</v>
      </c>
      <c r="N19" s="21">
        <f>Eve!N20</f>
        <v>0</v>
      </c>
      <c r="O19" s="21">
        <f>Eve!O20</f>
        <v>0</v>
      </c>
      <c r="P19" s="84">
        <f t="shared" si="0"/>
        <v>200</v>
      </c>
      <c r="Q19" s="84">
        <f t="shared" si="1"/>
        <v>16.666666666666668</v>
      </c>
      <c r="R19" s="40"/>
    </row>
    <row r="20" spans="2:38" ht="32.1" customHeight="1">
      <c r="C20" s="171" t="s">
        <v>26</v>
      </c>
      <c r="D20" s="21">
        <f>SUM(D9:D19)</f>
        <v>17240</v>
      </c>
      <c r="E20" s="21">
        <f t="shared" ref="E20:O20" si="2">SUM(E9:E19)</f>
        <v>17700</v>
      </c>
      <c r="F20" s="21">
        <f t="shared" si="2"/>
        <v>0</v>
      </c>
      <c r="G20" s="21">
        <f t="shared" si="2"/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84">
        <f t="shared" si="0"/>
        <v>34940</v>
      </c>
      <c r="Q20" s="84">
        <f t="shared" si="1"/>
        <v>2911.6666666666665</v>
      </c>
      <c r="R20" s="40"/>
    </row>
    <row r="21" spans="2:38" ht="32.1" customHeight="1">
      <c r="C21" s="171" t="s">
        <v>60</v>
      </c>
      <c r="D21" s="21">
        <f>D8-D20</f>
        <v>12760</v>
      </c>
      <c r="E21" s="21">
        <f t="shared" ref="E21:O21" si="3">E8-E20</f>
        <v>17300</v>
      </c>
      <c r="F21" s="21">
        <f t="shared" si="3"/>
        <v>0</v>
      </c>
      <c r="G21" s="21">
        <f t="shared" si="3"/>
        <v>0</v>
      </c>
      <c r="H21" s="21">
        <f t="shared" si="3"/>
        <v>0</v>
      </c>
      <c r="I21" s="21">
        <f t="shared" si="3"/>
        <v>0</v>
      </c>
      <c r="J21" s="21">
        <f t="shared" si="3"/>
        <v>0</v>
      </c>
      <c r="K21" s="21">
        <f t="shared" si="3"/>
        <v>0</v>
      </c>
      <c r="L21" s="21">
        <f t="shared" si="3"/>
        <v>0</v>
      </c>
      <c r="M21" s="21">
        <f t="shared" si="3"/>
        <v>0</v>
      </c>
      <c r="N21" s="21">
        <f t="shared" si="3"/>
        <v>0</v>
      </c>
      <c r="O21" s="21">
        <f t="shared" si="3"/>
        <v>0</v>
      </c>
      <c r="P21" s="84">
        <f t="shared" si="0"/>
        <v>30060</v>
      </c>
      <c r="Q21" s="84">
        <f t="shared" si="1"/>
        <v>2505</v>
      </c>
      <c r="R21" s="40"/>
    </row>
    <row r="22" spans="2:38" ht="33" customHeight="1">
      <c r="C22" s="171" t="s">
        <v>42</v>
      </c>
      <c r="D22" s="21">
        <f>D8/Rot!D13</f>
        <v>2000</v>
      </c>
      <c r="E22" s="21">
        <f>E8/Rot!E13</f>
        <v>2333.3333333333335</v>
      </c>
      <c r="F22" s="21">
        <f>F8/Rot!F13</f>
        <v>0</v>
      </c>
      <c r="G22" s="21">
        <f>G8/Rot!G13</f>
        <v>0</v>
      </c>
      <c r="H22" s="21">
        <f>H8/Rot!H13</f>
        <v>0</v>
      </c>
      <c r="I22" s="21">
        <f>I8/Rot!I13</f>
        <v>0</v>
      </c>
      <c r="J22" s="21">
        <f>J8/Rot!J13</f>
        <v>0</v>
      </c>
      <c r="K22" s="21">
        <f>K8/Rot!K13</f>
        <v>0</v>
      </c>
      <c r="L22" s="21">
        <f>L8/Rot!L13</f>
        <v>0</v>
      </c>
      <c r="M22" s="21">
        <f>M8/Rot!M13</f>
        <v>0</v>
      </c>
      <c r="N22" s="21">
        <f>N8/Rot!N13</f>
        <v>0</v>
      </c>
      <c r="O22" s="21">
        <f>O8/Rot!O13</f>
        <v>0</v>
      </c>
      <c r="P22" s="84">
        <f t="shared" si="0"/>
        <v>4333.3333333333339</v>
      </c>
      <c r="Q22" s="84">
        <f t="shared" si="1"/>
        <v>361.11111111111114</v>
      </c>
      <c r="R22" s="49"/>
    </row>
    <row r="23" spans="2:38" ht="33" customHeight="1">
      <c r="C23" s="171" t="s">
        <v>41</v>
      </c>
      <c r="D23" s="21">
        <f>D20/Rot!D14</f>
        <v>1149.3333333333333</v>
      </c>
      <c r="E23" s="21">
        <f>E20/Rot!E14</f>
        <v>1180</v>
      </c>
      <c r="F23" s="21">
        <f>F20/Rot!F14</f>
        <v>0</v>
      </c>
      <c r="G23" s="21">
        <f>G20/Rot!G14</f>
        <v>0</v>
      </c>
      <c r="H23" s="21">
        <f>H20/Rot!H14</f>
        <v>0</v>
      </c>
      <c r="I23" s="21">
        <f>I20/Rot!I14</f>
        <v>0</v>
      </c>
      <c r="J23" s="21">
        <f>J20/Rot!J14</f>
        <v>0</v>
      </c>
      <c r="K23" s="21">
        <f>K20/Rot!K14</f>
        <v>0</v>
      </c>
      <c r="L23" s="21">
        <f>L20/Rot!L14</f>
        <v>0</v>
      </c>
      <c r="M23" s="21">
        <f>M20/Rot!M14</f>
        <v>0</v>
      </c>
      <c r="N23" s="21">
        <f>N20/Rot!N14</f>
        <v>0</v>
      </c>
      <c r="O23" s="21">
        <f>O20/Rot!O14</f>
        <v>0</v>
      </c>
      <c r="P23" s="84">
        <f t="shared" si="0"/>
        <v>2329.333333333333</v>
      </c>
      <c r="Q23" s="84">
        <f t="shared" si="1"/>
        <v>194.11111111111109</v>
      </c>
      <c r="R23" s="49"/>
    </row>
    <row r="24" spans="2:38" ht="33" customHeight="1">
      <c r="C24" s="171" t="s">
        <v>43</v>
      </c>
      <c r="D24" s="21">
        <f>D21/Rot!D13</f>
        <v>850.66666666666663</v>
      </c>
      <c r="E24" s="21">
        <f>E21/Rot!E13</f>
        <v>1153.3333333333333</v>
      </c>
      <c r="F24" s="21">
        <f>F21/Rot!F13</f>
        <v>0</v>
      </c>
      <c r="G24" s="21">
        <f>G21/Rot!G13</f>
        <v>0</v>
      </c>
      <c r="H24" s="21">
        <f>H21/Rot!H13</f>
        <v>0</v>
      </c>
      <c r="I24" s="21">
        <f>I21/Rot!I13</f>
        <v>0</v>
      </c>
      <c r="J24" s="21">
        <f>J21/Rot!J13</f>
        <v>0</v>
      </c>
      <c r="K24" s="21">
        <f>K21/Rot!K13</f>
        <v>0</v>
      </c>
      <c r="L24" s="21">
        <f>L21/Rot!L13</f>
        <v>0</v>
      </c>
      <c r="M24" s="21">
        <f>M21/Rot!M13</f>
        <v>0</v>
      </c>
      <c r="N24" s="21">
        <f>N21/Rot!N13</f>
        <v>0</v>
      </c>
      <c r="O24" s="21">
        <f>O21/Rot!O13</f>
        <v>0</v>
      </c>
      <c r="P24" s="84">
        <f t="shared" si="0"/>
        <v>2004</v>
      </c>
      <c r="Q24" s="84">
        <f t="shared" si="1"/>
        <v>167</v>
      </c>
      <c r="R24" s="49"/>
    </row>
    <row r="25" spans="2:38" ht="18" customHeight="1">
      <c r="C25" s="44"/>
      <c r="D25" s="4"/>
      <c r="P25" s="2"/>
      <c r="Q25" s="3"/>
      <c r="R25" s="40"/>
    </row>
    <row r="26" spans="2:38" ht="18" customHeight="1">
      <c r="C26" s="138" t="s">
        <v>68</v>
      </c>
      <c r="D26" s="28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23"/>
      <c r="Q26" s="24"/>
      <c r="R26" s="40"/>
    </row>
    <row r="27" spans="2:38" s="50" customFormat="1" ht="20.100000000000001" customHeight="1">
      <c r="B27" s="51"/>
      <c r="C27" s="158" t="s">
        <v>88</v>
      </c>
      <c r="D27" s="85" t="s">
        <v>62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S27" s="74"/>
      <c r="T27" s="74"/>
      <c r="U27" s="74"/>
      <c r="V27" s="150"/>
      <c r="W27" s="151" t="s">
        <v>65</v>
      </c>
      <c r="X27" s="151"/>
      <c r="Y27" s="151"/>
      <c r="Z27" s="151"/>
      <c r="AA27" s="151" t="s">
        <v>66</v>
      </c>
      <c r="AB27" s="151"/>
      <c r="AC27" s="151"/>
      <c r="AD27" s="151" t="s">
        <v>67</v>
      </c>
      <c r="AE27" s="151"/>
      <c r="AF27" s="151"/>
      <c r="AG27" s="151" t="s">
        <v>68</v>
      </c>
      <c r="AH27" s="151"/>
      <c r="AI27" s="151"/>
      <c r="AJ27" s="151"/>
      <c r="AK27" s="74"/>
      <c r="AL27" s="74"/>
    </row>
    <row r="28" spans="2:38" s="52" customFormat="1" ht="35.1" customHeight="1">
      <c r="B28" s="53"/>
      <c r="C28" s="146" t="s">
        <v>23</v>
      </c>
      <c r="D28" s="147" t="s">
        <v>69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9"/>
      <c r="S28" s="75"/>
      <c r="T28" s="75"/>
      <c r="U28" s="75"/>
      <c r="V28" s="152" t="s">
        <v>70</v>
      </c>
      <c r="W28" s="151" t="s">
        <v>72</v>
      </c>
      <c r="X28" s="151"/>
      <c r="Y28" s="151"/>
      <c r="Z28" s="151"/>
      <c r="AA28" s="151" t="s">
        <v>76</v>
      </c>
      <c r="AB28" s="151"/>
      <c r="AC28" s="151"/>
      <c r="AD28" s="151" t="s">
        <v>82</v>
      </c>
      <c r="AE28" s="151"/>
      <c r="AF28" s="151"/>
      <c r="AG28" s="151" t="s">
        <v>84</v>
      </c>
      <c r="AH28" s="151"/>
      <c r="AI28" s="151"/>
      <c r="AJ28" s="151"/>
      <c r="AK28" s="75"/>
      <c r="AL28" s="75"/>
    </row>
    <row r="29" spans="2:38" s="52" customFormat="1" ht="35.1" customHeight="1">
      <c r="B29" s="53"/>
      <c r="C29" s="146" t="s">
        <v>22</v>
      </c>
      <c r="D29" s="147" t="str">
        <f>IF(E24&gt;D24,$AG$29,$AG$28)</f>
        <v>Parabéns! Seu lucro bruto com cada funcionário aumento em relação ao mês anterior. No entanto, é legal entender quais foram os motivos para essa aumento... Você conseguiu aumentar a produtividade individual, ou este aumento foi devido a outros fatores?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9"/>
      <c r="S29" s="75"/>
      <c r="T29" s="75"/>
      <c r="U29" s="75"/>
      <c r="V29" s="152" t="s">
        <v>71</v>
      </c>
      <c r="W29" s="151" t="s">
        <v>73</v>
      </c>
      <c r="X29" s="151"/>
      <c r="Y29" s="151"/>
      <c r="Z29" s="151"/>
      <c r="AA29" s="151" t="s">
        <v>75</v>
      </c>
      <c r="AB29" s="151"/>
      <c r="AC29" s="151"/>
      <c r="AD29" s="151" t="s">
        <v>81</v>
      </c>
      <c r="AE29" s="151"/>
      <c r="AF29" s="151"/>
      <c r="AG29" s="151" t="s">
        <v>83</v>
      </c>
      <c r="AH29" s="151"/>
      <c r="AI29" s="151"/>
      <c r="AJ29" s="151"/>
      <c r="AK29" s="75"/>
      <c r="AL29" s="75"/>
    </row>
    <row r="30" spans="2:38" s="52" customFormat="1" ht="35.1" customHeight="1">
      <c r="B30" s="53"/>
      <c r="C30" s="146" t="s">
        <v>21</v>
      </c>
      <c r="D30" s="147" t="str">
        <f>IF(F24&gt;E24,$AG$29,$AG$28)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9"/>
      <c r="S30" s="75"/>
      <c r="T30" s="75"/>
      <c r="U30" s="75"/>
      <c r="V30" s="152"/>
      <c r="W30" s="152"/>
      <c r="X30" s="152"/>
      <c r="Y30" s="152"/>
      <c r="Z30" s="152"/>
      <c r="AA30" s="152"/>
      <c r="AB30" s="152"/>
      <c r="AC30" s="152"/>
      <c r="AD30" s="151"/>
      <c r="AE30" s="151"/>
      <c r="AF30" s="151"/>
      <c r="AG30" s="152"/>
      <c r="AH30" s="152"/>
      <c r="AI30" s="152"/>
      <c r="AJ30" s="152"/>
      <c r="AK30" s="75"/>
      <c r="AL30" s="75"/>
    </row>
    <row r="31" spans="2:38" s="52" customFormat="1" ht="35.1" customHeight="1">
      <c r="B31" s="53"/>
      <c r="C31" s="146" t="s">
        <v>20</v>
      </c>
      <c r="D31" s="147" t="str">
        <f>IF(G24&gt;F24,$AG$29,$AG$28)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9"/>
      <c r="S31" s="75"/>
      <c r="T31" s="75"/>
      <c r="U31" s="75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75"/>
      <c r="AL31" s="75"/>
    </row>
    <row r="32" spans="2:38" s="52" customFormat="1" ht="35.1" customHeight="1">
      <c r="B32" s="53"/>
      <c r="C32" s="146" t="s">
        <v>19</v>
      </c>
      <c r="D32" s="147" t="str">
        <f>IF(H24&gt;G24,$AG$29,$AG$28)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S32" s="75"/>
      <c r="T32" s="75"/>
      <c r="U32" s="75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75"/>
      <c r="AL32" s="75"/>
    </row>
    <row r="33" spans="2:38" s="52" customFormat="1" ht="35.1" customHeight="1">
      <c r="B33" s="53"/>
      <c r="C33" s="146" t="s">
        <v>18</v>
      </c>
      <c r="D33" s="147" t="str">
        <f>IF(I24&gt;H24,$AG$29,$AG$28)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S33" s="75"/>
      <c r="T33" s="75"/>
      <c r="U33" s="75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75"/>
      <c r="AL33" s="75"/>
    </row>
    <row r="34" spans="2:38" s="52" customFormat="1" ht="35.1" customHeight="1">
      <c r="B34" s="53"/>
      <c r="C34" s="146" t="s">
        <v>17</v>
      </c>
      <c r="D34" s="147" t="str">
        <f>IF(J24&gt;I24,$AG$29,$AG$28)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S34" s="75"/>
      <c r="T34" s="75"/>
      <c r="U34" s="75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75"/>
      <c r="AL34" s="75"/>
    </row>
    <row r="35" spans="2:38" s="52" customFormat="1" ht="35.1" customHeight="1">
      <c r="B35" s="53"/>
      <c r="C35" s="146" t="s">
        <v>16</v>
      </c>
      <c r="D35" s="147" t="str">
        <f>IF(K24&gt;J24,$AG$29,$AG$28)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9"/>
      <c r="S35" s="75"/>
      <c r="T35" s="75"/>
      <c r="U35" s="75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75"/>
      <c r="AL35" s="75"/>
    </row>
    <row r="36" spans="2:38" s="52" customFormat="1" ht="35.1" customHeight="1">
      <c r="B36" s="53"/>
      <c r="C36" s="146" t="s">
        <v>15</v>
      </c>
      <c r="D36" s="147" t="str">
        <f>IF(L24&gt;K24,$AG$29,$AG$28)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9"/>
      <c r="S36" s="75"/>
      <c r="T36" s="75"/>
      <c r="U36" s="75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75"/>
      <c r="AL36" s="75"/>
    </row>
    <row r="37" spans="2:38" s="52" customFormat="1" ht="35.1" customHeight="1">
      <c r="B37" s="53"/>
      <c r="C37" s="146" t="s">
        <v>14</v>
      </c>
      <c r="D37" s="147" t="str">
        <f>IF(M24&gt;L24,$AG$29,$AG$28)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S37" s="75"/>
      <c r="T37" s="75"/>
      <c r="U37" s="75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75"/>
      <c r="AL37" s="75"/>
    </row>
    <row r="38" spans="2:38" s="52" customFormat="1" ht="35.1" customHeight="1">
      <c r="B38" s="53"/>
      <c r="C38" s="146" t="s">
        <v>13</v>
      </c>
      <c r="D38" s="147" t="str">
        <f>IF(N24&gt;M24,$AG$29,$AG$28)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S38" s="75"/>
      <c r="T38" s="75"/>
      <c r="U38" s="75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75"/>
      <c r="AL38" s="75"/>
    </row>
    <row r="39" spans="2:38" s="52" customFormat="1" ht="35.1" customHeight="1">
      <c r="B39" s="53"/>
      <c r="C39" s="146" t="s">
        <v>12</v>
      </c>
      <c r="D39" s="147" t="str">
        <f>IF(O24&gt;N24,$AG$29,$AG$28)</f>
        <v>Opa! Seu lucro bruto com cada funcionário diminuiu em relação ao mês anterior. No entanto, é legal entender quais foram os motivos para essa redução... Você conseguiu perdeu produtividade individual, ou esta alteração foi devida a outros fatores?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S39" s="75"/>
      <c r="T39" s="75"/>
      <c r="U39" s="75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75"/>
      <c r="AL39" s="75"/>
    </row>
    <row r="40" spans="2:38" s="54" customFormat="1">
      <c r="P40" s="55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</row>
    <row r="41" spans="2:38" s="54" customFormat="1">
      <c r="P41" s="55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</row>
    <row r="42" spans="2:38" s="54" customFormat="1">
      <c r="P42" s="55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</row>
    <row r="43" spans="2:38" s="54" customFormat="1">
      <c r="P43" s="55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</row>
  </sheetData>
  <sheetProtection password="9084" sheet="1" objects="1" scenarios="1"/>
  <dataConsolidate/>
  <mergeCells count="26">
    <mergeCell ref="D39:Q39"/>
    <mergeCell ref="D27:Q27"/>
    <mergeCell ref="D28:Q28"/>
    <mergeCell ref="D29:Q29"/>
    <mergeCell ref="D30:Q30"/>
    <mergeCell ref="D31:Q31"/>
    <mergeCell ref="D32:Q32"/>
    <mergeCell ref="D37:Q37"/>
    <mergeCell ref="D38:Q38"/>
    <mergeCell ref="D35:Q35"/>
    <mergeCell ref="D36:Q36"/>
    <mergeCell ref="D33:Q33"/>
    <mergeCell ref="D34:Q34"/>
    <mergeCell ref="AD29:AF29"/>
    <mergeCell ref="AG29:AJ29"/>
    <mergeCell ref="AD30:AF30"/>
    <mergeCell ref="W29:Z29"/>
    <mergeCell ref="AA29:AC29"/>
    <mergeCell ref="AD27:AF27"/>
    <mergeCell ref="AG27:AJ27"/>
    <mergeCell ref="W28:Z28"/>
    <mergeCell ref="AA28:AC28"/>
    <mergeCell ref="AD28:AF28"/>
    <mergeCell ref="AG28:AJ28"/>
    <mergeCell ref="W27:Z27"/>
    <mergeCell ref="AA27:AC27"/>
  </mergeCells>
  <conditionalFormatting sqref="D28">
    <cfRule type="containsText" dxfId="19" priority="9" operator="containsText" text="Parabéns">
      <formula>NOT(ISERROR(SEARCH("Parabéns",D28)))</formula>
    </cfRule>
    <cfRule type="containsText" dxfId="18" priority="10" operator="containsText" text="opa">
      <formula>NOT(ISERROR(SEARCH("opa",D28)))</formula>
    </cfRule>
  </conditionalFormatting>
  <conditionalFormatting sqref="D29:D39">
    <cfRule type="containsText" dxfId="17" priority="1" operator="containsText" text="Parabéns">
      <formula>NOT(ISERROR(SEARCH("Parabéns",D29)))</formula>
    </cfRule>
    <cfRule type="containsText" dxfId="16" priority="2" operator="containsText" text="opa">
      <formula>NOT(ISERROR(SEARCH("opa",D29)))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horizontalDpi="4294967292" verticalDpi="4294967292" r:id="rId1"/>
  <headerFooter>
    <oddHeader>&amp;C&amp;"-,Negrito"&amp;16INDICADORES DE RH</oddHeader>
    <oddFooter>&amp;LImpresso em &amp;D as &amp;T&amp;RPágina &amp;P de &amp;N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CF70"/>
  <sheetViews>
    <sheetView showGridLines="0" zoomScaleNormal="100" zoomScalePageLayoutView="80" workbookViewId="0">
      <selection sqref="A1:XFD1048576"/>
    </sheetView>
  </sheetViews>
  <sheetFormatPr defaultColWidth="8.875" defaultRowHeight="12.75"/>
  <cols>
    <col min="1" max="2" width="1.625" style="186" customWidth="1"/>
    <col min="3" max="19" width="8.875" style="187" customWidth="1"/>
    <col min="20" max="20" width="1.75" style="188" customWidth="1"/>
    <col min="21" max="21" width="11.875" style="188" customWidth="1"/>
    <col min="22" max="84" width="8.875" style="188"/>
    <col min="85" max="16384" width="8.875" style="187"/>
  </cols>
  <sheetData>
    <row r="1" spans="2:84" s="89" customFormat="1" ht="30" customHeight="1"/>
    <row r="2" spans="2:84" s="90" customFormat="1" ht="24.95" customHeight="1">
      <c r="D2" s="182"/>
    </row>
    <row r="3" spans="2:84" s="91" customFormat="1" ht="20.100000000000001" customHeight="1"/>
    <row r="4" spans="2:84" s="34" customFormat="1" ht="18" customHeight="1">
      <c r="B4" s="183"/>
      <c r="C4" s="56" t="s">
        <v>87</v>
      </c>
      <c r="D4" s="18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184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</row>
    <row r="8" spans="2:84" ht="18.95" customHeight="1"/>
    <row r="9" spans="2:84" ht="18.95" customHeight="1"/>
    <row r="10" spans="2:84" ht="18.95" customHeight="1"/>
    <row r="11" spans="2:84" ht="18.95" customHeight="1"/>
    <row r="12" spans="2:84" ht="18.95" customHeight="1"/>
    <row r="13" spans="2:84" ht="18.95" customHeight="1"/>
    <row r="14" spans="2:84" ht="18.95" customHeight="1"/>
    <row r="15" spans="2:84" ht="18.95" customHeight="1"/>
    <row r="16" spans="2:84" ht="18.95" customHeight="1"/>
    <row r="17" ht="18.95" customHeight="1"/>
    <row r="18" ht="18.95" customHeight="1"/>
    <row r="19" ht="18.95" customHeight="1"/>
    <row r="20" ht="18.95" customHeight="1"/>
    <row r="21" ht="18.95" customHeight="1"/>
    <row r="22" ht="18.95" customHeight="1"/>
    <row r="30" ht="18.95" customHeight="1"/>
    <row r="31" ht="18.95" customHeight="1"/>
    <row r="32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</sheetData>
  <sheetProtection password="9084" sheet="1" objects="1" scenarios="1"/>
  <printOptions horizontalCentered="1"/>
  <pageMargins left="0.51181102362204722" right="0.51181102362204722" top="0.78740157480314965" bottom="0.78740157480314965" header="0.31496062992125984" footer="0.31496062992125984"/>
  <pageSetup paperSize="9" scale="81" orientation="landscape" horizontalDpi="4294967292" verticalDpi="4294967292" r:id="rId1"/>
  <headerFooter>
    <oddHeader>&amp;C&amp;"-,Negrito"&amp;16INDICADORES DE RH</oddHeader>
    <oddFooter>&amp;LImpresso em &amp;D as &amp;T&amp;RPágina &amp;P de &amp;N</oddFooter>
  </headerFooter>
  <rowBreaks count="4" manualBreakCount="4">
    <brk id="27" min="2" max="19" man="1"/>
    <brk id="50" min="2" max="19" man="1"/>
    <brk id="72" min="2" max="19" man="1"/>
    <brk id="102" min="2" max="19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11</vt:i4>
      </vt:variant>
    </vt:vector>
  </HeadingPairs>
  <TitlesOfParts>
    <vt:vector size="22" baseType="lpstr">
      <vt:lpstr>Ini</vt:lpstr>
      <vt:lpstr>Duv</vt:lpstr>
      <vt:lpstr>Sug</vt:lpstr>
      <vt:lpstr>Sou</vt:lpstr>
      <vt:lpstr>Rot</vt:lpstr>
      <vt:lpstr>Pro</vt:lpstr>
      <vt:lpstr>Eve</vt:lpstr>
      <vt:lpstr>Ret</vt:lpstr>
      <vt:lpstr>Gra</vt:lpstr>
      <vt:lpstr>Rel</vt:lpstr>
      <vt:lpstr>Das</vt:lpstr>
      <vt:lpstr>Das!Area_de_impressao</vt:lpstr>
      <vt:lpstr>Eve!Area_de_impressao</vt:lpstr>
      <vt:lpstr>Gra!Area_de_impressao</vt:lpstr>
      <vt:lpstr>Pro!Area_de_impressao</vt:lpstr>
      <vt:lpstr>Rel!Area_de_impressao</vt:lpstr>
      <vt:lpstr>Ret!Area_de_impressao</vt:lpstr>
      <vt:lpstr>Rot!Area_de_impressao</vt:lpstr>
      <vt:lpstr>Eve!Titulos_de_impressao</vt:lpstr>
      <vt:lpstr>Pro!Titulos_de_impressao</vt:lpstr>
      <vt:lpstr>Rel!Titulos_de_impressao</vt:lpstr>
      <vt:lpstr>Rot!Titulos_de_impressao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Computador LUZ</dc:creator>
  <cp:lastModifiedBy>Flavio Dias de Souza</cp:lastModifiedBy>
  <cp:lastPrinted>2023-01-11T13:12:15Z</cp:lastPrinted>
  <dcterms:created xsi:type="dcterms:W3CDTF">2014-02-27T21:19:11Z</dcterms:created>
  <dcterms:modified xsi:type="dcterms:W3CDTF">2023-01-11T14:07:13Z</dcterms:modified>
</cp:coreProperties>
</file>