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9084" lockStructure="1"/>
  <bookViews>
    <workbookView xWindow="240" yWindow="105" windowWidth="14805" windowHeight="8010" tabRatio="0"/>
  </bookViews>
  <sheets>
    <sheet name="Ini" sheetId="1" r:id="rId1"/>
    <sheet name="Fun" sheetId="2" r:id="rId2"/>
    <sheet name="Cli" sheetId="3" r:id="rId3"/>
    <sheet name="Ati" sheetId="4" r:id="rId4"/>
    <sheet name="Dep" sheetId="5" r:id="rId5"/>
    <sheet name="Vis" sheetId="6" r:id="rId6"/>
    <sheet name="RelGer" sheetId="8" r:id="rId7"/>
    <sheet name="RelFun" sheetId="9" r:id="rId8"/>
    <sheet name="RelCli" sheetId="10" r:id="rId9"/>
    <sheet name="DasGer" sheetId="11" r:id="rId10"/>
    <sheet name="DasFun" sheetId="12" r:id="rId11"/>
    <sheet name="DasCli" sheetId="13" r:id="rId12"/>
    <sheet name="Sup" sheetId="14" r:id="rId13"/>
    <sheet name="Aux" sheetId="7" r:id="rId14"/>
  </sheets>
  <definedNames>
    <definedName name="_xlnm.Print_Area" localSheetId="11">DasCli!$B$4:$J$37</definedName>
    <definedName name="_xlnm.Print_Area" localSheetId="10">DasFun!$B$4:$J$37</definedName>
    <definedName name="_xlnm.Print_Area" localSheetId="9">DasGer!$B$4:$J$35</definedName>
    <definedName name="_xlnm.Print_Area" localSheetId="8">RelCli!$D$4:$M$456</definedName>
    <definedName name="_xlnm.Print_Area" localSheetId="7">RelFun!$D$4:$H$906</definedName>
    <definedName name="_xlnm.Print_Area" localSheetId="6">RelGer!$B$4:$O$42</definedName>
    <definedName name="listaAtividades">OFFSET(Ati!$B$5,0,0,COUNTA(tbAtividades[Atividades]))</definedName>
    <definedName name="listaClientes">OFFSET(Cli!$B$5,0,0,COUNTA(tbClientes[Nome da Empresa]))</definedName>
    <definedName name="listaDepartamentos">OFFSET(Dep!$B$5,0,0,COUNTA(tbDepartamentos[Departamentos]))</definedName>
    <definedName name="listaFuncionarios">OFFSET(Fun!$B$5,0,0,COUNTA(tbFuncionarios[Funcionário]))</definedName>
    <definedName name="_xlnm.Print_Titles" localSheetId="8">RelCli!$4:$5</definedName>
    <definedName name="_xlnm.Print_Titles" localSheetId="7">RelFun!$4:$5</definedName>
  </definedNames>
  <calcPr calcId="145621"/>
</workbook>
</file>

<file path=xl/calcChain.xml><?xml version="1.0" encoding="utf-8"?>
<calcChain xmlns="http://schemas.openxmlformats.org/spreadsheetml/2006/main">
  <c r="E24" i="6" l="1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A27" i="7" l="1"/>
  <c r="A28" i="7"/>
  <c r="A29" i="7"/>
  <c r="A30" i="7"/>
  <c r="A24" i="7"/>
  <c r="B6" i="13"/>
  <c r="A16" i="7"/>
  <c r="B6" i="12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B4" i="11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E20" i="6" l="1"/>
  <c r="E21" i="6"/>
  <c r="E22" i="6"/>
  <c r="E23" i="6"/>
  <c r="H20" i="6"/>
  <c r="H21" i="6"/>
  <c r="H22" i="6"/>
  <c r="H23" i="6"/>
  <c r="F3" i="7"/>
  <c r="G3" i="7" s="1"/>
  <c r="F4" i="7"/>
  <c r="G4" i="7" s="1"/>
  <c r="F5" i="7"/>
  <c r="G5" i="7" s="1"/>
  <c r="F6" i="7"/>
  <c r="G6" i="7" s="1"/>
  <c r="F7" i="7"/>
  <c r="F8" i="7"/>
  <c r="F9" i="7"/>
  <c r="G9" i="7" s="1"/>
  <c r="F10" i="7"/>
  <c r="G10" i="7" s="1"/>
  <c r="F11" i="7"/>
  <c r="G11" i="7" s="1"/>
  <c r="F12" i="7"/>
  <c r="G12" i="7" s="1"/>
  <c r="F13" i="7"/>
  <c r="G13" i="7" s="1"/>
  <c r="F2" i="7"/>
  <c r="C6" i="8"/>
  <c r="B9" i="8"/>
  <c r="A19" i="7" s="1"/>
  <c r="B10" i="8"/>
  <c r="A20" i="7" s="1"/>
  <c r="B11" i="8"/>
  <c r="A21" i="7" s="1"/>
  <c r="B12" i="8"/>
  <c r="A22" i="7" s="1"/>
  <c r="E17" i="6"/>
  <c r="E18" i="6"/>
  <c r="E19" i="6"/>
  <c r="H17" i="6"/>
  <c r="H18" i="6"/>
  <c r="H19" i="6"/>
  <c r="E16" i="6"/>
  <c r="H16" i="6"/>
  <c r="E6" i="6"/>
  <c r="E7" i="6"/>
  <c r="E8" i="6"/>
  <c r="E9" i="6"/>
  <c r="E10" i="6"/>
  <c r="E11" i="6"/>
  <c r="E12" i="6"/>
  <c r="E13" i="6"/>
  <c r="E14" i="6"/>
  <c r="E15" i="6"/>
  <c r="H6" i="6"/>
  <c r="H7" i="6"/>
  <c r="H8" i="6"/>
  <c r="H9" i="6"/>
  <c r="H10" i="6"/>
  <c r="H11" i="6"/>
  <c r="H12" i="6"/>
  <c r="H13" i="6"/>
  <c r="H14" i="6"/>
  <c r="H15" i="6"/>
  <c r="H5" i="6"/>
  <c r="E5" i="6"/>
  <c r="B16" i="7" l="1"/>
  <c r="B24" i="7" s="1"/>
  <c r="D6" i="8"/>
  <c r="B3" i="7"/>
  <c r="B5" i="7"/>
  <c r="B4" i="7"/>
  <c r="G2" i="7"/>
  <c r="B2" i="7"/>
  <c r="G8" i="7"/>
  <c r="I905" i="9" s="1" a="1"/>
  <c r="I905" i="9" s="1"/>
  <c r="G7" i="7"/>
  <c r="E6" i="8" l="1"/>
  <c r="D11" i="8" s="1"/>
  <c r="C16" i="7"/>
  <c r="C10" i="8"/>
  <c r="C12" i="8"/>
  <c r="D10" i="8"/>
  <c r="C9" i="8"/>
  <c r="C11" i="8"/>
  <c r="B6" i="7"/>
  <c r="G35" i="10" a="1"/>
  <c r="G35" i="10" s="1"/>
  <c r="D35" i="10" s="1"/>
  <c r="G64" i="10" a="1"/>
  <c r="G64" i="10" s="1"/>
  <c r="F64" i="10" s="1"/>
  <c r="G80" i="10" a="1"/>
  <c r="G80" i="10" s="1"/>
  <c r="F80" i="10" s="1"/>
  <c r="N29" i="10" a="1"/>
  <c r="N29" i="10" s="1"/>
  <c r="J29" i="10" s="1"/>
  <c r="N55" i="10" a="1"/>
  <c r="N55" i="10" s="1"/>
  <c r="L55" i="10" s="1"/>
  <c r="N87" i="10" a="1"/>
  <c r="N87" i="10" s="1"/>
  <c r="I87" i="10" s="1"/>
  <c r="G19" i="10" a="1"/>
  <c r="G19" i="10" s="1"/>
  <c r="E19" i="10" s="1"/>
  <c r="G65" i="10" a="1"/>
  <c r="G65" i="10" s="1"/>
  <c r="D65" i="10" s="1"/>
  <c r="G97" i="10" a="1"/>
  <c r="G97" i="10" s="1"/>
  <c r="E97" i="10" s="1"/>
  <c r="N38" i="10" a="1"/>
  <c r="N38" i="10" s="1"/>
  <c r="J38" i="10" s="1"/>
  <c r="N66" i="10" a="1"/>
  <c r="N66" i="10" s="1"/>
  <c r="L66" i="10" s="1"/>
  <c r="N105" i="10" a="1"/>
  <c r="N105" i="10" s="1"/>
  <c r="I105" i="10" s="1"/>
  <c r="N19" i="10" a="1"/>
  <c r="N19" i="10" s="1"/>
  <c r="K19" i="10" s="1"/>
  <c r="G17" i="10" a="1"/>
  <c r="G17" i="10" s="1"/>
  <c r="F17" i="10" s="1"/>
  <c r="G36" i="10" a="1"/>
  <c r="G36" i="10" s="1"/>
  <c r="F36" i="10" s="1"/>
  <c r="N48" i="10" a="1"/>
  <c r="N48" i="10" s="1"/>
  <c r="K48" i="10" s="1"/>
  <c r="G66" i="10" a="1"/>
  <c r="G66" i="10" s="1"/>
  <c r="E66" i="10" s="1"/>
  <c r="G82" i="10" a="1"/>
  <c r="G82" i="10" s="1"/>
  <c r="E82" i="10" s="1"/>
  <c r="G98" i="10" a="1"/>
  <c r="G98" i="10" s="1"/>
  <c r="E98" i="10" s="1"/>
  <c r="G15" i="10" a="1"/>
  <c r="G15" i="10" s="1"/>
  <c r="E15" i="10" s="1"/>
  <c r="N41" i="10" a="1"/>
  <c r="N41" i="10" s="1"/>
  <c r="J41" i="10" s="1"/>
  <c r="N57" i="10" a="1"/>
  <c r="N57" i="10" s="1"/>
  <c r="I57" i="10" s="1"/>
  <c r="N73" i="10" a="1"/>
  <c r="N73" i="10" s="1"/>
  <c r="J73" i="10" s="1"/>
  <c r="N89" i="10" a="1"/>
  <c r="N89" i="10" s="1"/>
  <c r="L89" i="10" s="1"/>
  <c r="G107" i="10" a="1"/>
  <c r="G107" i="10" s="1"/>
  <c r="E107" i="10" s="1"/>
  <c r="G22" i="10" a="1"/>
  <c r="G22" i="10" s="1"/>
  <c r="F22" i="10" s="1"/>
  <c r="G51" i="10" a="1"/>
  <c r="G51" i="10" s="1"/>
  <c r="E51" i="10" s="1"/>
  <c r="G67" i="10" a="1"/>
  <c r="G67" i="10" s="1"/>
  <c r="D67" i="10" s="1"/>
  <c r="G83" i="10" a="1"/>
  <c r="G83" i="10" s="1"/>
  <c r="E83" i="10" s="1"/>
  <c r="G99" i="10" a="1"/>
  <c r="G99" i="10" s="1"/>
  <c r="D99" i="10" s="1"/>
  <c r="N28" i="10" a="1"/>
  <c r="N28" i="10" s="1"/>
  <c r="K28" i="10" s="1"/>
  <c r="N39" i="10" a="1"/>
  <c r="N39" i="10" s="1"/>
  <c r="J39" i="10" s="1"/>
  <c r="N52" i="10" a="1"/>
  <c r="N52" i="10" s="1"/>
  <c r="K52" i="10" s="1"/>
  <c r="N68" i="10" a="1"/>
  <c r="N68" i="10" s="1"/>
  <c r="M68" i="10" s="1"/>
  <c r="N84" i="10" a="1"/>
  <c r="N84" i="10" s="1"/>
  <c r="L84" i="10" s="1"/>
  <c r="N109" i="10" a="1"/>
  <c r="N109" i="10" s="1"/>
  <c r="M109" i="10" s="1"/>
  <c r="G14" i="10" a="1"/>
  <c r="G14" i="10" s="1"/>
  <c r="F14" i="10" s="1"/>
  <c r="G45" i="10" a="1"/>
  <c r="G45" i="10" s="1"/>
  <c r="D45" i="10" s="1"/>
  <c r="G96" i="10" a="1"/>
  <c r="G96" i="10" s="1"/>
  <c r="F96" i="10" s="1"/>
  <c r="G34" i="10" a="1"/>
  <c r="G34" i="10" s="1"/>
  <c r="E34" i="10" s="1"/>
  <c r="N71" i="10" a="1"/>
  <c r="N71" i="10" s="1"/>
  <c r="I71" i="10" s="1"/>
  <c r="N103" i="10" a="1"/>
  <c r="N103" i="10" s="1"/>
  <c r="J103" i="10" s="1"/>
  <c r="N50" i="10" a="1"/>
  <c r="N50" i="10" s="1"/>
  <c r="J50" i="10" s="1"/>
  <c r="G81" i="10" a="1"/>
  <c r="G81" i="10" s="1"/>
  <c r="D81" i="10" s="1"/>
  <c r="N24" i="10" a="1"/>
  <c r="N24" i="10" s="1"/>
  <c r="K24" i="10" s="1"/>
  <c r="G52" i="10" a="1"/>
  <c r="G52" i="10" s="1"/>
  <c r="E52" i="10" s="1"/>
  <c r="N82" i="10" a="1"/>
  <c r="N82" i="10" s="1"/>
  <c r="M82" i="10" s="1"/>
  <c r="N23" i="10" a="1"/>
  <c r="N23" i="10" s="1"/>
  <c r="J23" i="10" s="1"/>
  <c r="G26" i="10" a="1"/>
  <c r="G26" i="10" s="1"/>
  <c r="E26" i="10" s="1"/>
  <c r="G39" i="10" a="1"/>
  <c r="G39" i="10" s="1"/>
  <c r="F39" i="10" s="1"/>
  <c r="G56" i="10" a="1"/>
  <c r="G56" i="10" s="1"/>
  <c r="D56" i="10" s="1"/>
  <c r="G72" i="10" a="1"/>
  <c r="G72" i="10" s="1"/>
  <c r="E72" i="10" s="1"/>
  <c r="G88" i="10" a="1"/>
  <c r="G88" i="10" s="1"/>
  <c r="E88" i="10" s="1"/>
  <c r="G104" i="10" a="1"/>
  <c r="G104" i="10" s="1"/>
  <c r="D104" i="10" s="1"/>
  <c r="G24" i="10" a="1"/>
  <c r="G24" i="10" s="1"/>
  <c r="E24" i="10" s="1"/>
  <c r="G46" i="10" a="1"/>
  <c r="G46" i="10" s="1"/>
  <c r="D46" i="10" s="1"/>
  <c r="N63" i="10" a="1"/>
  <c r="N63" i="10" s="1"/>
  <c r="J63" i="10" s="1"/>
  <c r="N79" i="10" a="1"/>
  <c r="N79" i="10" s="1"/>
  <c r="L79" i="10" s="1"/>
  <c r="N95" i="10" a="1"/>
  <c r="N95" i="10" s="1"/>
  <c r="L95" i="10" s="1"/>
  <c r="N22" i="10" a="1"/>
  <c r="N22" i="10" s="1"/>
  <c r="I22" i="10" s="1"/>
  <c r="N42" i="10" a="1"/>
  <c r="N42" i="10" s="1"/>
  <c r="L42" i="10" s="1"/>
  <c r="G57" i="10" a="1"/>
  <c r="G57" i="10" s="1"/>
  <c r="D57" i="10" s="1"/>
  <c r="G73" i="10" a="1"/>
  <c r="G73" i="10" s="1"/>
  <c r="E73" i="10" s="1"/>
  <c r="G89" i="10" a="1"/>
  <c r="G89" i="10" s="1"/>
  <c r="D89" i="10" s="1"/>
  <c r="G105" i="10" a="1"/>
  <c r="G105" i="10" s="1"/>
  <c r="F105" i="10" s="1"/>
  <c r="N34" i="10" a="1"/>
  <c r="N34" i="10" s="1"/>
  <c r="L34" i="10" s="1"/>
  <c r="G44" i="10" a="1"/>
  <c r="G44" i="10" s="1"/>
  <c r="E44" i="10" s="1"/>
  <c r="N58" i="10" a="1"/>
  <c r="N58" i="10" s="1"/>
  <c r="K58" i="10" s="1"/>
  <c r="N74" i="10" a="1"/>
  <c r="N74" i="10" s="1"/>
  <c r="M74" i="10" s="1"/>
  <c r="N90" i="10" a="1"/>
  <c r="N90" i="10" s="1"/>
  <c r="L90" i="10" s="1"/>
  <c r="N117" i="10" a="1"/>
  <c r="N117" i="10" s="1"/>
  <c r="I117" i="10" s="1"/>
  <c r="N27" i="10" a="1"/>
  <c r="N27" i="10" s="1"/>
  <c r="J27" i="10" s="1"/>
  <c r="G29" i="10" a="1"/>
  <c r="G29" i="10" s="1"/>
  <c r="D29" i="10" s="1"/>
  <c r="N40" i="10" a="1"/>
  <c r="N40" i="10" s="1"/>
  <c r="I40" i="10" s="1"/>
  <c r="G58" i="10" a="1"/>
  <c r="G58" i="10" s="1"/>
  <c r="D58" i="10" s="1"/>
  <c r="G74" i="10" a="1"/>
  <c r="G74" i="10" s="1"/>
  <c r="E74" i="10" s="1"/>
  <c r="G90" i="10" a="1"/>
  <c r="G90" i="10" s="1"/>
  <c r="E90" i="10" s="1"/>
  <c r="N17" i="10" a="1"/>
  <c r="N17" i="10" s="1"/>
  <c r="L17" i="10" s="1"/>
  <c r="G27" i="10" a="1"/>
  <c r="G27" i="10" s="1"/>
  <c r="F27" i="10" s="1"/>
  <c r="N49" i="10" a="1"/>
  <c r="N49" i="10" s="1"/>
  <c r="J49" i="10" s="1"/>
  <c r="N65" i="10" a="1"/>
  <c r="N65" i="10" s="1"/>
  <c r="M65" i="10" s="1"/>
  <c r="N81" i="10" a="1"/>
  <c r="N81" i="10" s="1"/>
  <c r="M81" i="10" s="1"/>
  <c r="N97" i="10" a="1"/>
  <c r="N97" i="10" s="1"/>
  <c r="L97" i="10" s="1"/>
  <c r="N26" i="10" a="1"/>
  <c r="N26" i="10" s="1"/>
  <c r="I26" i="10" s="1"/>
  <c r="G43" i="10" a="1"/>
  <c r="G43" i="10" s="1"/>
  <c r="E43" i="10" s="1"/>
  <c r="G59" i="10" a="1"/>
  <c r="G59" i="10" s="1"/>
  <c r="D59" i="10" s="1"/>
  <c r="G75" i="10" a="1"/>
  <c r="G75" i="10" s="1"/>
  <c r="D75" i="10" s="1"/>
  <c r="G91" i="10" a="1"/>
  <c r="G91" i="10" s="1"/>
  <c r="F91" i="10" s="1"/>
  <c r="G106" i="10" a="1"/>
  <c r="G106" i="10" s="1"/>
  <c r="E106" i="10" s="1"/>
  <c r="N35" i="10" a="1"/>
  <c r="N35" i="10" s="1"/>
  <c r="L35" i="10" s="1"/>
  <c r="N47" i="10" a="1"/>
  <c r="N47" i="10" s="1"/>
  <c r="I47" i="10" s="1"/>
  <c r="N60" i="10" a="1"/>
  <c r="N60" i="10" s="1"/>
  <c r="I60" i="10" s="1"/>
  <c r="N76" i="10" a="1"/>
  <c r="N76" i="10" s="1"/>
  <c r="I76" i="10" s="1"/>
  <c r="N98" i="10" a="1"/>
  <c r="N98" i="10" s="1"/>
  <c r="I98" i="10" s="1"/>
  <c r="N125" i="10" a="1"/>
  <c r="N125" i="10" s="1"/>
  <c r="M125" i="10" s="1"/>
  <c r="N92" i="10" a="1"/>
  <c r="N92" i="10" s="1"/>
  <c r="N100" i="10" a="1"/>
  <c r="N100" i="10" s="1"/>
  <c r="N106" i="10" a="1"/>
  <c r="N106" i="10" s="1"/>
  <c r="G110" i="10" a="1"/>
  <c r="G110" i="10" s="1"/>
  <c r="G118" i="10" a="1"/>
  <c r="G118" i="10" s="1"/>
  <c r="G126" i="10" a="1"/>
  <c r="G126" i="10" s="1"/>
  <c r="G134" i="10" a="1"/>
  <c r="G134" i="10" s="1"/>
  <c r="G141" i="10" a="1"/>
  <c r="G141" i="10" s="1"/>
  <c r="G149" i="10" a="1"/>
  <c r="G149" i="10" s="1"/>
  <c r="G157" i="10" a="1"/>
  <c r="G157" i="10" s="1"/>
  <c r="G165" i="10" a="1"/>
  <c r="G165" i="10" s="1"/>
  <c r="G173" i="10" a="1"/>
  <c r="G173" i="10" s="1"/>
  <c r="G181" i="10" a="1"/>
  <c r="G181" i="10" s="1"/>
  <c r="G189" i="10" a="1"/>
  <c r="G189" i="10" s="1"/>
  <c r="G197" i="10" a="1"/>
  <c r="G197" i="10" s="1"/>
  <c r="G205" i="10" a="1"/>
  <c r="G205" i="10" s="1"/>
  <c r="G111" i="10" a="1"/>
  <c r="G111" i="10" s="1"/>
  <c r="G119" i="10" a="1"/>
  <c r="G119" i="10" s="1"/>
  <c r="G127" i="10" a="1"/>
  <c r="G127" i="10" s="1"/>
  <c r="G135" i="10" a="1"/>
  <c r="G135" i="10" s="1"/>
  <c r="N144" i="10" a="1"/>
  <c r="N144" i="10" s="1"/>
  <c r="N152" i="10" a="1"/>
  <c r="N152" i="10" s="1"/>
  <c r="N160" i="10" a="1"/>
  <c r="N160" i="10" s="1"/>
  <c r="N168" i="10" a="1"/>
  <c r="N168" i="10" s="1"/>
  <c r="N176" i="10" a="1"/>
  <c r="N176" i="10" s="1"/>
  <c r="N184" i="10" a="1"/>
  <c r="N184" i="10" s="1"/>
  <c r="N192" i="10" a="1"/>
  <c r="N192" i="10" s="1"/>
  <c r="N200" i="10" a="1"/>
  <c r="N200" i="10" s="1"/>
  <c r="N111" i="10" a="1"/>
  <c r="N111" i="10" s="1"/>
  <c r="N119" i="10" a="1"/>
  <c r="N119" i="10" s="1"/>
  <c r="N127" i="10" a="1"/>
  <c r="N127" i="10" s="1"/>
  <c r="N135" i="10" a="1"/>
  <c r="N135" i="10" s="1"/>
  <c r="G144" i="10" a="1"/>
  <c r="G144" i="10" s="1"/>
  <c r="G152" i="10" a="1"/>
  <c r="G152" i="10" s="1"/>
  <c r="G160" i="10" a="1"/>
  <c r="G160" i="10" s="1"/>
  <c r="G168" i="10" a="1"/>
  <c r="G168" i="10" s="1"/>
  <c r="G176" i="10" a="1"/>
  <c r="G176" i="10" s="1"/>
  <c r="G184" i="10" a="1"/>
  <c r="G184" i="10" s="1"/>
  <c r="G192" i="10" a="1"/>
  <c r="G192" i="10" s="1"/>
  <c r="G200" i="10" a="1"/>
  <c r="G200" i="10" s="1"/>
  <c r="G207" i="10" a="1"/>
  <c r="G207" i="10" s="1"/>
  <c r="G117" i="10" a="1"/>
  <c r="G117" i="10" s="1"/>
  <c r="G125" i="10" a="1"/>
  <c r="G125" i="10" s="1"/>
  <c r="G133" i="10" a="1"/>
  <c r="G133" i="10" s="1"/>
  <c r="N141" i="10" a="1"/>
  <c r="N141" i="10" s="1"/>
  <c r="N149" i="10" a="1"/>
  <c r="N149" i="10" s="1"/>
  <c r="N157" i="10" a="1"/>
  <c r="N157" i="10" s="1"/>
  <c r="N165" i="10" a="1"/>
  <c r="N165" i="10" s="1"/>
  <c r="N173" i="10" a="1"/>
  <c r="N173" i="10" s="1"/>
  <c r="N181" i="10" a="1"/>
  <c r="N181" i="10" s="1"/>
  <c r="N189" i="10" a="1"/>
  <c r="N189" i="10" s="1"/>
  <c r="N197" i="10" a="1"/>
  <c r="N197" i="10" s="1"/>
  <c r="N205" i="10" a="1"/>
  <c r="N205" i="10" s="1"/>
  <c r="N209" i="10" a="1"/>
  <c r="N209" i="10" s="1"/>
  <c r="N213" i="10" a="1"/>
  <c r="N213" i="10" s="1"/>
  <c r="N221" i="10" a="1"/>
  <c r="N221" i="10" s="1"/>
  <c r="G211" i="10" a="1"/>
  <c r="G211" i="10" s="1"/>
  <c r="G215" i="10" a="1"/>
  <c r="G215" i="10" s="1"/>
  <c r="G223" i="10" a="1"/>
  <c r="G223" i="10" s="1"/>
  <c r="G220" i="10" a="1"/>
  <c r="G220" i="10" s="1"/>
  <c r="N216" i="10" a="1"/>
  <c r="N216" i="10" s="1"/>
  <c r="N224" i="10" a="1"/>
  <c r="N224" i="10" s="1"/>
  <c r="G232" i="10" a="1"/>
  <c r="G232" i="10" s="1"/>
  <c r="G240" i="10" a="1"/>
  <c r="G240" i="10" s="1"/>
  <c r="G248" i="10" a="1"/>
  <c r="G248" i="10" s="1"/>
  <c r="G256" i="10" a="1"/>
  <c r="G256" i="10" s="1"/>
  <c r="G264" i="10" a="1"/>
  <c r="G264" i="10" s="1"/>
  <c r="G272" i="10" a="1"/>
  <c r="G272" i="10" s="1"/>
  <c r="N279" i="10" a="1"/>
  <c r="N279" i="10" s="1"/>
  <c r="N287" i="10" a="1"/>
  <c r="N287" i="10" s="1"/>
  <c r="G229" i="10" a="1"/>
  <c r="G229" i="10" s="1"/>
  <c r="G237" i="10" a="1"/>
  <c r="G237" i="10" s="1"/>
  <c r="G245" i="10" a="1"/>
  <c r="G245" i="10" s="1"/>
  <c r="G253" i="10" a="1"/>
  <c r="G253" i="10" s="1"/>
  <c r="G261" i="10" a="1"/>
  <c r="G261" i="10" s="1"/>
  <c r="G269" i="10" a="1"/>
  <c r="G269" i="10" s="1"/>
  <c r="G277" i="10" a="1"/>
  <c r="G277" i="10" s="1"/>
  <c r="G285" i="10" a="1"/>
  <c r="G285" i="10" s="1"/>
  <c r="N225" i="10" a="1"/>
  <c r="N225" i="10" s="1"/>
  <c r="N233" i="10" a="1"/>
  <c r="N233" i="10" s="1"/>
  <c r="N241" i="10" a="1"/>
  <c r="N241" i="10" s="1"/>
  <c r="N249" i="10" a="1"/>
  <c r="N249" i="10" s="1"/>
  <c r="N257" i="10" a="1"/>
  <c r="N257" i="10" s="1"/>
  <c r="N265" i="10" a="1"/>
  <c r="N265" i="10" s="1"/>
  <c r="N274" i="10" a="1"/>
  <c r="N274" i="10" s="1"/>
  <c r="N282" i="10" a="1"/>
  <c r="N282" i="10" s="1"/>
  <c r="N226" i="10" a="1"/>
  <c r="N226" i="10" s="1"/>
  <c r="N234" i="10" a="1"/>
  <c r="N234" i="10" s="1"/>
  <c r="N242" i="10" a="1"/>
  <c r="N242" i="10" s="1"/>
  <c r="N250" i="10" a="1"/>
  <c r="N250" i="10" s="1"/>
  <c r="N258" i="10" a="1"/>
  <c r="N258" i="10" s="1"/>
  <c r="N266" i="10" a="1"/>
  <c r="N266" i="10" s="1"/>
  <c r="G274" i="10" a="1"/>
  <c r="G274" i="10" s="1"/>
  <c r="G282" i="10" a="1"/>
  <c r="G282" i="10" s="1"/>
  <c r="N290" i="10" a="1"/>
  <c r="N290" i="10" s="1"/>
  <c r="N302" i="10" a="1"/>
  <c r="N302" i="10" s="1"/>
  <c r="N310" i="10" a="1"/>
  <c r="N310" i="10" s="1"/>
  <c r="N318" i="10" a="1"/>
  <c r="N318" i="10" s="1"/>
  <c r="N325" i="10" a="1"/>
  <c r="N325" i="10" s="1"/>
  <c r="N333" i="10" a="1"/>
  <c r="N333" i="10" s="1"/>
  <c r="N341" i="10" a="1"/>
  <c r="N341" i="10" s="1"/>
  <c r="G300" i="10" a="1"/>
  <c r="G300" i="10" s="1"/>
  <c r="G308" i="10" a="1"/>
  <c r="G308" i="10" s="1"/>
  <c r="G316" i="10" a="1"/>
  <c r="G316" i="10" s="1"/>
  <c r="G324" i="10" a="1"/>
  <c r="G324" i="10" s="1"/>
  <c r="G331" i="10" a="1"/>
  <c r="G331" i="10" s="1"/>
  <c r="G339" i="10" a="1"/>
  <c r="G339" i="10" s="1"/>
  <c r="N348" i="10" a="1"/>
  <c r="N348" i="10" s="1"/>
  <c r="N300" i="10" a="1"/>
  <c r="N300" i="10" s="1"/>
  <c r="N308" i="10" a="1"/>
  <c r="N308" i="10" s="1"/>
  <c r="N316" i="10" a="1"/>
  <c r="N316" i="10" s="1"/>
  <c r="N324" i="10" a="1"/>
  <c r="N324" i="10" s="1"/>
  <c r="N332" i="10" a="1"/>
  <c r="N332" i="10" s="1"/>
  <c r="N340" i="10" a="1"/>
  <c r="N340" i="10" s="1"/>
  <c r="N347" i="10" a="1"/>
  <c r="N347" i="10" s="1"/>
  <c r="G292" i="10" a="1"/>
  <c r="G292" i="10" s="1"/>
  <c r="G296" i="10" a="1"/>
  <c r="G296" i="10" s="1"/>
  <c r="G302" i="10" a="1"/>
  <c r="G302" i="10" s="1"/>
  <c r="G310" i="10" a="1"/>
  <c r="G310" i="10" s="1"/>
  <c r="G318" i="10" a="1"/>
  <c r="G318" i="10" s="1"/>
  <c r="G328" i="10" a="1"/>
  <c r="G328" i="10" s="1"/>
  <c r="G336" i="10" a="1"/>
  <c r="G336" i="10" s="1"/>
  <c r="G344" i="10" a="1"/>
  <c r="G344" i="10" s="1"/>
  <c r="G356" i="10" a="1"/>
  <c r="G356" i="10" s="1"/>
  <c r="G352" i="10" a="1"/>
  <c r="G352" i="10" s="1"/>
  <c r="G349" i="10" a="1"/>
  <c r="G349" i="10" s="1"/>
  <c r="N352" i="10" a="1"/>
  <c r="N352" i="10" s="1"/>
  <c r="N360" i="10" a="1"/>
  <c r="N360" i="10" s="1"/>
  <c r="N368" i="10" a="1"/>
  <c r="N368" i="10" s="1"/>
  <c r="N376" i="10" a="1"/>
  <c r="N376" i="10" s="1"/>
  <c r="N384" i="10" a="1"/>
  <c r="N384" i="10" s="1"/>
  <c r="N392" i="10" a="1"/>
  <c r="N392" i="10" s="1"/>
  <c r="G358" i="10" a="1"/>
  <c r="G358" i="10" s="1"/>
  <c r="G366" i="10" a="1"/>
  <c r="G366" i="10" s="1"/>
  <c r="G374" i="10" a="1"/>
  <c r="G374" i="10" s="1"/>
  <c r="G382" i="10" a="1"/>
  <c r="G382" i="10" s="1"/>
  <c r="G390" i="10" a="1"/>
  <c r="G390" i="10" s="1"/>
  <c r="N358" i="10" a="1"/>
  <c r="N358" i="10" s="1"/>
  <c r="N366" i="10" a="1"/>
  <c r="N366" i="10" s="1"/>
  <c r="N374" i="10" a="1"/>
  <c r="N374" i="10" s="1"/>
  <c r="N382" i="10" a="1"/>
  <c r="N382" i="10" s="1"/>
  <c r="N390" i="10" a="1"/>
  <c r="N390" i="10" s="1"/>
  <c r="G360" i="10" a="1"/>
  <c r="G360" i="10" s="1"/>
  <c r="G368" i="10" a="1"/>
  <c r="G368" i="10" s="1"/>
  <c r="G376" i="10" a="1"/>
  <c r="G376" i="10" s="1"/>
  <c r="G384" i="10" a="1"/>
  <c r="G384" i="10" s="1"/>
  <c r="G392" i="10" a="1"/>
  <c r="G392" i="10" s="1"/>
  <c r="G402" i="10" a="1"/>
  <c r="G402" i="10" s="1"/>
  <c r="G410" i="10" a="1"/>
  <c r="G410" i="10" s="1"/>
  <c r="G399" i="10" a="1"/>
  <c r="G399" i="10" s="1"/>
  <c r="G407" i="10" a="1"/>
  <c r="G407" i="10" s="1"/>
  <c r="G404" i="10" a="1"/>
  <c r="G404" i="10" s="1"/>
  <c r="G397" i="10" a="1"/>
  <c r="G397" i="10" s="1"/>
  <c r="G405" i="10" a="1"/>
  <c r="G405" i="10" s="1"/>
  <c r="N410" i="10" a="1"/>
  <c r="N410" i="10" s="1"/>
  <c r="N415" i="10" a="1"/>
  <c r="N415" i="10" s="1"/>
  <c r="N423" i="10" a="1"/>
  <c r="N423" i="10" s="1"/>
  <c r="G414" i="10" a="1"/>
  <c r="G414" i="10" s="1"/>
  <c r="G421" i="10" a="1"/>
  <c r="G421" i="10" s="1"/>
  <c r="N417" i="10" a="1"/>
  <c r="N417" i="10" s="1"/>
  <c r="N425" i="10" a="1"/>
  <c r="N425" i="10" s="1"/>
  <c r="N418" i="10" a="1"/>
  <c r="N418" i="10" s="1"/>
  <c r="N426" i="10" a="1"/>
  <c r="N426" i="10" s="1"/>
  <c r="N431" i="10" a="1"/>
  <c r="N431" i="10" s="1"/>
  <c r="N439" i="10" a="1"/>
  <c r="N439" i="10" s="1"/>
  <c r="N447" i="10" a="1"/>
  <c r="N447" i="10" s="1"/>
  <c r="N455" i="10" a="1"/>
  <c r="N455" i="10" s="1"/>
  <c r="G435" i="10" a="1"/>
  <c r="G435" i="10" s="1"/>
  <c r="G443" i="10" a="1"/>
  <c r="G443" i="10" s="1"/>
  <c r="G451" i="10" a="1"/>
  <c r="G451" i="10" s="1"/>
  <c r="N432" i="10" a="1"/>
  <c r="N432" i="10" s="1"/>
  <c r="N440" i="10" a="1"/>
  <c r="N440" i="10" s="1"/>
  <c r="N448" i="10" a="1"/>
  <c r="N448" i="10" s="1"/>
  <c r="N456" i="10" a="1"/>
  <c r="N456" i="10" s="1"/>
  <c r="G434" i="10" a="1"/>
  <c r="G434" i="10" s="1"/>
  <c r="G442" i="10" a="1"/>
  <c r="G442" i="10" s="1"/>
  <c r="G450" i="10" a="1"/>
  <c r="G450" i="10" s="1"/>
  <c r="G20" i="10" a="1"/>
  <c r="G20" i="10" s="1"/>
  <c r="G37" i="10" a="1"/>
  <c r="G37" i="10" s="1"/>
  <c r="G49" i="10" a="1"/>
  <c r="G49" i="10" s="1"/>
  <c r="G68" i="10" a="1"/>
  <c r="G68" i="10" s="1"/>
  <c r="G84" i="10" a="1"/>
  <c r="G84" i="10" s="1"/>
  <c r="G92" i="10" a="1"/>
  <c r="G92" i="10" s="1"/>
  <c r="G100" i="10" a="1"/>
  <c r="G100" i="10" s="1"/>
  <c r="N21" i="10" a="1"/>
  <c r="N21" i="10" s="1"/>
  <c r="G18" i="10" a="1"/>
  <c r="G18" i="10" s="1"/>
  <c r="G30" i="10" a="1"/>
  <c r="G30" i="10" s="1"/>
  <c r="G42" i="10" a="1"/>
  <c r="G42" i="10" s="1"/>
  <c r="G50" i="10" a="1"/>
  <c r="G50" i="10" s="1"/>
  <c r="N59" i="10" a="1"/>
  <c r="N59" i="10" s="1"/>
  <c r="N67" i="10" a="1"/>
  <c r="N67" i="10" s="1"/>
  <c r="N75" i="10" a="1"/>
  <c r="N75" i="10" s="1"/>
  <c r="N83" i="10" a="1"/>
  <c r="N83" i="10" s="1"/>
  <c r="N91" i="10" a="1"/>
  <c r="N91" i="10" s="1"/>
  <c r="N99" i="10" a="1"/>
  <c r="N99" i="10" s="1"/>
  <c r="N14" i="10" a="1"/>
  <c r="N14" i="10" s="1"/>
  <c r="N30" i="10" a="1"/>
  <c r="N30" i="10" s="1"/>
  <c r="G25" i="10" a="1"/>
  <c r="G25" i="10" s="1"/>
  <c r="N46" i="10" a="1"/>
  <c r="N46" i="10" s="1"/>
  <c r="G53" i="10" a="1"/>
  <c r="G53" i="10" s="1"/>
  <c r="G61" i="10" a="1"/>
  <c r="G61" i="10" s="1"/>
  <c r="G69" i="10" a="1"/>
  <c r="G69" i="10" s="1"/>
  <c r="G77" i="10" a="1"/>
  <c r="G77" i="10" s="1"/>
  <c r="G85" i="10" a="1"/>
  <c r="G85" i="10" s="1"/>
  <c r="G93" i="10" a="1"/>
  <c r="G93" i="10" s="1"/>
  <c r="G101" i="10" a="1"/>
  <c r="G101" i="10" s="1"/>
  <c r="N16" i="10" a="1"/>
  <c r="N16" i="10" s="1"/>
  <c r="N32" i="10" a="1"/>
  <c r="N32" i="10" s="1"/>
  <c r="N36" i="10" a="1"/>
  <c r="N36" i="10" s="1"/>
  <c r="G40" i="10" a="1"/>
  <c r="G40" i="10" s="1"/>
  <c r="G48" i="10" a="1"/>
  <c r="G48" i="10" s="1"/>
  <c r="N54" i="10" a="1"/>
  <c r="N54" i="10" s="1"/>
  <c r="N62" i="10" a="1"/>
  <c r="N62" i="10" s="1"/>
  <c r="N70" i="10" a="1"/>
  <c r="N70" i="10" s="1"/>
  <c r="N78" i="10" a="1"/>
  <c r="N78" i="10" s="1"/>
  <c r="N86" i="10" a="1"/>
  <c r="N86" i="10" s="1"/>
  <c r="N94" i="10" a="1"/>
  <c r="N94" i="10" s="1"/>
  <c r="N102" i="10" a="1"/>
  <c r="N102" i="10" s="1"/>
  <c r="N107" i="10" a="1"/>
  <c r="N107" i="10" s="1"/>
  <c r="N113" i="10" a="1"/>
  <c r="N113" i="10" s="1"/>
  <c r="N121" i="10" a="1"/>
  <c r="N121" i="10" s="1"/>
  <c r="N129" i="10" a="1"/>
  <c r="N129" i="10" s="1"/>
  <c r="N137" i="10" a="1"/>
  <c r="N137" i="10" s="1"/>
  <c r="G143" i="10" a="1"/>
  <c r="G143" i="10" s="1"/>
  <c r="G151" i="10" a="1"/>
  <c r="G151" i="10" s="1"/>
  <c r="G159" i="10" a="1"/>
  <c r="G159" i="10" s="1"/>
  <c r="G167" i="10" a="1"/>
  <c r="G167" i="10" s="1"/>
  <c r="G175" i="10" a="1"/>
  <c r="G175" i="10" s="1"/>
  <c r="G183" i="10" a="1"/>
  <c r="G183" i="10" s="1"/>
  <c r="G191" i="10" a="1"/>
  <c r="G191" i="10" s="1"/>
  <c r="G199" i="10" a="1"/>
  <c r="G199" i="10" s="1"/>
  <c r="G108" i="10" a="1"/>
  <c r="G108" i="10" s="1"/>
  <c r="N114" i="10" a="1"/>
  <c r="N114" i="10" s="1"/>
  <c r="N122" i="10" a="1"/>
  <c r="N122" i="10" s="1"/>
  <c r="N130" i="10" a="1"/>
  <c r="N130" i="10" s="1"/>
  <c r="N138" i="10" a="1"/>
  <c r="N138" i="10" s="1"/>
  <c r="N146" i="10" a="1"/>
  <c r="N146" i="10" s="1"/>
  <c r="N154" i="10" a="1"/>
  <c r="N154" i="10" s="1"/>
  <c r="N162" i="10" a="1"/>
  <c r="N162" i="10" s="1"/>
  <c r="N170" i="10" a="1"/>
  <c r="N170" i="10" s="1"/>
  <c r="N178" i="10" a="1"/>
  <c r="N178" i="10" s="1"/>
  <c r="N186" i="10" a="1"/>
  <c r="N186" i="10" s="1"/>
  <c r="N194" i="10" a="1"/>
  <c r="N194" i="10" s="1"/>
  <c r="N202" i="10" a="1"/>
  <c r="N202" i="10" s="1"/>
  <c r="G112" i="10" a="1"/>
  <c r="G112" i="10" s="1"/>
  <c r="G120" i="10" a="1"/>
  <c r="G120" i="10" s="1"/>
  <c r="G128" i="10" a="1"/>
  <c r="G128" i="10" s="1"/>
  <c r="G136" i="10" a="1"/>
  <c r="G136" i="10" s="1"/>
  <c r="G146" i="10" a="1"/>
  <c r="G146" i="10" s="1"/>
  <c r="G154" i="10" a="1"/>
  <c r="G154" i="10" s="1"/>
  <c r="G162" i="10" a="1"/>
  <c r="G162" i="10" s="1"/>
  <c r="G170" i="10" a="1"/>
  <c r="G170" i="10" s="1"/>
  <c r="G178" i="10" a="1"/>
  <c r="G178" i="10" s="1"/>
  <c r="G186" i="10" a="1"/>
  <c r="G186" i="10" s="1"/>
  <c r="G194" i="10" a="1"/>
  <c r="G194" i="10" s="1"/>
  <c r="G202" i="10" a="1"/>
  <c r="G202" i="10" s="1"/>
  <c r="N112" i="10" a="1"/>
  <c r="N112" i="10" s="1"/>
  <c r="N120" i="10" a="1"/>
  <c r="N120" i="10" s="1"/>
  <c r="N128" i="10" a="1"/>
  <c r="N128" i="10" s="1"/>
  <c r="N136" i="10" a="1"/>
  <c r="N136" i="10" s="1"/>
  <c r="N143" i="10" a="1"/>
  <c r="N143" i="10" s="1"/>
  <c r="N151" i="10" a="1"/>
  <c r="N151" i="10" s="1"/>
  <c r="N159" i="10" a="1"/>
  <c r="N159" i="10" s="1"/>
  <c r="N167" i="10" a="1"/>
  <c r="N167" i="10" s="1"/>
  <c r="N175" i="10" a="1"/>
  <c r="N175" i="10" s="1"/>
  <c r="N183" i="10" a="1"/>
  <c r="N183" i="10" s="1"/>
  <c r="N191" i="10" a="1"/>
  <c r="N191" i="10" s="1"/>
  <c r="N199" i="10" a="1"/>
  <c r="N199" i="10" s="1"/>
  <c r="N206" i="10" a="1"/>
  <c r="N206" i="10" s="1"/>
  <c r="N210" i="10" a="1"/>
  <c r="N210" i="10" s="1"/>
  <c r="G214" i="10" a="1"/>
  <c r="G214" i="10" s="1"/>
  <c r="G222" i="10" a="1"/>
  <c r="G222" i="10" s="1"/>
  <c r="G212" i="10" a="1"/>
  <c r="G212" i="10" s="1"/>
  <c r="N218" i="10" a="1"/>
  <c r="N218" i="10" s="1"/>
  <c r="N215" i="10" a="1"/>
  <c r="N215" i="10" s="1"/>
  <c r="N223" i="10" a="1"/>
  <c r="N223" i="10" s="1"/>
  <c r="G217" i="10" a="1"/>
  <c r="G217" i="10" s="1"/>
  <c r="N227" i="10" a="1"/>
  <c r="N227" i="10" s="1"/>
  <c r="N235" i="10" a="1"/>
  <c r="N235" i="10" s="1"/>
  <c r="N243" i="10" a="1"/>
  <c r="N243" i="10" s="1"/>
  <c r="N251" i="10" a="1"/>
  <c r="N251" i="10" s="1"/>
  <c r="N259" i="10" a="1"/>
  <c r="N259" i="10" s="1"/>
  <c r="N267" i="10" a="1"/>
  <c r="N267" i="10" s="1"/>
  <c r="N273" i="10" a="1"/>
  <c r="N273" i="10" s="1"/>
  <c r="N281" i="10" a="1"/>
  <c r="N281" i="10" s="1"/>
  <c r="N289" i="10" a="1"/>
  <c r="N289" i="10" s="1"/>
  <c r="N232" i="10" a="1"/>
  <c r="N232" i="10" s="1"/>
  <c r="N240" i="10" a="1"/>
  <c r="N240" i="10" s="1"/>
  <c r="N248" i="10" a="1"/>
  <c r="N248" i="10" s="1"/>
  <c r="N256" i="10" a="1"/>
  <c r="N256" i="10" s="1"/>
  <c r="N264" i="10" a="1"/>
  <c r="N264" i="10" s="1"/>
  <c r="N272" i="10" a="1"/>
  <c r="N272" i="10" s="1"/>
  <c r="G279" i="10" a="1"/>
  <c r="G279" i="10" s="1"/>
  <c r="G287" i="10" a="1"/>
  <c r="G287" i="10" s="1"/>
  <c r="G226" i="10" a="1"/>
  <c r="G226" i="10" s="1"/>
  <c r="G234" i="10" a="1"/>
  <c r="G234" i="10" s="1"/>
  <c r="G242" i="10" a="1"/>
  <c r="G242" i="10" s="1"/>
  <c r="G250" i="10" a="1"/>
  <c r="G250" i="10" s="1"/>
  <c r="G258" i="10" a="1"/>
  <c r="G258" i="10" s="1"/>
  <c r="G266" i="10" a="1"/>
  <c r="G266" i="10" s="1"/>
  <c r="N276" i="10" a="1"/>
  <c r="N276" i="10" s="1"/>
  <c r="N284" i="10" a="1"/>
  <c r="N284" i="10" s="1"/>
  <c r="G227" i="10" a="1"/>
  <c r="G227" i="10" s="1"/>
  <c r="G235" i="10" a="1"/>
  <c r="G235" i="10" s="1"/>
  <c r="G243" i="10" a="1"/>
  <c r="G243" i="10" s="1"/>
  <c r="G251" i="10" a="1"/>
  <c r="G251" i="10" s="1"/>
  <c r="G259" i="10" a="1"/>
  <c r="G259" i="10" s="1"/>
  <c r="G267" i="10" a="1"/>
  <c r="G267" i="10" s="1"/>
  <c r="G276" i="10" a="1"/>
  <c r="G276" i="10" s="1"/>
  <c r="G284" i="10" a="1"/>
  <c r="G284" i="10" s="1"/>
  <c r="N294" i="10" a="1"/>
  <c r="N294" i="10" s="1"/>
  <c r="G303" i="10" a="1"/>
  <c r="G303" i="10" s="1"/>
  <c r="G311" i="10" a="1"/>
  <c r="G311" i="10" s="1"/>
  <c r="G319" i="10" a="1"/>
  <c r="G319" i="10" s="1"/>
  <c r="N327" i="10" a="1"/>
  <c r="N327" i="10" s="1"/>
  <c r="N335" i="10" a="1"/>
  <c r="N335" i="10" s="1"/>
  <c r="N343" i="10" a="1"/>
  <c r="N343" i="10" s="1"/>
  <c r="N303" i="10" a="1"/>
  <c r="N303" i="10" s="1"/>
  <c r="N311" i="10" a="1"/>
  <c r="N311" i="10" s="1"/>
  <c r="N319" i="10" a="1"/>
  <c r="N319" i="10" s="1"/>
  <c r="G325" i="10" a="1"/>
  <c r="G325" i="10" s="1"/>
  <c r="G333" i="10" a="1"/>
  <c r="G333" i="10" s="1"/>
  <c r="G341" i="10" a="1"/>
  <c r="G341" i="10" s="1"/>
  <c r="N295" i="10" a="1"/>
  <c r="N295" i="10" s="1"/>
  <c r="G301" i="10" a="1"/>
  <c r="G301" i="10" s="1"/>
  <c r="G309" i="10" a="1"/>
  <c r="G309" i="10" s="1"/>
  <c r="G317" i="10" a="1"/>
  <c r="G317" i="10" s="1"/>
  <c r="N326" i="10" a="1"/>
  <c r="N326" i="10" s="1"/>
  <c r="N334" i="10" a="1"/>
  <c r="N334" i="10" s="1"/>
  <c r="N342" i="10" a="1"/>
  <c r="N342" i="10" s="1"/>
  <c r="G289" i="10" a="1"/>
  <c r="G289" i="10" s="1"/>
  <c r="G293" i="10" a="1"/>
  <c r="G293" i="10" s="1"/>
  <c r="G297" i="10" a="1"/>
  <c r="G297" i="10" s="1"/>
  <c r="N305" i="10" a="1"/>
  <c r="N305" i="10" s="1"/>
  <c r="N313" i="10" a="1"/>
  <c r="N313" i="10" s="1"/>
  <c r="N321" i="10" a="1"/>
  <c r="N321" i="10" s="1"/>
  <c r="G330" i="10" a="1"/>
  <c r="G330" i="10" s="1"/>
  <c r="G338" i="10" a="1"/>
  <c r="G338" i="10" s="1"/>
  <c r="G346" i="10" a="1"/>
  <c r="G346" i="10" s="1"/>
  <c r="N349" i="10" a="1"/>
  <c r="N349" i="10" s="1"/>
  <c r="N354" i="10" a="1"/>
  <c r="N354" i="10" s="1"/>
  <c r="G350" i="10" a="1"/>
  <c r="G350" i="10" s="1"/>
  <c r="G353" i="10" a="1"/>
  <c r="G353" i="10" s="1"/>
  <c r="G361" i="10" a="1"/>
  <c r="G361" i="10" s="1"/>
  <c r="G369" i="10" a="1"/>
  <c r="G369" i="10" s="1"/>
  <c r="G377" i="10" a="1"/>
  <c r="G377" i="10" s="1"/>
  <c r="G385" i="10" a="1"/>
  <c r="G385" i="10" s="1"/>
  <c r="G393" i="10" a="1"/>
  <c r="G393" i="10" s="1"/>
  <c r="N361" i="10" a="1"/>
  <c r="N361" i="10" s="1"/>
  <c r="N369" i="10" a="1"/>
  <c r="N369" i="10" s="1"/>
  <c r="N377" i="10" a="1"/>
  <c r="N377" i="10" s="1"/>
  <c r="N385" i="10" a="1"/>
  <c r="N385" i="10" s="1"/>
  <c r="N393" i="10" a="1"/>
  <c r="N393" i="10" s="1"/>
  <c r="G359" i="10" a="1"/>
  <c r="G359" i="10" s="1"/>
  <c r="G367" i="10" a="1"/>
  <c r="G367" i="10" s="1"/>
  <c r="G375" i="10" a="1"/>
  <c r="G375" i="10" s="1"/>
  <c r="G383" i="10" a="1"/>
  <c r="G383" i="10" s="1"/>
  <c r="G391" i="10" a="1"/>
  <c r="G391" i="10" s="1"/>
  <c r="N363" i="10" a="1"/>
  <c r="N363" i="10" s="1"/>
  <c r="N371" i="10" a="1"/>
  <c r="N371" i="10" s="1"/>
  <c r="N379" i="10" a="1"/>
  <c r="N379" i="10" s="1"/>
  <c r="N387" i="10" a="1"/>
  <c r="N387" i="10" s="1"/>
  <c r="N397" i="10" a="1"/>
  <c r="N397" i="10" s="1"/>
  <c r="N405" i="10" a="1"/>
  <c r="N405" i="10" s="1"/>
  <c r="G395" i="10" a="1"/>
  <c r="G395" i="10" s="1"/>
  <c r="N402" i="10" a="1"/>
  <c r="N402" i="10" s="1"/>
  <c r="N399" i="10" a="1"/>
  <c r="N399" i="10" s="1"/>
  <c r="N407" i="10" a="1"/>
  <c r="N407" i="10" s="1"/>
  <c r="N400" i="10" a="1"/>
  <c r="N400" i="10" s="1"/>
  <c r="N408" i="10" a="1"/>
  <c r="N408" i="10" s="1"/>
  <c r="N411" i="10" a="1"/>
  <c r="N411" i="10" s="1"/>
  <c r="G416" i="10" a="1"/>
  <c r="G416" i="10" s="1"/>
  <c r="G424" i="10" a="1"/>
  <c r="G424" i="10" s="1"/>
  <c r="N416" i="10" a="1"/>
  <c r="N416" i="10" s="1"/>
  <c r="N424" i="10" a="1"/>
  <c r="N424" i="10" s="1"/>
  <c r="G418" i="10" a="1"/>
  <c r="G418" i="10" s="1"/>
  <c r="G426" i="10" a="1"/>
  <c r="G426" i="10" s="1"/>
  <c r="G419" i="10" a="1"/>
  <c r="G419" i="10" s="1"/>
  <c r="G427" i="10" a="1"/>
  <c r="G427" i="10" s="1"/>
  <c r="N433" i="10" a="1"/>
  <c r="N433" i="10" s="1"/>
  <c r="N441" i="10" a="1"/>
  <c r="N441" i="10" s="1"/>
  <c r="N449" i="10" a="1"/>
  <c r="N449" i="10" s="1"/>
  <c r="G429" i="10" a="1"/>
  <c r="G429" i="10" s="1"/>
  <c r="G437" i="10" a="1"/>
  <c r="G437" i="10" s="1"/>
  <c r="G445" i="10" a="1"/>
  <c r="G445" i="10" s="1"/>
  <c r="G453" i="10" a="1"/>
  <c r="G453" i="10" s="1"/>
  <c r="N434" i="10" a="1"/>
  <c r="N434" i="10" s="1"/>
  <c r="N442" i="10" a="1"/>
  <c r="N442" i="10" s="1"/>
  <c r="N450" i="10" a="1"/>
  <c r="N450" i="10" s="1"/>
  <c r="N427" i="10" a="1"/>
  <c r="N427" i="10" s="1"/>
  <c r="G436" i="10" a="1"/>
  <c r="G436" i="10" s="1"/>
  <c r="G444" i="10" a="1"/>
  <c r="G444" i="10" s="1"/>
  <c r="G452" i="10" a="1"/>
  <c r="G452" i="10" s="1"/>
  <c r="G31" i="10" a="1"/>
  <c r="G31" i="10" s="1"/>
  <c r="G41" i="10" a="1"/>
  <c r="G41" i="10" s="1"/>
  <c r="G60" i="10" a="1"/>
  <c r="G60" i="10" s="1"/>
  <c r="G76" i="10" a="1"/>
  <c r="G76" i="10" s="1"/>
  <c r="N15" i="10" a="1"/>
  <c r="N15" i="10" s="1"/>
  <c r="N31" i="10" a="1"/>
  <c r="N31" i="10" s="1"/>
  <c r="G23" i="10" a="1"/>
  <c r="G23" i="10" s="1"/>
  <c r="G33" i="10" a="1"/>
  <c r="G33" i="10" s="1"/>
  <c r="G38" i="10" a="1"/>
  <c r="G38" i="10" s="1"/>
  <c r="N44" i="10" a="1"/>
  <c r="N44" i="10" s="1"/>
  <c r="G54" i="10" a="1"/>
  <c r="G54" i="10" s="1"/>
  <c r="G62" i="10" a="1"/>
  <c r="G62" i="10" s="1"/>
  <c r="G70" i="10" a="1"/>
  <c r="G70" i="10" s="1"/>
  <c r="G78" i="10" a="1"/>
  <c r="G78" i="10" s="1"/>
  <c r="G86" i="10" a="1"/>
  <c r="G86" i="10" s="1"/>
  <c r="G94" i="10" a="1"/>
  <c r="G94" i="10" s="1"/>
  <c r="G102" i="10" a="1"/>
  <c r="G102" i="10" s="1"/>
  <c r="N25" i="10" a="1"/>
  <c r="N25" i="10" s="1"/>
  <c r="G21" i="10" a="1"/>
  <c r="G21" i="10" s="1"/>
  <c r="G32" i="10" a="1"/>
  <c r="G32" i="10" s="1"/>
  <c r="N45" i="10" a="1"/>
  <c r="N45" i="10" s="1"/>
  <c r="N53" i="10" a="1"/>
  <c r="N53" i="10" s="1"/>
  <c r="N61" i="10" a="1"/>
  <c r="N61" i="10" s="1"/>
  <c r="N69" i="10" a="1"/>
  <c r="N69" i="10" s="1"/>
  <c r="N77" i="10" a="1"/>
  <c r="N77" i="10" s="1"/>
  <c r="N85" i="10" a="1"/>
  <c r="N85" i="10" s="1"/>
  <c r="N93" i="10" a="1"/>
  <c r="N93" i="10" s="1"/>
  <c r="N101" i="10" a="1"/>
  <c r="N101" i="10" s="1"/>
  <c r="N18" i="10" a="1"/>
  <c r="N18" i="10" s="1"/>
  <c r="G16" i="10" a="1"/>
  <c r="G16" i="10" s="1"/>
  <c r="G28" i="10" a="1"/>
  <c r="G28" i="10" s="1"/>
  <c r="G47" i="10" a="1"/>
  <c r="G47" i="10" s="1"/>
  <c r="G55" i="10" a="1"/>
  <c r="G55" i="10" s="1"/>
  <c r="G63" i="10" a="1"/>
  <c r="G63" i="10" s="1"/>
  <c r="G71" i="10" a="1"/>
  <c r="G71" i="10" s="1"/>
  <c r="G79" i="10" a="1"/>
  <c r="G79" i="10" s="1"/>
  <c r="G87" i="10" a="1"/>
  <c r="G87" i="10" s="1"/>
  <c r="G95" i="10" a="1"/>
  <c r="G95" i="10" s="1"/>
  <c r="G103" i="10" a="1"/>
  <c r="G103" i="10" s="1"/>
  <c r="N20" i="10" a="1"/>
  <c r="N20" i="10" s="1"/>
  <c r="N33" i="10" a="1"/>
  <c r="N33" i="10" s="1"/>
  <c r="N37" i="10" a="1"/>
  <c r="N37" i="10" s="1"/>
  <c r="N43" i="10" a="1"/>
  <c r="N43" i="10" s="1"/>
  <c r="N51" i="10" a="1"/>
  <c r="N51" i="10" s="1"/>
  <c r="N56" i="10" a="1"/>
  <c r="N56" i="10" s="1"/>
  <c r="N64" i="10" a="1"/>
  <c r="N64" i="10" s="1"/>
  <c r="N72" i="10" a="1"/>
  <c r="N72" i="10" s="1"/>
  <c r="N80" i="10" a="1"/>
  <c r="N80" i="10" s="1"/>
  <c r="N88" i="10" a="1"/>
  <c r="N88" i="10" s="1"/>
  <c r="N96" i="10" a="1"/>
  <c r="N96" i="10" s="1"/>
  <c r="N104" i="10" a="1"/>
  <c r="N104" i="10" s="1"/>
  <c r="N108" i="10" a="1"/>
  <c r="N108" i="10" s="1"/>
  <c r="G114" i="10" a="1"/>
  <c r="G114" i="10" s="1"/>
  <c r="G122" i="10" a="1"/>
  <c r="G122" i="10" s="1"/>
  <c r="G130" i="10" a="1"/>
  <c r="G130" i="10" s="1"/>
  <c r="G138" i="10" a="1"/>
  <c r="G138" i="10" s="1"/>
  <c r="G145" i="10" a="1"/>
  <c r="G145" i="10" s="1"/>
  <c r="G153" i="10" a="1"/>
  <c r="G153" i="10" s="1"/>
  <c r="G161" i="10" a="1"/>
  <c r="G161" i="10" s="1"/>
  <c r="G169" i="10" a="1"/>
  <c r="G169" i="10" s="1"/>
  <c r="G177" i="10" a="1"/>
  <c r="G177" i="10" s="1"/>
  <c r="G185" i="10" a="1"/>
  <c r="G185" i="10" s="1"/>
  <c r="G193" i="10" a="1"/>
  <c r="G193" i="10" s="1"/>
  <c r="G201" i="10" a="1"/>
  <c r="G201" i="10" s="1"/>
  <c r="G109" i="10" a="1"/>
  <c r="G109" i="10" s="1"/>
  <c r="G115" i="10" a="1"/>
  <c r="G115" i="10" s="1"/>
  <c r="G123" i="10" a="1"/>
  <c r="G123" i="10" s="1"/>
  <c r="G131" i="10" a="1"/>
  <c r="G131" i="10" s="1"/>
  <c r="N140" i="10" a="1"/>
  <c r="N140" i="10" s="1"/>
  <c r="N148" i="10" a="1"/>
  <c r="N148" i="10" s="1"/>
  <c r="N156" i="10" a="1"/>
  <c r="N156" i="10" s="1"/>
  <c r="N164" i="10" a="1"/>
  <c r="N164" i="10" s="1"/>
  <c r="N172" i="10" a="1"/>
  <c r="N172" i="10" s="1"/>
  <c r="N180" i="10" a="1"/>
  <c r="N180" i="10" s="1"/>
  <c r="N188" i="10" a="1"/>
  <c r="N188" i="10" s="1"/>
  <c r="N196" i="10" a="1"/>
  <c r="N196" i="10" s="1"/>
  <c r="N204" i="10" a="1"/>
  <c r="N204" i="10" s="1"/>
  <c r="N115" i="10" a="1"/>
  <c r="N115" i="10" s="1"/>
  <c r="N123" i="10" a="1"/>
  <c r="N123" i="10" s="1"/>
  <c r="N131" i="10" a="1"/>
  <c r="N131" i="10" s="1"/>
  <c r="G140" i="10" a="1"/>
  <c r="G140" i="10" s="1"/>
  <c r="G148" i="10" a="1"/>
  <c r="G148" i="10" s="1"/>
  <c r="G156" i="10" a="1"/>
  <c r="G156" i="10" s="1"/>
  <c r="G164" i="10" a="1"/>
  <c r="G164" i="10" s="1"/>
  <c r="G172" i="10" a="1"/>
  <c r="G172" i="10" s="1"/>
  <c r="G180" i="10" a="1"/>
  <c r="G180" i="10" s="1"/>
  <c r="G188" i="10" a="1"/>
  <c r="G188" i="10" s="1"/>
  <c r="G196" i="10" a="1"/>
  <c r="G196" i="10" s="1"/>
  <c r="G204" i="10" a="1"/>
  <c r="G204" i="10" s="1"/>
  <c r="G113" i="10" a="1"/>
  <c r="G113" i="10" s="1"/>
  <c r="G121" i="10" a="1"/>
  <c r="G121" i="10" s="1"/>
  <c r="G129" i="10" a="1"/>
  <c r="G129" i="10" s="1"/>
  <c r="G137" i="10" a="1"/>
  <c r="G137" i="10" s="1"/>
  <c r="N145" i="10" a="1"/>
  <c r="N145" i="10" s="1"/>
  <c r="N153" i="10" a="1"/>
  <c r="N153" i="10" s="1"/>
  <c r="N161" i="10" a="1"/>
  <c r="N161" i="10" s="1"/>
  <c r="N169" i="10" a="1"/>
  <c r="N169" i="10" s="1"/>
  <c r="N177" i="10" a="1"/>
  <c r="N177" i="10" s="1"/>
  <c r="N185" i="10" a="1"/>
  <c r="N185" i="10" s="1"/>
  <c r="N193" i="10" a="1"/>
  <c r="N193" i="10" s="1"/>
  <c r="N201" i="10" a="1"/>
  <c r="N201" i="10" s="1"/>
  <c r="N207" i="10" a="1"/>
  <c r="N207" i="10" s="1"/>
  <c r="N211" i="10" a="1"/>
  <c r="N211" i="10" s="1"/>
  <c r="N217" i="10" a="1"/>
  <c r="N217" i="10" s="1"/>
  <c r="G209" i="10" a="1"/>
  <c r="G209" i="10" s="1"/>
  <c r="G213" i="10" a="1"/>
  <c r="G213" i="10" s="1"/>
  <c r="G219" i="10" a="1"/>
  <c r="G219" i="10" s="1"/>
  <c r="G216" i="10" a="1"/>
  <c r="G216" i="10" s="1"/>
  <c r="G224" i="10" a="1"/>
  <c r="G224" i="10" s="1"/>
  <c r="N220" i="10" a="1"/>
  <c r="N220" i="10" s="1"/>
  <c r="G228" i="10" a="1"/>
  <c r="G228" i="10" s="1"/>
  <c r="G236" i="10" a="1"/>
  <c r="G236" i="10" s="1"/>
  <c r="G244" i="10" a="1"/>
  <c r="G244" i="10" s="1"/>
  <c r="G252" i="10" a="1"/>
  <c r="G252" i="10" s="1"/>
  <c r="G260" i="10" a="1"/>
  <c r="G260" i="10" s="1"/>
  <c r="G268" i="10" a="1"/>
  <c r="G268" i="10" s="1"/>
  <c r="N275" i="10" a="1"/>
  <c r="N275" i="10" s="1"/>
  <c r="N283" i="10" a="1"/>
  <c r="N283" i="10" s="1"/>
  <c r="N293" i="10" a="1"/>
  <c r="N293" i="10" s="1"/>
  <c r="G233" i="10" a="1"/>
  <c r="G233" i="10" s="1"/>
  <c r="G241" i="10" a="1"/>
  <c r="G241" i="10" s="1"/>
  <c r="G249" i="10" a="1"/>
  <c r="G249" i="10" s="1"/>
  <c r="G257" i="10" a="1"/>
  <c r="G257" i="10" s="1"/>
  <c r="G265" i="10" a="1"/>
  <c r="G265" i="10" s="1"/>
  <c r="G273" i="10" a="1"/>
  <c r="G273" i="10" s="1"/>
  <c r="G281" i="10" a="1"/>
  <c r="G281" i="10" s="1"/>
  <c r="N288" i="10" a="1"/>
  <c r="N288" i="10" s="1"/>
  <c r="N229" i="10" a="1"/>
  <c r="N229" i="10" s="1"/>
  <c r="N237" i="10" a="1"/>
  <c r="N237" i="10" s="1"/>
  <c r="N245" i="10" a="1"/>
  <c r="N245" i="10" s="1"/>
  <c r="N253" i="10" a="1"/>
  <c r="N253" i="10" s="1"/>
  <c r="N261" i="10" a="1"/>
  <c r="N261" i="10" s="1"/>
  <c r="N269" i="10" a="1"/>
  <c r="N269" i="10" s="1"/>
  <c r="N278" i="10" a="1"/>
  <c r="N278" i="10" s="1"/>
  <c r="N286" i="10" a="1"/>
  <c r="N286" i="10" s="1"/>
  <c r="N230" i="10" a="1"/>
  <c r="N230" i="10" s="1"/>
  <c r="N238" i="10" a="1"/>
  <c r="N238" i="10" s="1"/>
  <c r="N246" i="10" a="1"/>
  <c r="N246" i="10" s="1"/>
  <c r="N254" i="10" a="1"/>
  <c r="N254" i="10" s="1"/>
  <c r="N262" i="10" a="1"/>
  <c r="N262" i="10" s="1"/>
  <c r="N270" i="10" a="1"/>
  <c r="N270" i="10" s="1"/>
  <c r="G278" i="10" a="1"/>
  <c r="G278" i="10" s="1"/>
  <c r="G286" i="10" a="1"/>
  <c r="G286" i="10" s="1"/>
  <c r="N298" i="10" a="1"/>
  <c r="N298" i="10" s="1"/>
  <c r="N306" i="10" a="1"/>
  <c r="N306" i="10" s="1"/>
  <c r="N314" i="10" a="1"/>
  <c r="N314" i="10" s="1"/>
  <c r="N322" i="10" a="1"/>
  <c r="N322" i="10" s="1"/>
  <c r="N329" i="10" a="1"/>
  <c r="N329" i="10" s="1"/>
  <c r="N337" i="10" a="1"/>
  <c r="N337" i="10" s="1"/>
  <c r="N345" i="10" a="1"/>
  <c r="N345" i="10" s="1"/>
  <c r="G304" i="10" a="1"/>
  <c r="G304" i="10" s="1"/>
  <c r="G312" i="10" a="1"/>
  <c r="G312" i="10" s="1"/>
  <c r="G320" i="10" a="1"/>
  <c r="G320" i="10" s="1"/>
  <c r="G327" i="10" a="1"/>
  <c r="G327" i="10" s="1"/>
  <c r="G335" i="10" a="1"/>
  <c r="G335" i="10" s="1"/>
  <c r="G343" i="10" a="1"/>
  <c r="G343" i="10" s="1"/>
  <c r="N296" i="10" a="1"/>
  <c r="N296" i="10" s="1"/>
  <c r="N304" i="10" a="1"/>
  <c r="N304" i="10" s="1"/>
  <c r="N312" i="10" a="1"/>
  <c r="N312" i="10" s="1"/>
  <c r="N320" i="10" a="1"/>
  <c r="N320" i="10" s="1"/>
  <c r="N328" i="10" a="1"/>
  <c r="N328" i="10" s="1"/>
  <c r="N336" i="10" a="1"/>
  <c r="N336" i="10" s="1"/>
  <c r="N344" i="10" a="1"/>
  <c r="N344" i="10" s="1"/>
  <c r="G290" i="10" a="1"/>
  <c r="G290" i="10" s="1"/>
  <c r="G294" i="10" a="1"/>
  <c r="G294" i="10" s="1"/>
  <c r="G298" i="10" a="1"/>
  <c r="G298" i="10" s="1"/>
  <c r="G306" i="10" a="1"/>
  <c r="G306" i="10" s="1"/>
  <c r="G314" i="10" a="1"/>
  <c r="G314" i="10" s="1"/>
  <c r="G322" i="10" a="1"/>
  <c r="G322" i="10" s="1"/>
  <c r="G332" i="10" a="1"/>
  <c r="G332" i="10" s="1"/>
  <c r="G340" i="10" a="1"/>
  <c r="G340" i="10" s="1"/>
  <c r="G355" i="10" a="1"/>
  <c r="G355" i="10" s="1"/>
  <c r="N350" i="10" a="1"/>
  <c r="N350" i="10" s="1"/>
  <c r="G347" i="10" a="1"/>
  <c r="G347" i="10" s="1"/>
  <c r="G351" i="10" a="1"/>
  <c r="G351" i="10" s="1"/>
  <c r="N356" i="10" a="1"/>
  <c r="N356" i="10" s="1"/>
  <c r="N364" i="10" a="1"/>
  <c r="N364" i="10" s="1"/>
  <c r="N372" i="10" a="1"/>
  <c r="N372" i="10" s="1"/>
  <c r="N380" i="10" a="1"/>
  <c r="N380" i="10" s="1"/>
  <c r="N388" i="10" a="1"/>
  <c r="N388" i="10" s="1"/>
  <c r="G354" i="10" a="1"/>
  <c r="G354" i="10" s="1"/>
  <c r="G362" i="10" a="1"/>
  <c r="G362" i="10" s="1"/>
  <c r="G370" i="10" a="1"/>
  <c r="G370" i="10" s="1"/>
  <c r="G378" i="10" a="1"/>
  <c r="G378" i="10" s="1"/>
  <c r="G386" i="10" a="1"/>
  <c r="G386" i="10" s="1"/>
  <c r="G394" i="10" a="1"/>
  <c r="G394" i="10" s="1"/>
  <c r="N362" i="10" a="1"/>
  <c r="N362" i="10" s="1"/>
  <c r="N370" i="10" a="1"/>
  <c r="N370" i="10" s="1"/>
  <c r="N378" i="10" a="1"/>
  <c r="N378" i="10" s="1"/>
  <c r="N386" i="10" a="1"/>
  <c r="N386" i="10" s="1"/>
  <c r="N394" i="10" a="1"/>
  <c r="N394" i="10" s="1"/>
  <c r="G364" i="10" a="1"/>
  <c r="G364" i="10" s="1"/>
  <c r="G372" i="10" a="1"/>
  <c r="G372" i="10" s="1"/>
  <c r="G380" i="10" a="1"/>
  <c r="G380" i="10" s="1"/>
  <c r="G388" i="10" a="1"/>
  <c r="G388" i="10" s="1"/>
  <c r="G398" i="10" a="1"/>
  <c r="G398" i="10" s="1"/>
  <c r="G406" i="10" a="1"/>
  <c r="G406" i="10" s="1"/>
  <c r="G396" i="10" a="1"/>
  <c r="G396" i="10" s="1"/>
  <c r="G403" i="10" a="1"/>
  <c r="G403" i="10" s="1"/>
  <c r="G400" i="10" a="1"/>
  <c r="G400" i="10" s="1"/>
  <c r="G408" i="10" a="1"/>
  <c r="G408" i="10" s="1"/>
  <c r="G401" i="10" a="1"/>
  <c r="G401" i="10" s="1"/>
  <c r="G409" i="10" a="1"/>
  <c r="G409" i="10" s="1"/>
  <c r="N412" i="10" a="1"/>
  <c r="N412" i="10" s="1"/>
  <c r="N419" i="10" a="1"/>
  <c r="N419" i="10" s="1"/>
  <c r="G412" i="10" a="1"/>
  <c r="G412" i="10" s="1"/>
  <c r="G417" i="10" a="1"/>
  <c r="G417" i="10" s="1"/>
  <c r="G425" i="10" a="1"/>
  <c r="G425" i="10" s="1"/>
  <c r="N421" i="10" a="1"/>
  <c r="N421" i="10" s="1"/>
  <c r="N414" i="10" a="1"/>
  <c r="N414" i="10" s="1"/>
  <c r="N422" i="10" a="1"/>
  <c r="N422" i="10" s="1"/>
  <c r="G428" i="10" a="1"/>
  <c r="G428" i="10" s="1"/>
  <c r="N435" i="10" a="1"/>
  <c r="N435" i="10" s="1"/>
  <c r="N443" i="10" a="1"/>
  <c r="N443" i="10" s="1"/>
  <c r="N451" i="10" a="1"/>
  <c r="N451" i="10" s="1"/>
  <c r="G431" i="10" a="1"/>
  <c r="G431" i="10" s="1"/>
  <c r="G439" i="10" a="1"/>
  <c r="G439" i="10" s="1"/>
  <c r="G447" i="10" a="1"/>
  <c r="G447" i="10" s="1"/>
  <c r="G455" i="10" a="1"/>
  <c r="G455" i="10" s="1"/>
  <c r="N436" i="10" a="1"/>
  <c r="N436" i="10" s="1"/>
  <c r="N444" i="10" a="1"/>
  <c r="N444" i="10" s="1"/>
  <c r="N452" i="10" a="1"/>
  <c r="N452" i="10" s="1"/>
  <c r="G430" i="10" a="1"/>
  <c r="G430" i="10" s="1"/>
  <c r="G438" i="10" a="1"/>
  <c r="G438" i="10" s="1"/>
  <c r="G446" i="10" a="1"/>
  <c r="G446" i="10" s="1"/>
  <c r="G454" i="10" a="1"/>
  <c r="G454" i="10" s="1"/>
  <c r="N133" i="10" a="1"/>
  <c r="N133" i="10" s="1"/>
  <c r="G139" i="10" a="1"/>
  <c r="G139" i="10" s="1"/>
  <c r="G147" i="10" a="1"/>
  <c r="G147" i="10" s="1"/>
  <c r="G155" i="10" a="1"/>
  <c r="G155" i="10" s="1"/>
  <c r="G163" i="10" a="1"/>
  <c r="G163" i="10" s="1"/>
  <c r="G171" i="10" a="1"/>
  <c r="G171" i="10" s="1"/>
  <c r="G179" i="10" a="1"/>
  <c r="G179" i="10" s="1"/>
  <c r="G187" i="10" a="1"/>
  <c r="G187" i="10" s="1"/>
  <c r="G195" i="10" a="1"/>
  <c r="G195" i="10" s="1"/>
  <c r="G203" i="10" a="1"/>
  <c r="G203" i="10" s="1"/>
  <c r="N110" i="10" a="1"/>
  <c r="N110" i="10" s="1"/>
  <c r="N118" i="10" a="1"/>
  <c r="N118" i="10" s="1"/>
  <c r="N126" i="10" a="1"/>
  <c r="N126" i="10" s="1"/>
  <c r="N134" i="10" a="1"/>
  <c r="N134" i="10" s="1"/>
  <c r="N142" i="10" a="1"/>
  <c r="N142" i="10" s="1"/>
  <c r="N150" i="10" a="1"/>
  <c r="N150" i="10" s="1"/>
  <c r="N158" i="10" a="1"/>
  <c r="N158" i="10" s="1"/>
  <c r="N166" i="10" a="1"/>
  <c r="N166" i="10" s="1"/>
  <c r="N174" i="10" a="1"/>
  <c r="N174" i="10" s="1"/>
  <c r="N182" i="10" a="1"/>
  <c r="N182" i="10" s="1"/>
  <c r="N190" i="10" a="1"/>
  <c r="N190" i="10" s="1"/>
  <c r="N198" i="10" a="1"/>
  <c r="N198" i="10" s="1"/>
  <c r="G208" i="10" a="1"/>
  <c r="G208" i="10" s="1"/>
  <c r="G116" i="10" a="1"/>
  <c r="G116" i="10" s="1"/>
  <c r="G124" i="10" a="1"/>
  <c r="G124" i="10" s="1"/>
  <c r="G132" i="10" a="1"/>
  <c r="G132" i="10" s="1"/>
  <c r="G142" i="10" a="1"/>
  <c r="G142" i="10" s="1"/>
  <c r="G150" i="10" a="1"/>
  <c r="G150" i="10" s="1"/>
  <c r="G158" i="10" a="1"/>
  <c r="G158" i="10" s="1"/>
  <c r="G166" i="10" a="1"/>
  <c r="G166" i="10" s="1"/>
  <c r="G174" i="10" a="1"/>
  <c r="G174" i="10" s="1"/>
  <c r="G182" i="10" a="1"/>
  <c r="G182" i="10" s="1"/>
  <c r="G190" i="10" a="1"/>
  <c r="G190" i="10" s="1"/>
  <c r="G198" i="10" a="1"/>
  <c r="G198" i="10" s="1"/>
  <c r="G206" i="10" a="1"/>
  <c r="G206" i="10" s="1"/>
  <c r="N116" i="10" a="1"/>
  <c r="N116" i="10" s="1"/>
  <c r="N124" i="10" a="1"/>
  <c r="N124" i="10" s="1"/>
  <c r="N132" i="10" a="1"/>
  <c r="N132" i="10" s="1"/>
  <c r="N139" i="10" a="1"/>
  <c r="N139" i="10" s="1"/>
  <c r="N147" i="10" a="1"/>
  <c r="N147" i="10" s="1"/>
  <c r="N155" i="10" a="1"/>
  <c r="N155" i="10" s="1"/>
  <c r="N163" i="10" a="1"/>
  <c r="N163" i="10" s="1"/>
  <c r="N171" i="10" a="1"/>
  <c r="N171" i="10" s="1"/>
  <c r="N179" i="10" a="1"/>
  <c r="N179" i="10" s="1"/>
  <c r="N187" i="10" a="1"/>
  <c r="N187" i="10" s="1"/>
  <c r="N195" i="10" a="1"/>
  <c r="N195" i="10" s="1"/>
  <c r="N203" i="10" a="1"/>
  <c r="N203" i="10" s="1"/>
  <c r="N208" i="10" a="1"/>
  <c r="N208" i="10" s="1"/>
  <c r="N212" i="10" a="1"/>
  <c r="N212" i="10" s="1"/>
  <c r="G218" i="10" a="1"/>
  <c r="G218" i="10" s="1"/>
  <c r="G210" i="10" a="1"/>
  <c r="G210" i="10" s="1"/>
  <c r="N214" i="10" a="1"/>
  <c r="N214" i="10" s="1"/>
  <c r="N222" i="10" a="1"/>
  <c r="N222" i="10" s="1"/>
  <c r="N219" i="10" a="1"/>
  <c r="N219" i="10" s="1"/>
  <c r="G225" i="10" a="1"/>
  <c r="G225" i="10" s="1"/>
  <c r="G221" i="10" a="1"/>
  <c r="G221" i="10" s="1"/>
  <c r="N231" i="10" a="1"/>
  <c r="N231" i="10" s="1"/>
  <c r="N239" i="10" a="1"/>
  <c r="N239" i="10" s="1"/>
  <c r="N247" i="10" a="1"/>
  <c r="N247" i="10" s="1"/>
  <c r="N255" i="10" a="1"/>
  <c r="N255" i="10" s="1"/>
  <c r="N263" i="10" a="1"/>
  <c r="N263" i="10" s="1"/>
  <c r="N271" i="10" a="1"/>
  <c r="N271" i="10" s="1"/>
  <c r="N277" i="10" a="1"/>
  <c r="N277" i="10" s="1"/>
  <c r="N285" i="10" a="1"/>
  <c r="N285" i="10" s="1"/>
  <c r="N228" i="10" a="1"/>
  <c r="N228" i="10" s="1"/>
  <c r="N236" i="10" a="1"/>
  <c r="N236" i="10" s="1"/>
  <c r="N244" i="10" a="1"/>
  <c r="N244" i="10" s="1"/>
  <c r="N252" i="10" a="1"/>
  <c r="N252" i="10" s="1"/>
  <c r="N260" i="10" a="1"/>
  <c r="N260" i="10" s="1"/>
  <c r="N268" i="10" a="1"/>
  <c r="N268" i="10" s="1"/>
  <c r="G275" i="10" a="1"/>
  <c r="G275" i="10" s="1"/>
  <c r="G283" i="10" a="1"/>
  <c r="G283" i="10" s="1"/>
  <c r="N292" i="10" a="1"/>
  <c r="N292" i="10" s="1"/>
  <c r="G230" i="10" a="1"/>
  <c r="G230" i="10" s="1"/>
  <c r="G238" i="10" a="1"/>
  <c r="G238" i="10" s="1"/>
  <c r="G246" i="10" a="1"/>
  <c r="G246" i="10" s="1"/>
  <c r="G254" i="10" a="1"/>
  <c r="G254" i="10" s="1"/>
  <c r="G262" i="10" a="1"/>
  <c r="G262" i="10" s="1"/>
  <c r="G270" i="10" a="1"/>
  <c r="G270" i="10" s="1"/>
  <c r="N280" i="10" a="1"/>
  <c r="N280" i="10" s="1"/>
  <c r="N291" i="10" a="1"/>
  <c r="N291" i="10" s="1"/>
  <c r="G231" i="10" a="1"/>
  <c r="G231" i="10" s="1"/>
  <c r="G239" i="10" a="1"/>
  <c r="G239" i="10" s="1"/>
  <c r="G247" i="10" a="1"/>
  <c r="G247" i="10" s="1"/>
  <c r="G255" i="10" a="1"/>
  <c r="G255" i="10" s="1"/>
  <c r="G263" i="10" a="1"/>
  <c r="G263" i="10" s="1"/>
  <c r="G271" i="10" a="1"/>
  <c r="G271" i="10" s="1"/>
  <c r="G280" i="10" a="1"/>
  <c r="G280" i="10" s="1"/>
  <c r="G288" i="10" a="1"/>
  <c r="G288" i="10" s="1"/>
  <c r="G299" i="10" a="1"/>
  <c r="G299" i="10" s="1"/>
  <c r="G307" i="10" a="1"/>
  <c r="G307" i="10" s="1"/>
  <c r="G315" i="10" a="1"/>
  <c r="G315" i="10" s="1"/>
  <c r="G323" i="10" a="1"/>
  <c r="G323" i="10" s="1"/>
  <c r="N331" i="10" a="1"/>
  <c r="N331" i="10" s="1"/>
  <c r="N339" i="10" a="1"/>
  <c r="N339" i="10" s="1"/>
  <c r="N299" i="10" a="1"/>
  <c r="N299" i="10" s="1"/>
  <c r="N307" i="10" a="1"/>
  <c r="N307" i="10" s="1"/>
  <c r="N315" i="10" a="1"/>
  <c r="N315" i="10" s="1"/>
  <c r="N323" i="10" a="1"/>
  <c r="N323" i="10" s="1"/>
  <c r="G329" i="10" a="1"/>
  <c r="G329" i="10" s="1"/>
  <c r="G337" i="10" a="1"/>
  <c r="G337" i="10" s="1"/>
  <c r="G345" i="10" a="1"/>
  <c r="G345" i="10" s="1"/>
  <c r="N297" i="10" a="1"/>
  <c r="N297" i="10" s="1"/>
  <c r="G305" i="10" a="1"/>
  <c r="G305" i="10" s="1"/>
  <c r="G313" i="10" a="1"/>
  <c r="G313" i="10" s="1"/>
  <c r="G321" i="10" a="1"/>
  <c r="G321" i="10" s="1"/>
  <c r="N330" i="10" a="1"/>
  <c r="N330" i="10" s="1"/>
  <c r="N338" i="10" a="1"/>
  <c r="N338" i="10" s="1"/>
  <c r="N346" i="10" a="1"/>
  <c r="N346" i="10" s="1"/>
  <c r="G291" i="10" a="1"/>
  <c r="G291" i="10" s="1"/>
  <c r="G295" i="10" a="1"/>
  <c r="G295" i="10" s="1"/>
  <c r="N301" i="10" a="1"/>
  <c r="N301" i="10" s="1"/>
  <c r="N309" i="10" a="1"/>
  <c r="N309" i="10" s="1"/>
  <c r="N317" i="10" a="1"/>
  <c r="N317" i="10" s="1"/>
  <c r="G326" i="10" a="1"/>
  <c r="G326" i="10" s="1"/>
  <c r="G334" i="10" a="1"/>
  <c r="G334" i="10" s="1"/>
  <c r="G342" i="10" a="1"/>
  <c r="G342" i="10" s="1"/>
  <c r="N353" i="10" a="1"/>
  <c r="N353" i="10" s="1"/>
  <c r="N351" i="10" a="1"/>
  <c r="N351" i="10" s="1"/>
  <c r="G348" i="10" a="1"/>
  <c r="G348" i="10" s="1"/>
  <c r="N355" i="10" a="1"/>
  <c r="N355" i="10" s="1"/>
  <c r="G357" i="10" a="1"/>
  <c r="G357" i="10" s="1"/>
  <c r="G365" i="10" a="1"/>
  <c r="G365" i="10" s="1"/>
  <c r="G373" i="10" a="1"/>
  <c r="G373" i="10" s="1"/>
  <c r="G381" i="10" a="1"/>
  <c r="G381" i="10" s="1"/>
  <c r="G389" i="10" a="1"/>
  <c r="G389" i="10" s="1"/>
  <c r="N357" i="10" a="1"/>
  <c r="N357" i="10" s="1"/>
  <c r="N365" i="10" a="1"/>
  <c r="N365" i="10" s="1"/>
  <c r="N373" i="10" a="1"/>
  <c r="N373" i="10" s="1"/>
  <c r="N381" i="10" a="1"/>
  <c r="N381" i="10" s="1"/>
  <c r="N389" i="10" a="1"/>
  <c r="N389" i="10" s="1"/>
  <c r="N395" i="10" a="1"/>
  <c r="N395" i="10" s="1"/>
  <c r="G363" i="10" a="1"/>
  <c r="G363" i="10" s="1"/>
  <c r="G371" i="10" a="1"/>
  <c r="G371" i="10" s="1"/>
  <c r="G379" i="10" a="1"/>
  <c r="G379" i="10" s="1"/>
  <c r="G387" i="10" a="1"/>
  <c r="G387" i="10" s="1"/>
  <c r="N359" i="10" a="1"/>
  <c r="N359" i="10" s="1"/>
  <c r="N367" i="10" a="1"/>
  <c r="N367" i="10" s="1"/>
  <c r="N375" i="10" a="1"/>
  <c r="N375" i="10" s="1"/>
  <c r="N383" i="10" a="1"/>
  <c r="N383" i="10" s="1"/>
  <c r="N391" i="10" a="1"/>
  <c r="N391" i="10" s="1"/>
  <c r="N401" i="10" a="1"/>
  <c r="N401" i="10" s="1"/>
  <c r="N409" i="10" a="1"/>
  <c r="N409" i="10" s="1"/>
  <c r="N398" i="10" a="1"/>
  <c r="N398" i="10" s="1"/>
  <c r="N406" i="10" a="1"/>
  <c r="N406" i="10" s="1"/>
  <c r="N403" i="10" a="1"/>
  <c r="N403" i="10" s="1"/>
  <c r="N396" i="10" a="1"/>
  <c r="N396" i="10" s="1"/>
  <c r="N404" i="10" a="1"/>
  <c r="N404" i="10" s="1"/>
  <c r="G411" i="10" a="1"/>
  <c r="G411" i="10" s="1"/>
  <c r="N413" i="10" a="1"/>
  <c r="N413" i="10" s="1"/>
  <c r="G420" i="10" a="1"/>
  <c r="G420" i="10" s="1"/>
  <c r="G413" i="10" a="1"/>
  <c r="G413" i="10" s="1"/>
  <c r="N420" i="10" a="1"/>
  <c r="N420" i="10" s="1"/>
  <c r="N428" i="10" a="1"/>
  <c r="N428" i="10" s="1"/>
  <c r="G422" i="10" a="1"/>
  <c r="G422" i="10" s="1"/>
  <c r="G415" i="10" a="1"/>
  <c r="G415" i="10" s="1"/>
  <c r="G423" i="10" a="1"/>
  <c r="G423" i="10" s="1"/>
  <c r="N429" i="10" a="1"/>
  <c r="N429" i="10" s="1"/>
  <c r="N437" i="10" a="1"/>
  <c r="N437" i="10" s="1"/>
  <c r="N445" i="10" a="1"/>
  <c r="N445" i="10" s="1"/>
  <c r="N453" i="10" a="1"/>
  <c r="N453" i="10" s="1"/>
  <c r="G433" i="10" a="1"/>
  <c r="G433" i="10" s="1"/>
  <c r="G441" i="10" a="1"/>
  <c r="G441" i="10" s="1"/>
  <c r="G449" i="10" a="1"/>
  <c r="G449" i="10" s="1"/>
  <c r="N430" i="10" a="1"/>
  <c r="N430" i="10" s="1"/>
  <c r="N438" i="10" a="1"/>
  <c r="N438" i="10" s="1"/>
  <c r="N446" i="10" a="1"/>
  <c r="N446" i="10" s="1"/>
  <c r="N454" i="10" a="1"/>
  <c r="N454" i="10" s="1"/>
  <c r="G432" i="10" a="1"/>
  <c r="G432" i="10" s="1"/>
  <c r="G440" i="10" a="1"/>
  <c r="G440" i="10" s="1"/>
  <c r="G448" i="10" a="1"/>
  <c r="G448" i="10" s="1"/>
  <c r="G456" i="10" a="1"/>
  <c r="G456" i="10" s="1"/>
  <c r="N6" i="10" a="1"/>
  <c r="N6" i="10" s="1"/>
  <c r="N11" i="10" a="1"/>
  <c r="N11" i="10" s="1"/>
  <c r="M11" i="10" s="1"/>
  <c r="N12" i="10" a="1"/>
  <c r="N12" i="10" s="1"/>
  <c r="M12" i="10" s="1"/>
  <c r="N13" i="10" a="1"/>
  <c r="N13" i="10" s="1"/>
  <c r="M13" i="10" s="1"/>
  <c r="N7" i="10" a="1"/>
  <c r="N7" i="10" s="1"/>
  <c r="M7" i="10" s="1"/>
  <c r="N8" i="10" a="1"/>
  <c r="N8" i="10" s="1"/>
  <c r="M8" i="10" s="1"/>
  <c r="N10" i="10" a="1"/>
  <c r="N10" i="10" s="1"/>
  <c r="M10" i="10" s="1"/>
  <c r="N9" i="10" a="1"/>
  <c r="N9" i="10" s="1"/>
  <c r="M9" i="10" s="1"/>
  <c r="I17" i="9" a="1"/>
  <c r="I17" i="9" s="1"/>
  <c r="G17" i="9" s="1"/>
  <c r="I101" i="9" a="1"/>
  <c r="I101" i="9" s="1"/>
  <c r="H101" i="9" s="1"/>
  <c r="I8" i="9" a="1"/>
  <c r="I8" i="9" s="1"/>
  <c r="H8" i="9" s="1"/>
  <c r="I21" i="9" a="1"/>
  <c r="I21" i="9" s="1"/>
  <c r="G21" i="9" s="1"/>
  <c r="I65" i="9" a="1"/>
  <c r="I65" i="9" s="1"/>
  <c r="G65" i="9" s="1"/>
  <c r="I129" i="9" a="1"/>
  <c r="I129" i="9" s="1"/>
  <c r="H129" i="9" s="1"/>
  <c r="I49" i="9" a="1"/>
  <c r="I49" i="9" s="1"/>
  <c r="G49" i="9" s="1"/>
  <c r="I10" i="9" a="1"/>
  <c r="I10" i="9" s="1"/>
  <c r="F10" i="9" s="1"/>
  <c r="I29" i="9" a="1"/>
  <c r="I29" i="9" s="1"/>
  <c r="G29" i="9" s="1"/>
  <c r="I69" i="9" a="1"/>
  <c r="I69" i="9" s="1"/>
  <c r="D69" i="9" s="1"/>
  <c r="I133" i="9" a="1"/>
  <c r="I133" i="9" s="1"/>
  <c r="G133" i="9" s="1"/>
  <c r="I14" i="9" a="1"/>
  <c r="I14" i="9" s="1"/>
  <c r="E14" i="9" s="1"/>
  <c r="I45" i="9" a="1"/>
  <c r="I45" i="9" s="1"/>
  <c r="D45" i="9" s="1"/>
  <c r="I97" i="9" a="1"/>
  <c r="I97" i="9" s="1"/>
  <c r="F97" i="9" s="1"/>
  <c r="I32" i="9" a="1"/>
  <c r="I32" i="9" s="1"/>
  <c r="F32" i="9" s="1"/>
  <c r="I48" i="9" a="1"/>
  <c r="I48" i="9" s="1"/>
  <c r="E48" i="9" s="1"/>
  <c r="I13" i="9" a="1"/>
  <c r="I13" i="9" s="1"/>
  <c r="E13" i="9" s="1"/>
  <c r="I33" i="9" a="1"/>
  <c r="I33" i="9" s="1"/>
  <c r="G33" i="9" s="1"/>
  <c r="I53" i="9" a="1"/>
  <c r="I53" i="9" s="1"/>
  <c r="H53" i="9" s="1"/>
  <c r="I81" i="9" a="1"/>
  <c r="I81" i="9" s="1"/>
  <c r="H81" i="9" s="1"/>
  <c r="I113" i="9" a="1"/>
  <c r="I113" i="9" s="1"/>
  <c r="G113" i="9" s="1"/>
  <c r="I145" i="9" a="1"/>
  <c r="I145" i="9" s="1"/>
  <c r="F145" i="9" s="1"/>
  <c r="I64" i="9" a="1"/>
  <c r="I64" i="9" s="1"/>
  <c r="F64" i="9" s="1"/>
  <c r="I37" i="9" a="1"/>
  <c r="I37" i="9" s="1"/>
  <c r="F37" i="9" s="1"/>
  <c r="I61" i="9" a="1"/>
  <c r="I61" i="9" s="1"/>
  <c r="H61" i="9" s="1"/>
  <c r="I85" i="9" a="1"/>
  <c r="I85" i="9" s="1"/>
  <c r="G85" i="9" s="1"/>
  <c r="I117" i="9" a="1"/>
  <c r="I117" i="9" s="1"/>
  <c r="G117" i="9" s="1"/>
  <c r="I149" i="9" a="1"/>
  <c r="I149" i="9" s="1"/>
  <c r="F149" i="9" s="1"/>
  <c r="I80" i="9" a="1"/>
  <c r="I80" i="9" s="1"/>
  <c r="G80" i="9" s="1"/>
  <c r="E905" i="9"/>
  <c r="H905" i="9"/>
  <c r="D905" i="9"/>
  <c r="G905" i="9"/>
  <c r="F905" i="9"/>
  <c r="I77" i="9" a="1"/>
  <c r="I77" i="9" s="1"/>
  <c r="I93" i="9" a="1"/>
  <c r="I93" i="9" s="1"/>
  <c r="I109" i="9" a="1"/>
  <c r="I109" i="9" s="1"/>
  <c r="I125" i="9" a="1"/>
  <c r="I125" i="9" s="1"/>
  <c r="I141" i="9" a="1"/>
  <c r="I141" i="9" s="1"/>
  <c r="I24" i="9" a="1"/>
  <c r="I24" i="9" s="1"/>
  <c r="I40" i="9" a="1"/>
  <c r="I40" i="9" s="1"/>
  <c r="I56" i="9" a="1"/>
  <c r="I56" i="9" s="1"/>
  <c r="I72" i="9" a="1"/>
  <c r="I72" i="9" s="1"/>
  <c r="I88" i="9" a="1"/>
  <c r="I88" i="9" s="1"/>
  <c r="I104" i="9" a="1"/>
  <c r="I104" i="9" s="1"/>
  <c r="I120" i="9" a="1"/>
  <c r="I120" i="9" s="1"/>
  <c r="I136" i="9" a="1"/>
  <c r="I136" i="9" s="1"/>
  <c r="I152" i="9" a="1"/>
  <c r="I152" i="9" s="1"/>
  <c r="I11" i="9" a="1"/>
  <c r="I11" i="9" s="1"/>
  <c r="I27" i="9" a="1"/>
  <c r="I27" i="9" s="1"/>
  <c r="I43" i="9" a="1"/>
  <c r="I43" i="9" s="1"/>
  <c r="I59" i="9" a="1"/>
  <c r="I59" i="9" s="1"/>
  <c r="I75" i="9" a="1"/>
  <c r="I75" i="9" s="1"/>
  <c r="I91" i="9" a="1"/>
  <c r="I91" i="9" s="1"/>
  <c r="I107" i="9" a="1"/>
  <c r="I107" i="9" s="1"/>
  <c r="I123" i="9" a="1"/>
  <c r="I123" i="9" s="1"/>
  <c r="I139" i="9" a="1"/>
  <c r="I139" i="9" s="1"/>
  <c r="I12" i="9" a="1"/>
  <c r="I12" i="9" s="1"/>
  <c r="I30" i="9" a="1"/>
  <c r="I30" i="9" s="1"/>
  <c r="I46" i="9" a="1"/>
  <c r="I46" i="9" s="1"/>
  <c r="I62" i="9" a="1"/>
  <c r="I62" i="9" s="1"/>
  <c r="I78" i="9" a="1"/>
  <c r="I78" i="9" s="1"/>
  <c r="I94" i="9" a="1"/>
  <c r="I94" i="9" s="1"/>
  <c r="I110" i="9" a="1"/>
  <c r="I110" i="9" s="1"/>
  <c r="I126" i="9" a="1"/>
  <c r="I126" i="9" s="1"/>
  <c r="I142" i="9" a="1"/>
  <c r="I142" i="9" s="1"/>
  <c r="I159" i="9" a="1"/>
  <c r="I159" i="9" s="1"/>
  <c r="I175" i="9" a="1"/>
  <c r="I175" i="9" s="1"/>
  <c r="I191" i="9" a="1"/>
  <c r="I191" i="9" s="1"/>
  <c r="I207" i="9" a="1"/>
  <c r="I207" i="9" s="1"/>
  <c r="I223" i="9" a="1"/>
  <c r="I223" i="9" s="1"/>
  <c r="I239" i="9" a="1"/>
  <c r="I239" i="9" s="1"/>
  <c r="I255" i="9" a="1"/>
  <c r="I255" i="9" s="1"/>
  <c r="I271" i="9" a="1"/>
  <c r="I271" i="9" s="1"/>
  <c r="I287" i="9" a="1"/>
  <c r="I287" i="9" s="1"/>
  <c r="I303" i="9" a="1"/>
  <c r="I303" i="9" s="1"/>
  <c r="I319" i="9" a="1"/>
  <c r="I319" i="9" s="1"/>
  <c r="I335" i="9" a="1"/>
  <c r="I335" i="9" s="1"/>
  <c r="I158" i="9" a="1"/>
  <c r="I158" i="9" s="1"/>
  <c r="I174" i="9" a="1"/>
  <c r="I174" i="9" s="1"/>
  <c r="I190" i="9" a="1"/>
  <c r="I190" i="9" s="1"/>
  <c r="I206" i="9" a="1"/>
  <c r="I206" i="9" s="1"/>
  <c r="I222" i="9" a="1"/>
  <c r="I222" i="9" s="1"/>
  <c r="I238" i="9" a="1"/>
  <c r="I238" i="9" s="1"/>
  <c r="I254" i="9" a="1"/>
  <c r="I254" i="9" s="1"/>
  <c r="I270" i="9" a="1"/>
  <c r="I270" i="9" s="1"/>
  <c r="I286" i="9" a="1"/>
  <c r="I286" i="9" s="1"/>
  <c r="I302" i="9" a="1"/>
  <c r="I302" i="9" s="1"/>
  <c r="I318" i="9" a="1"/>
  <c r="I318" i="9" s="1"/>
  <c r="I334" i="9" a="1"/>
  <c r="I334" i="9" s="1"/>
  <c r="I157" i="9" a="1"/>
  <c r="I157" i="9" s="1"/>
  <c r="I173" i="9" a="1"/>
  <c r="I173" i="9" s="1"/>
  <c r="I189" i="9" a="1"/>
  <c r="I189" i="9" s="1"/>
  <c r="I205" i="9" a="1"/>
  <c r="I205" i="9" s="1"/>
  <c r="I221" i="9" a="1"/>
  <c r="I221" i="9" s="1"/>
  <c r="I237" i="9" a="1"/>
  <c r="I237" i="9" s="1"/>
  <c r="I253" i="9" a="1"/>
  <c r="I253" i="9" s="1"/>
  <c r="I269" i="9" a="1"/>
  <c r="I269" i="9" s="1"/>
  <c r="I285" i="9" a="1"/>
  <c r="I285" i="9" s="1"/>
  <c r="I301" i="9" a="1"/>
  <c r="I301" i="9" s="1"/>
  <c r="I317" i="9" a="1"/>
  <c r="I317" i="9" s="1"/>
  <c r="I333" i="9" a="1"/>
  <c r="I333" i="9" s="1"/>
  <c r="I348" i="9" a="1"/>
  <c r="I348" i="9" s="1"/>
  <c r="I172" i="9" a="1"/>
  <c r="I172" i="9" s="1"/>
  <c r="I188" i="9" a="1"/>
  <c r="I188" i="9" s="1"/>
  <c r="I204" i="9" a="1"/>
  <c r="I204" i="9" s="1"/>
  <c r="I220" i="9" a="1"/>
  <c r="I220" i="9" s="1"/>
  <c r="I236" i="9" a="1"/>
  <c r="I236" i="9" s="1"/>
  <c r="I252" i="9" a="1"/>
  <c r="I252" i="9" s="1"/>
  <c r="I268" i="9" a="1"/>
  <c r="I268" i="9" s="1"/>
  <c r="I284" i="9" a="1"/>
  <c r="I284" i="9" s="1"/>
  <c r="I300" i="9" a="1"/>
  <c r="I300" i="9" s="1"/>
  <c r="I316" i="9" a="1"/>
  <c r="I316" i="9" s="1"/>
  <c r="I332" i="9" a="1"/>
  <c r="I332" i="9" s="1"/>
  <c r="I346" i="9" a="1"/>
  <c r="I346" i="9" s="1"/>
  <c r="I361" i="9" a="1"/>
  <c r="I361" i="9" s="1"/>
  <c r="I377" i="9" a="1"/>
  <c r="I377" i="9" s="1"/>
  <c r="I393" i="9" a="1"/>
  <c r="I393" i="9" s="1"/>
  <c r="I409" i="9" a="1"/>
  <c r="I409" i="9" s="1"/>
  <c r="I425" i="9" a="1"/>
  <c r="I425" i="9" s="1"/>
  <c r="I441" i="9" a="1"/>
  <c r="I441" i="9" s="1"/>
  <c r="I364" i="9" a="1"/>
  <c r="I364" i="9" s="1"/>
  <c r="I380" i="9" a="1"/>
  <c r="I380" i="9" s="1"/>
  <c r="I396" i="9" a="1"/>
  <c r="I396" i="9" s="1"/>
  <c r="I412" i="9" a="1"/>
  <c r="I412" i="9" s="1"/>
  <c r="I428" i="9" a="1"/>
  <c r="I428" i="9" s="1"/>
  <c r="I347" i="9" a="1"/>
  <c r="I347" i="9" s="1"/>
  <c r="I363" i="9" a="1"/>
  <c r="I363" i="9" s="1"/>
  <c r="I379" i="9" a="1"/>
  <c r="I379" i="9" s="1"/>
  <c r="I395" i="9" a="1"/>
  <c r="I395" i="9" s="1"/>
  <c r="I411" i="9" a="1"/>
  <c r="I411" i="9" s="1"/>
  <c r="I427" i="9" a="1"/>
  <c r="I427" i="9" s="1"/>
  <c r="I350" i="9" a="1"/>
  <c r="I350" i="9" s="1"/>
  <c r="I366" i="9" a="1"/>
  <c r="I366" i="9" s="1"/>
  <c r="I382" i="9" a="1"/>
  <c r="I382" i="9" s="1"/>
  <c r="I398" i="9" a="1"/>
  <c r="I398" i="9" s="1"/>
  <c r="I414" i="9" a="1"/>
  <c r="I414" i="9" s="1"/>
  <c r="I430" i="9" a="1"/>
  <c r="I430" i="9" s="1"/>
  <c r="I447" i="9" a="1"/>
  <c r="I447" i="9" s="1"/>
  <c r="I463" i="9" a="1"/>
  <c r="I463" i="9" s="1"/>
  <c r="I479" i="9" a="1"/>
  <c r="I479" i="9" s="1"/>
  <c r="I495" i="9" a="1"/>
  <c r="I495" i="9" s="1"/>
  <c r="I511" i="9" a="1"/>
  <c r="I511" i="9" s="1"/>
  <c r="I527" i="9" a="1"/>
  <c r="I527" i="9" s="1"/>
  <c r="I442" i="9" a="1"/>
  <c r="I442" i="9" s="1"/>
  <c r="I458" i="9" a="1"/>
  <c r="I458" i="9" s="1"/>
  <c r="I474" i="9" a="1"/>
  <c r="I474" i="9" s="1"/>
  <c r="I490" i="9" a="1"/>
  <c r="I490" i="9" s="1"/>
  <c r="I506" i="9" a="1"/>
  <c r="I506" i="9" s="1"/>
  <c r="I522" i="9" a="1"/>
  <c r="I522" i="9" s="1"/>
  <c r="I541" i="9" a="1"/>
  <c r="I541" i="9" s="1"/>
  <c r="I457" i="9" a="1"/>
  <c r="I457" i="9" s="1"/>
  <c r="I473" i="9" a="1"/>
  <c r="I473" i="9" s="1"/>
  <c r="I489" i="9" a="1"/>
  <c r="I489" i="9" s="1"/>
  <c r="I505" i="9" a="1"/>
  <c r="I505" i="9" s="1"/>
  <c r="I521" i="9" a="1"/>
  <c r="I521" i="9" s="1"/>
  <c r="I444" i="9" a="1"/>
  <c r="I444" i="9" s="1"/>
  <c r="I460" i="9" a="1"/>
  <c r="I460" i="9" s="1"/>
  <c r="I476" i="9" a="1"/>
  <c r="I476" i="9" s="1"/>
  <c r="I492" i="9" a="1"/>
  <c r="I492" i="9" s="1"/>
  <c r="I508" i="9" a="1"/>
  <c r="I508" i="9" s="1"/>
  <c r="I524" i="9" a="1"/>
  <c r="I524" i="9" s="1"/>
  <c r="I542" i="9" a="1"/>
  <c r="I542" i="9" s="1"/>
  <c r="I558" i="9" a="1"/>
  <c r="I558" i="9" s="1"/>
  <c r="I574" i="9" a="1"/>
  <c r="I574" i="9" s="1"/>
  <c r="I590" i="9" a="1"/>
  <c r="I590" i="9" s="1"/>
  <c r="I606" i="9" a="1"/>
  <c r="I606" i="9" s="1"/>
  <c r="I622" i="9" a="1"/>
  <c r="I622" i="9" s="1"/>
  <c r="I545" i="9" a="1"/>
  <c r="I545" i="9" s="1"/>
  <c r="I561" i="9" a="1"/>
  <c r="I561" i="9" s="1"/>
  <c r="I577" i="9" a="1"/>
  <c r="I577" i="9" s="1"/>
  <c r="I593" i="9" a="1"/>
  <c r="I593" i="9" s="1"/>
  <c r="I609" i="9" a="1"/>
  <c r="I609" i="9" s="1"/>
  <c r="I625" i="9" a="1"/>
  <c r="I625" i="9" s="1"/>
  <c r="I536" i="9" a="1"/>
  <c r="I536" i="9" s="1"/>
  <c r="I552" i="9" a="1"/>
  <c r="I552" i="9" s="1"/>
  <c r="I568" i="9" a="1"/>
  <c r="I568" i="9" s="1"/>
  <c r="I584" i="9" a="1"/>
  <c r="I584" i="9" s="1"/>
  <c r="I600" i="9" a="1"/>
  <c r="I600" i="9" s="1"/>
  <c r="I616" i="9" a="1"/>
  <c r="I616" i="9" s="1"/>
  <c r="I539" i="9" a="1"/>
  <c r="I539" i="9" s="1"/>
  <c r="I555" i="9" a="1"/>
  <c r="I555" i="9" s="1"/>
  <c r="I571" i="9" a="1"/>
  <c r="I571" i="9" s="1"/>
  <c r="I587" i="9" a="1"/>
  <c r="I587" i="9" s="1"/>
  <c r="I603" i="9" a="1"/>
  <c r="I603" i="9" s="1"/>
  <c r="I619" i="9" a="1"/>
  <c r="I619" i="9" s="1"/>
  <c r="I640" i="9" a="1"/>
  <c r="I640" i="9" s="1"/>
  <c r="I656" i="9" a="1"/>
  <c r="I656" i="9" s="1"/>
  <c r="I672" i="9" a="1"/>
  <c r="I672" i="9" s="1"/>
  <c r="I688" i="9" a="1"/>
  <c r="I688" i="9" s="1"/>
  <c r="I704" i="9" a="1"/>
  <c r="I704" i="9" s="1"/>
  <c r="I720" i="9" a="1"/>
  <c r="I720" i="9" s="1"/>
  <c r="I643" i="9" a="1"/>
  <c r="I643" i="9" s="1"/>
  <c r="I659" i="9" a="1"/>
  <c r="I659" i="9" s="1"/>
  <c r="I675" i="9" a="1"/>
  <c r="I675" i="9" s="1"/>
  <c r="I691" i="9" a="1"/>
  <c r="I691" i="9" s="1"/>
  <c r="I707" i="9" a="1"/>
  <c r="I707" i="9" s="1"/>
  <c r="I634" i="9" a="1"/>
  <c r="I634" i="9" s="1"/>
  <c r="I650" i="9" a="1"/>
  <c r="I650" i="9" s="1"/>
  <c r="I666" i="9" a="1"/>
  <c r="I666" i="9" s="1"/>
  <c r="I682" i="9" a="1"/>
  <c r="I682" i="9" s="1"/>
  <c r="I698" i="9" a="1"/>
  <c r="I698" i="9" s="1"/>
  <c r="I714" i="9" a="1"/>
  <c r="I714" i="9" s="1"/>
  <c r="I649" i="9" a="1"/>
  <c r="I649" i="9" s="1"/>
  <c r="I665" i="9" a="1"/>
  <c r="I665" i="9" s="1"/>
  <c r="I681" i="9" a="1"/>
  <c r="I681" i="9" s="1"/>
  <c r="I697" i="9" a="1"/>
  <c r="I697" i="9" s="1"/>
  <c r="I713" i="9" a="1"/>
  <c r="I713" i="9" s="1"/>
  <c r="I718" i="9" a="1"/>
  <c r="I718" i="9" s="1"/>
  <c r="I734" i="9" a="1"/>
  <c r="I734" i="9" s="1"/>
  <c r="I750" i="9" a="1"/>
  <c r="I750" i="9" s="1"/>
  <c r="I766" i="9" a="1"/>
  <c r="I766" i="9" s="1"/>
  <c r="I725" i="9" a="1"/>
  <c r="I725" i="9" s="1"/>
  <c r="I741" i="9" a="1"/>
  <c r="I741" i="9" s="1"/>
  <c r="I757" i="9" a="1"/>
  <c r="I757" i="9" s="1"/>
  <c r="I772" i="9" a="1"/>
  <c r="I772" i="9" s="1"/>
  <c r="I732" i="9" a="1"/>
  <c r="I732" i="9" s="1"/>
  <c r="I748" i="9" a="1"/>
  <c r="I748" i="9" s="1"/>
  <c r="I764" i="9" a="1"/>
  <c r="I764" i="9" s="1"/>
  <c r="I735" i="9" a="1"/>
  <c r="I735" i="9" s="1"/>
  <c r="I751" i="9" a="1"/>
  <c r="I751" i="9" s="1"/>
  <c r="I767" i="9" a="1"/>
  <c r="I767" i="9" s="1"/>
  <c r="I777" i="9" a="1"/>
  <c r="I777" i="9" s="1"/>
  <c r="I793" i="9" a="1"/>
  <c r="I793" i="9" s="1"/>
  <c r="I809" i="9" a="1"/>
  <c r="I809" i="9" s="1"/>
  <c r="I788" i="9" a="1"/>
  <c r="I788" i="9" s="1"/>
  <c r="I804" i="9" a="1"/>
  <c r="I804" i="9" s="1"/>
  <c r="I775" i="9" a="1"/>
  <c r="I775" i="9" s="1"/>
  <c r="I791" i="9" a="1"/>
  <c r="I791" i="9" s="1"/>
  <c r="I807" i="9" a="1"/>
  <c r="I807" i="9" s="1"/>
  <c r="I790" i="9" a="1"/>
  <c r="I790" i="9" s="1"/>
  <c r="I806" i="9" a="1"/>
  <c r="I806" i="9" s="1"/>
  <c r="I811" i="9" a="1"/>
  <c r="I811" i="9" s="1"/>
  <c r="I827" i="9" a="1"/>
  <c r="I827" i="9" s="1"/>
  <c r="I843" i="9" a="1"/>
  <c r="I843" i="9" s="1"/>
  <c r="I814" i="9" a="1"/>
  <c r="I814" i="9" s="1"/>
  <c r="I830" i="9" a="1"/>
  <c r="I830" i="9" s="1"/>
  <c r="I846" i="9" a="1"/>
  <c r="I846" i="9" s="1"/>
  <c r="I833" i="9" a="1"/>
  <c r="I833" i="9" s="1"/>
  <c r="I849" i="9" a="1"/>
  <c r="I849" i="9" s="1"/>
  <c r="I828" i="9" a="1"/>
  <c r="I828" i="9" s="1"/>
  <c r="I844" i="9" a="1"/>
  <c r="I844" i="9" s="1"/>
  <c r="I859" i="9" a="1"/>
  <c r="I859" i="9" s="1"/>
  <c r="I872" i="9" a="1"/>
  <c r="I872" i="9" s="1"/>
  <c r="I888" i="9" a="1"/>
  <c r="I888" i="9" s="1"/>
  <c r="I904" i="9" a="1"/>
  <c r="I904" i="9" s="1"/>
  <c r="I875" i="9" a="1"/>
  <c r="I875" i="9" s="1"/>
  <c r="I891" i="9" a="1"/>
  <c r="I891" i="9" s="1"/>
  <c r="I858" i="9" a="1"/>
  <c r="I858" i="9" s="1"/>
  <c r="I874" i="9" a="1"/>
  <c r="I874" i="9" s="1"/>
  <c r="I890" i="9" a="1"/>
  <c r="I890" i="9" s="1"/>
  <c r="I906" i="9" a="1"/>
  <c r="I906" i="9" s="1"/>
  <c r="I877" i="9" a="1"/>
  <c r="I877" i="9" s="1"/>
  <c r="I893" i="9" a="1"/>
  <c r="I893" i="9" s="1"/>
  <c r="I28" i="9" a="1"/>
  <c r="I28" i="9" s="1"/>
  <c r="I44" i="9" a="1"/>
  <c r="I44" i="9" s="1"/>
  <c r="I60" i="9" a="1"/>
  <c r="I60" i="9" s="1"/>
  <c r="I76" i="9" a="1"/>
  <c r="I76" i="9" s="1"/>
  <c r="I92" i="9" a="1"/>
  <c r="I92" i="9" s="1"/>
  <c r="I108" i="9" a="1"/>
  <c r="I108" i="9" s="1"/>
  <c r="I124" i="9" a="1"/>
  <c r="I124" i="9" s="1"/>
  <c r="I140" i="9" a="1"/>
  <c r="I140" i="9" s="1"/>
  <c r="I156" i="9" a="1"/>
  <c r="I156" i="9" s="1"/>
  <c r="I15" i="9" a="1"/>
  <c r="I15" i="9" s="1"/>
  <c r="I31" i="9" a="1"/>
  <c r="I31" i="9" s="1"/>
  <c r="I47" i="9" a="1"/>
  <c r="I47" i="9" s="1"/>
  <c r="I63" i="9" a="1"/>
  <c r="I63" i="9" s="1"/>
  <c r="I79" i="9" a="1"/>
  <c r="I79" i="9" s="1"/>
  <c r="I95" i="9" a="1"/>
  <c r="I95" i="9" s="1"/>
  <c r="I111" i="9" a="1"/>
  <c r="I111" i="9" s="1"/>
  <c r="I127" i="9" a="1"/>
  <c r="I127" i="9" s="1"/>
  <c r="I143" i="9" a="1"/>
  <c r="I143" i="9" s="1"/>
  <c r="I18" i="9" a="1"/>
  <c r="I18" i="9" s="1"/>
  <c r="I34" i="9" a="1"/>
  <c r="I34" i="9" s="1"/>
  <c r="I50" i="9" a="1"/>
  <c r="I50" i="9" s="1"/>
  <c r="I66" i="9" a="1"/>
  <c r="I66" i="9" s="1"/>
  <c r="I82" i="9" a="1"/>
  <c r="I82" i="9" s="1"/>
  <c r="I98" i="9" a="1"/>
  <c r="I98" i="9" s="1"/>
  <c r="I114" i="9" a="1"/>
  <c r="I114" i="9" s="1"/>
  <c r="I130" i="9" a="1"/>
  <c r="I130" i="9" s="1"/>
  <c r="I146" i="9" a="1"/>
  <c r="I146" i="9" s="1"/>
  <c r="I163" i="9" a="1"/>
  <c r="I163" i="9" s="1"/>
  <c r="I179" i="9" a="1"/>
  <c r="I179" i="9" s="1"/>
  <c r="I195" i="9" a="1"/>
  <c r="I195" i="9" s="1"/>
  <c r="I211" i="9" a="1"/>
  <c r="I211" i="9" s="1"/>
  <c r="I227" i="9" a="1"/>
  <c r="I227" i="9" s="1"/>
  <c r="I243" i="9" a="1"/>
  <c r="I243" i="9" s="1"/>
  <c r="I259" i="9" a="1"/>
  <c r="I259" i="9" s="1"/>
  <c r="I275" i="9" a="1"/>
  <c r="I275" i="9" s="1"/>
  <c r="I291" i="9" a="1"/>
  <c r="I291" i="9" s="1"/>
  <c r="I307" i="9" a="1"/>
  <c r="I307" i="9" s="1"/>
  <c r="I323" i="9" a="1"/>
  <c r="I323" i="9" s="1"/>
  <c r="I339" i="9" a="1"/>
  <c r="I339" i="9" s="1"/>
  <c r="I162" i="9" a="1"/>
  <c r="I162" i="9" s="1"/>
  <c r="I178" i="9" a="1"/>
  <c r="I178" i="9" s="1"/>
  <c r="I194" i="9" a="1"/>
  <c r="I194" i="9" s="1"/>
  <c r="I210" i="9" a="1"/>
  <c r="I210" i="9" s="1"/>
  <c r="I226" i="9" a="1"/>
  <c r="I226" i="9" s="1"/>
  <c r="I242" i="9" a="1"/>
  <c r="I242" i="9" s="1"/>
  <c r="I258" i="9" a="1"/>
  <c r="I258" i="9" s="1"/>
  <c r="I274" i="9" a="1"/>
  <c r="I274" i="9" s="1"/>
  <c r="I290" i="9" a="1"/>
  <c r="I290" i="9" s="1"/>
  <c r="I306" i="9" a="1"/>
  <c r="I306" i="9" s="1"/>
  <c r="I322" i="9" a="1"/>
  <c r="I322" i="9" s="1"/>
  <c r="I338" i="9" a="1"/>
  <c r="I338" i="9" s="1"/>
  <c r="I161" i="9" a="1"/>
  <c r="I161" i="9" s="1"/>
  <c r="I177" i="9" a="1"/>
  <c r="I177" i="9" s="1"/>
  <c r="I193" i="9" a="1"/>
  <c r="I193" i="9" s="1"/>
  <c r="I209" i="9" a="1"/>
  <c r="I209" i="9" s="1"/>
  <c r="I225" i="9" a="1"/>
  <c r="I225" i="9" s="1"/>
  <c r="I241" i="9" a="1"/>
  <c r="I241" i="9" s="1"/>
  <c r="I257" i="9" a="1"/>
  <c r="I257" i="9" s="1"/>
  <c r="I273" i="9" a="1"/>
  <c r="I273" i="9" s="1"/>
  <c r="I289" i="9" a="1"/>
  <c r="I289" i="9" s="1"/>
  <c r="I305" i="9" a="1"/>
  <c r="I305" i="9" s="1"/>
  <c r="I321" i="9" a="1"/>
  <c r="I321" i="9" s="1"/>
  <c r="I337" i="9" a="1"/>
  <c r="I337" i="9" s="1"/>
  <c r="I160" i="9" a="1"/>
  <c r="I160" i="9" s="1"/>
  <c r="I176" i="9" a="1"/>
  <c r="I176" i="9" s="1"/>
  <c r="I192" i="9" a="1"/>
  <c r="I192" i="9" s="1"/>
  <c r="I208" i="9" a="1"/>
  <c r="I208" i="9" s="1"/>
  <c r="I224" i="9" a="1"/>
  <c r="I224" i="9" s="1"/>
  <c r="I240" i="9" a="1"/>
  <c r="I240" i="9" s="1"/>
  <c r="I256" i="9" a="1"/>
  <c r="I256" i="9" s="1"/>
  <c r="I272" i="9" a="1"/>
  <c r="I272" i="9" s="1"/>
  <c r="I288" i="9" a="1"/>
  <c r="I288" i="9" s="1"/>
  <c r="I304" i="9" a="1"/>
  <c r="I304" i="9" s="1"/>
  <c r="I320" i="9" a="1"/>
  <c r="I320" i="9" s="1"/>
  <c r="I336" i="9" a="1"/>
  <c r="I336" i="9" s="1"/>
  <c r="I349" i="9" a="1"/>
  <c r="I349" i="9" s="1"/>
  <c r="I365" i="9" a="1"/>
  <c r="I365" i="9" s="1"/>
  <c r="I381" i="9" a="1"/>
  <c r="I381" i="9" s="1"/>
  <c r="I397" i="9" a="1"/>
  <c r="I397" i="9" s="1"/>
  <c r="I413" i="9" a="1"/>
  <c r="I413" i="9" s="1"/>
  <c r="I429" i="9" a="1"/>
  <c r="I429" i="9" s="1"/>
  <c r="I352" i="9" a="1"/>
  <c r="I352" i="9" s="1"/>
  <c r="I368" i="9" a="1"/>
  <c r="I368" i="9" s="1"/>
  <c r="I384" i="9" a="1"/>
  <c r="I384" i="9" s="1"/>
  <c r="I400" i="9" a="1"/>
  <c r="I400" i="9" s="1"/>
  <c r="I416" i="9" a="1"/>
  <c r="I416" i="9" s="1"/>
  <c r="I432" i="9" a="1"/>
  <c r="I432" i="9" s="1"/>
  <c r="I351" i="9" a="1"/>
  <c r="I351" i="9" s="1"/>
  <c r="I367" i="9" a="1"/>
  <c r="I367" i="9" s="1"/>
  <c r="I383" i="9" a="1"/>
  <c r="I383" i="9" s="1"/>
  <c r="I399" i="9" a="1"/>
  <c r="I399" i="9" s="1"/>
  <c r="I415" i="9" a="1"/>
  <c r="I415" i="9" s="1"/>
  <c r="I431" i="9" a="1"/>
  <c r="I431" i="9" s="1"/>
  <c r="I354" i="9" a="1"/>
  <c r="I354" i="9" s="1"/>
  <c r="I370" i="9" a="1"/>
  <c r="I370" i="9" s="1"/>
  <c r="I386" i="9" a="1"/>
  <c r="I386" i="9" s="1"/>
  <c r="I402" i="9" a="1"/>
  <c r="I402" i="9" s="1"/>
  <c r="I418" i="9" a="1"/>
  <c r="I418" i="9" s="1"/>
  <c r="I434" i="9" a="1"/>
  <c r="I434" i="9" s="1"/>
  <c r="I451" i="9" a="1"/>
  <c r="I451" i="9" s="1"/>
  <c r="I467" i="9" a="1"/>
  <c r="I467" i="9" s="1"/>
  <c r="I483" i="9" a="1"/>
  <c r="I483" i="9" s="1"/>
  <c r="I499" i="9" a="1"/>
  <c r="I499" i="9" s="1"/>
  <c r="I515" i="9" a="1"/>
  <c r="I515" i="9" s="1"/>
  <c r="I531" i="9" a="1"/>
  <c r="I531" i="9" s="1"/>
  <c r="I446" i="9" a="1"/>
  <c r="I446" i="9" s="1"/>
  <c r="I462" i="9" a="1"/>
  <c r="I462" i="9" s="1"/>
  <c r="I478" i="9" a="1"/>
  <c r="I478" i="9" s="1"/>
  <c r="I494" i="9" a="1"/>
  <c r="I494" i="9" s="1"/>
  <c r="I510" i="9" a="1"/>
  <c r="I510" i="9" s="1"/>
  <c r="I526" i="9" a="1"/>
  <c r="I526" i="9" s="1"/>
  <c r="I445" i="9" a="1"/>
  <c r="I445" i="9" s="1"/>
  <c r="I461" i="9" a="1"/>
  <c r="I461" i="9" s="1"/>
  <c r="I477" i="9" a="1"/>
  <c r="I477" i="9" s="1"/>
  <c r="I493" i="9" a="1"/>
  <c r="I493" i="9" s="1"/>
  <c r="I509" i="9" a="1"/>
  <c r="I509" i="9" s="1"/>
  <c r="I525" i="9" a="1"/>
  <c r="I525" i="9" s="1"/>
  <c r="I448" i="9" a="1"/>
  <c r="I448" i="9" s="1"/>
  <c r="I464" i="9" a="1"/>
  <c r="I464" i="9" s="1"/>
  <c r="I480" i="9" a="1"/>
  <c r="I480" i="9" s="1"/>
  <c r="I496" i="9" a="1"/>
  <c r="I496" i="9" s="1"/>
  <c r="I512" i="9" a="1"/>
  <c r="I512" i="9" s="1"/>
  <c r="I528" i="9" a="1"/>
  <c r="I528" i="9" s="1"/>
  <c r="I546" i="9" a="1"/>
  <c r="I546" i="9" s="1"/>
  <c r="I562" i="9" a="1"/>
  <c r="I562" i="9" s="1"/>
  <c r="I578" i="9" a="1"/>
  <c r="I578" i="9" s="1"/>
  <c r="I594" i="9" a="1"/>
  <c r="I594" i="9" s="1"/>
  <c r="I610" i="9" a="1"/>
  <c r="I610" i="9" s="1"/>
  <c r="I626" i="9" a="1"/>
  <c r="I626" i="9" s="1"/>
  <c r="I549" i="9" a="1"/>
  <c r="I549" i="9" s="1"/>
  <c r="I565" i="9" a="1"/>
  <c r="I565" i="9" s="1"/>
  <c r="I581" i="9" a="1"/>
  <c r="I581" i="9" s="1"/>
  <c r="I597" i="9" a="1"/>
  <c r="I597" i="9" s="1"/>
  <c r="I613" i="9" a="1"/>
  <c r="I613" i="9" s="1"/>
  <c r="I629" i="9" a="1"/>
  <c r="I629" i="9" s="1"/>
  <c r="I540" i="9" a="1"/>
  <c r="I540" i="9" s="1"/>
  <c r="I556" i="9" a="1"/>
  <c r="I556" i="9" s="1"/>
  <c r="I572" i="9" a="1"/>
  <c r="I572" i="9" s="1"/>
  <c r="I588" i="9" a="1"/>
  <c r="I588" i="9" s="1"/>
  <c r="I604" i="9" a="1"/>
  <c r="I604" i="9" s="1"/>
  <c r="I620" i="9" a="1"/>
  <c r="I620" i="9" s="1"/>
  <c r="I543" i="9" a="1"/>
  <c r="I543" i="9" s="1"/>
  <c r="I559" i="9" a="1"/>
  <c r="I559" i="9" s="1"/>
  <c r="I575" i="9" a="1"/>
  <c r="I575" i="9" s="1"/>
  <c r="I591" i="9" a="1"/>
  <c r="I591" i="9" s="1"/>
  <c r="I607" i="9" a="1"/>
  <c r="I607" i="9" s="1"/>
  <c r="I623" i="9" a="1"/>
  <c r="I623" i="9" s="1"/>
  <c r="I644" i="9" a="1"/>
  <c r="I644" i="9" s="1"/>
  <c r="I660" i="9" a="1"/>
  <c r="I660" i="9" s="1"/>
  <c r="I676" i="9" a="1"/>
  <c r="I676" i="9" s="1"/>
  <c r="I692" i="9" a="1"/>
  <c r="I692" i="9" s="1"/>
  <c r="I708" i="9" a="1"/>
  <c r="I708" i="9" s="1"/>
  <c r="I723" i="9" a="1"/>
  <c r="I723" i="9" s="1"/>
  <c r="I647" i="9" a="1"/>
  <c r="I647" i="9" s="1"/>
  <c r="I663" i="9" a="1"/>
  <c r="I663" i="9" s="1"/>
  <c r="I679" i="9" a="1"/>
  <c r="I679" i="9" s="1"/>
  <c r="I695" i="9" a="1"/>
  <c r="I695" i="9" s="1"/>
  <c r="I711" i="9" a="1"/>
  <c r="I711" i="9" s="1"/>
  <c r="I638" i="9" a="1"/>
  <c r="I638" i="9" s="1"/>
  <c r="I654" i="9" a="1"/>
  <c r="I654" i="9" s="1"/>
  <c r="I670" i="9" a="1"/>
  <c r="I670" i="9" s="1"/>
  <c r="I686" i="9" a="1"/>
  <c r="I686" i="9" s="1"/>
  <c r="I702" i="9" a="1"/>
  <c r="I702" i="9" s="1"/>
  <c r="I727" i="9" a="1"/>
  <c r="I727" i="9" s="1"/>
  <c r="I653" i="9" a="1"/>
  <c r="I653" i="9" s="1"/>
  <c r="I669" i="9" a="1"/>
  <c r="I669" i="9" s="1"/>
  <c r="I685" i="9" a="1"/>
  <c r="I685" i="9" s="1"/>
  <c r="I701" i="9" a="1"/>
  <c r="I701" i="9" s="1"/>
  <c r="I717" i="9" a="1"/>
  <c r="I717" i="9" s="1"/>
  <c r="I722" i="9" a="1"/>
  <c r="I722" i="9" s="1"/>
  <c r="I738" i="9" a="1"/>
  <c r="I738" i="9" s="1"/>
  <c r="I754" i="9" a="1"/>
  <c r="I754" i="9" s="1"/>
  <c r="I770" i="9" a="1"/>
  <c r="I770" i="9" s="1"/>
  <c r="I729" i="9" a="1"/>
  <c r="I729" i="9" s="1"/>
  <c r="I745" i="9" a="1"/>
  <c r="I745" i="9" s="1"/>
  <c r="I761" i="9" a="1"/>
  <c r="I761" i="9" s="1"/>
  <c r="I774" i="9" a="1"/>
  <c r="I774" i="9" s="1"/>
  <c r="I736" i="9" a="1"/>
  <c r="I736" i="9" s="1"/>
  <c r="I752" i="9" a="1"/>
  <c r="I752" i="9" s="1"/>
  <c r="I768" i="9" a="1"/>
  <c r="I768" i="9" s="1"/>
  <c r="I739" i="9" a="1"/>
  <c r="I739" i="9" s="1"/>
  <c r="I755" i="9" a="1"/>
  <c r="I755" i="9" s="1"/>
  <c r="I771" i="9" a="1"/>
  <c r="I771" i="9" s="1"/>
  <c r="I781" i="9" a="1"/>
  <c r="I781" i="9" s="1"/>
  <c r="I797" i="9" a="1"/>
  <c r="I797" i="9" s="1"/>
  <c r="I817" i="9" a="1"/>
  <c r="I817" i="9" s="1"/>
  <c r="I792" i="9" a="1"/>
  <c r="I792" i="9" s="1"/>
  <c r="I808" i="9" a="1"/>
  <c r="I808" i="9" s="1"/>
  <c r="I779" i="9" a="1"/>
  <c r="I779" i="9" s="1"/>
  <c r="I795" i="9" a="1"/>
  <c r="I795" i="9" s="1"/>
  <c r="I813" i="9" a="1"/>
  <c r="I813" i="9" s="1"/>
  <c r="I794" i="9" a="1"/>
  <c r="I794" i="9" s="1"/>
  <c r="I810" i="9" a="1"/>
  <c r="I810" i="9" s="1"/>
  <c r="I815" i="9" a="1"/>
  <c r="I815" i="9" s="1"/>
  <c r="I831" i="9" a="1"/>
  <c r="I831" i="9" s="1"/>
  <c r="I847" i="9" a="1"/>
  <c r="I847" i="9" s="1"/>
  <c r="I818" i="9" a="1"/>
  <c r="I818" i="9" s="1"/>
  <c r="I834" i="9" a="1"/>
  <c r="I834" i="9" s="1"/>
  <c r="I850" i="9" a="1"/>
  <c r="I850" i="9" s="1"/>
  <c r="I837" i="9" a="1"/>
  <c r="I837" i="9" s="1"/>
  <c r="I853" i="9" a="1"/>
  <c r="I853" i="9" s="1"/>
  <c r="I832" i="9" a="1"/>
  <c r="I832" i="9" s="1"/>
  <c r="I848" i="9" a="1"/>
  <c r="I848" i="9" s="1"/>
  <c r="I860" i="9" a="1"/>
  <c r="I860" i="9" s="1"/>
  <c r="I876" i="9" a="1"/>
  <c r="I876" i="9" s="1"/>
  <c r="I892" i="9" a="1"/>
  <c r="I892" i="9" s="1"/>
  <c r="I863" i="9" a="1"/>
  <c r="I863" i="9" s="1"/>
  <c r="I879" i="9" a="1"/>
  <c r="I879" i="9" s="1"/>
  <c r="I895" i="9" a="1"/>
  <c r="I895" i="9" s="1"/>
  <c r="I862" i="9" a="1"/>
  <c r="I862" i="9" s="1"/>
  <c r="I878" i="9" a="1"/>
  <c r="I878" i="9" s="1"/>
  <c r="I894" i="9" a="1"/>
  <c r="I894" i="9" s="1"/>
  <c r="I865" i="9" a="1"/>
  <c r="I865" i="9" s="1"/>
  <c r="I881" i="9" a="1"/>
  <c r="I881" i="9" s="1"/>
  <c r="I897" i="9" a="1"/>
  <c r="I897" i="9" s="1"/>
  <c r="I96" i="9" a="1"/>
  <c r="I96" i="9" s="1"/>
  <c r="I112" i="9" a="1"/>
  <c r="I112" i="9" s="1"/>
  <c r="I128" i="9" a="1"/>
  <c r="I128" i="9" s="1"/>
  <c r="I144" i="9" a="1"/>
  <c r="I144" i="9" s="1"/>
  <c r="I20" i="9" a="1"/>
  <c r="I20" i="9" s="1"/>
  <c r="I19" i="9" a="1"/>
  <c r="I19" i="9" s="1"/>
  <c r="I35" i="9" a="1"/>
  <c r="I35" i="9" s="1"/>
  <c r="I51" i="9" a="1"/>
  <c r="I51" i="9" s="1"/>
  <c r="I67" i="9" a="1"/>
  <c r="I67" i="9" s="1"/>
  <c r="I83" i="9" a="1"/>
  <c r="I83" i="9" s="1"/>
  <c r="I99" i="9" a="1"/>
  <c r="I99" i="9" s="1"/>
  <c r="I115" i="9" a="1"/>
  <c r="I115" i="9" s="1"/>
  <c r="I131" i="9" a="1"/>
  <c r="I131" i="9" s="1"/>
  <c r="I147" i="9" a="1"/>
  <c r="I147" i="9" s="1"/>
  <c r="I22" i="9" a="1"/>
  <c r="I22" i="9" s="1"/>
  <c r="I38" i="9" a="1"/>
  <c r="I38" i="9" s="1"/>
  <c r="I54" i="9" a="1"/>
  <c r="I54" i="9" s="1"/>
  <c r="I70" i="9" a="1"/>
  <c r="I70" i="9" s="1"/>
  <c r="I86" i="9" a="1"/>
  <c r="I86" i="9" s="1"/>
  <c r="I102" i="9" a="1"/>
  <c r="I102" i="9" s="1"/>
  <c r="I118" i="9" a="1"/>
  <c r="I118" i="9" s="1"/>
  <c r="I134" i="9" a="1"/>
  <c r="I134" i="9" s="1"/>
  <c r="I150" i="9" a="1"/>
  <c r="I150" i="9" s="1"/>
  <c r="I167" i="9" a="1"/>
  <c r="I167" i="9" s="1"/>
  <c r="I183" i="9" a="1"/>
  <c r="I183" i="9" s="1"/>
  <c r="I199" i="9" a="1"/>
  <c r="I199" i="9" s="1"/>
  <c r="I215" i="9" a="1"/>
  <c r="I215" i="9" s="1"/>
  <c r="I231" i="9" a="1"/>
  <c r="I231" i="9" s="1"/>
  <c r="I247" i="9" a="1"/>
  <c r="I247" i="9" s="1"/>
  <c r="I263" i="9" a="1"/>
  <c r="I263" i="9" s="1"/>
  <c r="I279" i="9" a="1"/>
  <c r="I279" i="9" s="1"/>
  <c r="I295" i="9" a="1"/>
  <c r="I295" i="9" s="1"/>
  <c r="I311" i="9" a="1"/>
  <c r="I311" i="9" s="1"/>
  <c r="I327" i="9" a="1"/>
  <c r="I327" i="9" s="1"/>
  <c r="I343" i="9" a="1"/>
  <c r="I343" i="9" s="1"/>
  <c r="I166" i="9" a="1"/>
  <c r="I166" i="9" s="1"/>
  <c r="I182" i="9" a="1"/>
  <c r="I182" i="9" s="1"/>
  <c r="I198" i="9" a="1"/>
  <c r="I198" i="9" s="1"/>
  <c r="I214" i="9" a="1"/>
  <c r="I214" i="9" s="1"/>
  <c r="I230" i="9" a="1"/>
  <c r="I230" i="9" s="1"/>
  <c r="I246" i="9" a="1"/>
  <c r="I246" i="9" s="1"/>
  <c r="I262" i="9" a="1"/>
  <c r="I262" i="9" s="1"/>
  <c r="I278" i="9" a="1"/>
  <c r="I278" i="9" s="1"/>
  <c r="I294" i="9" a="1"/>
  <c r="I294" i="9" s="1"/>
  <c r="I310" i="9" a="1"/>
  <c r="I310" i="9" s="1"/>
  <c r="I326" i="9" a="1"/>
  <c r="I326" i="9" s="1"/>
  <c r="I342" i="9" a="1"/>
  <c r="I342" i="9" s="1"/>
  <c r="I165" i="9" a="1"/>
  <c r="I165" i="9" s="1"/>
  <c r="I181" i="9" a="1"/>
  <c r="I181" i="9" s="1"/>
  <c r="I197" i="9" a="1"/>
  <c r="I197" i="9" s="1"/>
  <c r="I213" i="9" a="1"/>
  <c r="I213" i="9" s="1"/>
  <c r="I229" i="9" a="1"/>
  <c r="I229" i="9" s="1"/>
  <c r="I245" i="9" a="1"/>
  <c r="I245" i="9" s="1"/>
  <c r="I261" i="9" a="1"/>
  <c r="I261" i="9" s="1"/>
  <c r="I277" i="9" a="1"/>
  <c r="I277" i="9" s="1"/>
  <c r="I293" i="9" a="1"/>
  <c r="I293" i="9" s="1"/>
  <c r="I309" i="9" a="1"/>
  <c r="I309" i="9" s="1"/>
  <c r="I325" i="9" a="1"/>
  <c r="I325" i="9" s="1"/>
  <c r="I341" i="9" a="1"/>
  <c r="I341" i="9" s="1"/>
  <c r="I164" i="9" a="1"/>
  <c r="I164" i="9" s="1"/>
  <c r="I180" i="9" a="1"/>
  <c r="I180" i="9" s="1"/>
  <c r="I196" i="9" a="1"/>
  <c r="I196" i="9" s="1"/>
  <c r="I212" i="9" a="1"/>
  <c r="I212" i="9" s="1"/>
  <c r="I228" i="9" a="1"/>
  <c r="I228" i="9" s="1"/>
  <c r="I244" i="9" a="1"/>
  <c r="I244" i="9" s="1"/>
  <c r="I260" i="9" a="1"/>
  <c r="I260" i="9" s="1"/>
  <c r="I276" i="9" a="1"/>
  <c r="I276" i="9" s="1"/>
  <c r="I292" i="9" a="1"/>
  <c r="I292" i="9" s="1"/>
  <c r="I308" i="9" a="1"/>
  <c r="I308" i="9" s="1"/>
  <c r="I324" i="9" a="1"/>
  <c r="I324" i="9" s="1"/>
  <c r="I340" i="9" a="1"/>
  <c r="I340" i="9" s="1"/>
  <c r="I353" i="9" a="1"/>
  <c r="I353" i="9" s="1"/>
  <c r="I369" i="9" a="1"/>
  <c r="I369" i="9" s="1"/>
  <c r="I385" i="9" a="1"/>
  <c r="I385" i="9" s="1"/>
  <c r="I401" i="9" a="1"/>
  <c r="I401" i="9" s="1"/>
  <c r="I417" i="9" a="1"/>
  <c r="I417" i="9" s="1"/>
  <c r="I433" i="9" a="1"/>
  <c r="I433" i="9" s="1"/>
  <c r="I356" i="9" a="1"/>
  <c r="I356" i="9" s="1"/>
  <c r="I372" i="9" a="1"/>
  <c r="I372" i="9" s="1"/>
  <c r="I388" i="9" a="1"/>
  <c r="I388" i="9" s="1"/>
  <c r="I404" i="9" a="1"/>
  <c r="I404" i="9" s="1"/>
  <c r="I420" i="9" a="1"/>
  <c r="I420" i="9" s="1"/>
  <c r="I436" i="9" a="1"/>
  <c r="I436" i="9" s="1"/>
  <c r="I355" i="9" a="1"/>
  <c r="I355" i="9" s="1"/>
  <c r="I371" i="9" a="1"/>
  <c r="I371" i="9" s="1"/>
  <c r="I387" i="9" a="1"/>
  <c r="I387" i="9" s="1"/>
  <c r="I403" i="9" a="1"/>
  <c r="I403" i="9" s="1"/>
  <c r="I419" i="9" a="1"/>
  <c r="I419" i="9" s="1"/>
  <c r="I435" i="9" a="1"/>
  <c r="I435" i="9" s="1"/>
  <c r="I358" i="9" a="1"/>
  <c r="I358" i="9" s="1"/>
  <c r="I374" i="9" a="1"/>
  <c r="I374" i="9" s="1"/>
  <c r="I390" i="9" a="1"/>
  <c r="I390" i="9" s="1"/>
  <c r="I406" i="9" a="1"/>
  <c r="I406" i="9" s="1"/>
  <c r="I422" i="9" a="1"/>
  <c r="I422" i="9" s="1"/>
  <c r="I438" i="9" a="1"/>
  <c r="I438" i="9" s="1"/>
  <c r="I455" i="9" a="1"/>
  <c r="I455" i="9" s="1"/>
  <c r="I471" i="9" a="1"/>
  <c r="I471" i="9" s="1"/>
  <c r="I487" i="9" a="1"/>
  <c r="I487" i="9" s="1"/>
  <c r="I503" i="9" a="1"/>
  <c r="I503" i="9" s="1"/>
  <c r="I519" i="9" a="1"/>
  <c r="I519" i="9" s="1"/>
  <c r="I535" i="9" a="1"/>
  <c r="I535" i="9" s="1"/>
  <c r="I450" i="9" a="1"/>
  <c r="I450" i="9" s="1"/>
  <c r="I466" i="9" a="1"/>
  <c r="I466" i="9" s="1"/>
  <c r="I482" i="9" a="1"/>
  <c r="I482" i="9" s="1"/>
  <c r="I498" i="9" a="1"/>
  <c r="I498" i="9" s="1"/>
  <c r="I514" i="9" a="1"/>
  <c r="I514" i="9" s="1"/>
  <c r="I530" i="9" a="1"/>
  <c r="I530" i="9" s="1"/>
  <c r="I449" i="9" a="1"/>
  <c r="I449" i="9" s="1"/>
  <c r="I465" i="9" a="1"/>
  <c r="I465" i="9" s="1"/>
  <c r="I481" i="9" a="1"/>
  <c r="I481" i="9" s="1"/>
  <c r="I497" i="9" a="1"/>
  <c r="I497" i="9" s="1"/>
  <c r="I513" i="9" a="1"/>
  <c r="I513" i="9" s="1"/>
  <c r="I529" i="9" a="1"/>
  <c r="I529" i="9" s="1"/>
  <c r="I452" i="9" a="1"/>
  <c r="I452" i="9" s="1"/>
  <c r="I468" i="9" a="1"/>
  <c r="I468" i="9" s="1"/>
  <c r="I484" i="9" a="1"/>
  <c r="I484" i="9" s="1"/>
  <c r="I500" i="9" a="1"/>
  <c r="I500" i="9" s="1"/>
  <c r="I516" i="9" a="1"/>
  <c r="I516" i="9" s="1"/>
  <c r="I532" i="9" a="1"/>
  <c r="I532" i="9" s="1"/>
  <c r="I550" i="9" a="1"/>
  <c r="I550" i="9" s="1"/>
  <c r="I566" i="9" a="1"/>
  <c r="I566" i="9" s="1"/>
  <c r="I582" i="9" a="1"/>
  <c r="I582" i="9" s="1"/>
  <c r="I598" i="9" a="1"/>
  <c r="I598" i="9" s="1"/>
  <c r="I614" i="9" a="1"/>
  <c r="I614" i="9" s="1"/>
  <c r="I628" i="9" a="1"/>
  <c r="I628" i="9" s="1"/>
  <c r="I553" i="9" a="1"/>
  <c r="I553" i="9" s="1"/>
  <c r="I569" i="9" a="1"/>
  <c r="I569" i="9" s="1"/>
  <c r="I585" i="9" a="1"/>
  <c r="I585" i="9" s="1"/>
  <c r="I601" i="9" a="1"/>
  <c r="I601" i="9" s="1"/>
  <c r="I617" i="9" a="1"/>
  <c r="I617" i="9" s="1"/>
  <c r="I632" i="9" a="1"/>
  <c r="I632" i="9" s="1"/>
  <c r="I544" i="9" a="1"/>
  <c r="I544" i="9" s="1"/>
  <c r="I560" i="9" a="1"/>
  <c r="I560" i="9" s="1"/>
  <c r="I576" i="9" a="1"/>
  <c r="I576" i="9" s="1"/>
  <c r="I592" i="9" a="1"/>
  <c r="I592" i="9" s="1"/>
  <c r="I608" i="9" a="1"/>
  <c r="I608" i="9" s="1"/>
  <c r="I624" i="9" a="1"/>
  <c r="I624" i="9" s="1"/>
  <c r="I547" i="9" a="1"/>
  <c r="I547" i="9" s="1"/>
  <c r="I563" i="9" a="1"/>
  <c r="I563" i="9" s="1"/>
  <c r="I579" i="9" a="1"/>
  <c r="I579" i="9" s="1"/>
  <c r="I595" i="9" a="1"/>
  <c r="I595" i="9" s="1"/>
  <c r="I611" i="9" a="1"/>
  <c r="I611" i="9" s="1"/>
  <c r="I627" i="9" a="1"/>
  <c r="I627" i="9" s="1"/>
  <c r="I648" i="9" a="1"/>
  <c r="I648" i="9" s="1"/>
  <c r="I664" i="9" a="1"/>
  <c r="I664" i="9" s="1"/>
  <c r="I680" i="9" a="1"/>
  <c r="I680" i="9" s="1"/>
  <c r="I696" i="9" a="1"/>
  <c r="I696" i="9" s="1"/>
  <c r="I712" i="9" a="1"/>
  <c r="I712" i="9" s="1"/>
  <c r="I635" i="9" a="1"/>
  <c r="I635" i="9" s="1"/>
  <c r="I651" i="9" a="1"/>
  <c r="I651" i="9" s="1"/>
  <c r="I667" i="9" a="1"/>
  <c r="I667" i="9" s="1"/>
  <c r="I683" i="9" a="1"/>
  <c r="I683" i="9" s="1"/>
  <c r="I699" i="9" a="1"/>
  <c r="I699" i="9" s="1"/>
  <c r="I715" i="9" a="1"/>
  <c r="I715" i="9" s="1"/>
  <c r="I642" i="9" a="1"/>
  <c r="I642" i="9" s="1"/>
  <c r="I658" i="9" a="1"/>
  <c r="I658" i="9" s="1"/>
  <c r="I674" i="9" a="1"/>
  <c r="I674" i="9" s="1"/>
  <c r="I690" i="9" a="1"/>
  <c r="I690" i="9" s="1"/>
  <c r="I706" i="9" a="1"/>
  <c r="I706" i="9" s="1"/>
  <c r="I641" i="9" a="1"/>
  <c r="I641" i="9" s="1"/>
  <c r="I657" i="9" a="1"/>
  <c r="I657" i="9" s="1"/>
  <c r="I673" i="9" a="1"/>
  <c r="I673" i="9" s="1"/>
  <c r="I689" i="9" a="1"/>
  <c r="I689" i="9" s="1"/>
  <c r="I705" i="9" a="1"/>
  <c r="I705" i="9" s="1"/>
  <c r="I719" i="9" a="1"/>
  <c r="I719" i="9" s="1"/>
  <c r="I726" i="9" a="1"/>
  <c r="I726" i="9" s="1"/>
  <c r="I742" i="9" a="1"/>
  <c r="I742" i="9" s="1"/>
  <c r="I758" i="9" a="1"/>
  <c r="I758" i="9" s="1"/>
  <c r="I776" i="9" a="1"/>
  <c r="I776" i="9" s="1"/>
  <c r="I733" i="9" a="1"/>
  <c r="I733" i="9" s="1"/>
  <c r="I749" i="9" a="1"/>
  <c r="I749" i="9" s="1"/>
  <c r="I765" i="9" a="1"/>
  <c r="I765" i="9" s="1"/>
  <c r="I782" i="9" a="1"/>
  <c r="I782" i="9" s="1"/>
  <c r="I740" i="9" a="1"/>
  <c r="I740" i="9" s="1"/>
  <c r="I756" i="9" a="1"/>
  <c r="I756" i="9" s="1"/>
  <c r="I780" i="9" a="1"/>
  <c r="I780" i="9" s="1"/>
  <c r="I743" i="9" a="1"/>
  <c r="I743" i="9" s="1"/>
  <c r="I759" i="9" a="1"/>
  <c r="I759" i="9" s="1"/>
  <c r="I778" i="9" a="1"/>
  <c r="I778" i="9" s="1"/>
  <c r="I785" i="9" a="1"/>
  <c r="I785" i="9" s="1"/>
  <c r="I801" i="9" a="1"/>
  <c r="I801" i="9" s="1"/>
  <c r="I825" i="9" a="1"/>
  <c r="I825" i="9" s="1"/>
  <c r="I796" i="9" a="1"/>
  <c r="I796" i="9" s="1"/>
  <c r="I816" i="9" a="1"/>
  <c r="I816" i="9" s="1"/>
  <c r="I783" i="9" a="1"/>
  <c r="I783" i="9" s="1"/>
  <c r="I799" i="9" a="1"/>
  <c r="I799" i="9" s="1"/>
  <c r="I821" i="9" a="1"/>
  <c r="I821" i="9" s="1"/>
  <c r="I798" i="9" a="1"/>
  <c r="I798" i="9" s="1"/>
  <c r="I812" i="9" a="1"/>
  <c r="I812" i="9" s="1"/>
  <c r="I819" i="9" a="1"/>
  <c r="I819" i="9" s="1"/>
  <c r="I835" i="9" a="1"/>
  <c r="I835" i="9" s="1"/>
  <c r="I851" i="9" a="1"/>
  <c r="I851" i="9" s="1"/>
  <c r="I822" i="9" a="1"/>
  <c r="I822" i="9" s="1"/>
  <c r="I838" i="9" a="1"/>
  <c r="I838" i="9" s="1"/>
  <c r="I854" i="9" a="1"/>
  <c r="I854" i="9" s="1"/>
  <c r="I841" i="9" a="1"/>
  <c r="I841" i="9" s="1"/>
  <c r="I857" i="9" a="1"/>
  <c r="I857" i="9" s="1"/>
  <c r="I836" i="9" a="1"/>
  <c r="I836" i="9" s="1"/>
  <c r="I852" i="9" a="1"/>
  <c r="I852" i="9" s="1"/>
  <c r="I864" i="9" a="1"/>
  <c r="I864" i="9" s="1"/>
  <c r="I880" i="9" a="1"/>
  <c r="I880" i="9" s="1"/>
  <c r="I896" i="9" a="1"/>
  <c r="I896" i="9" s="1"/>
  <c r="I867" i="9" a="1"/>
  <c r="I867" i="9" s="1"/>
  <c r="I883" i="9" a="1"/>
  <c r="I883" i="9" s="1"/>
  <c r="I899" i="9" a="1"/>
  <c r="I899" i="9" s="1"/>
  <c r="I866" i="9" a="1"/>
  <c r="I866" i="9" s="1"/>
  <c r="I882" i="9" a="1"/>
  <c r="I882" i="9" s="1"/>
  <c r="I898" i="9" a="1"/>
  <c r="I898" i="9" s="1"/>
  <c r="I869" i="9" a="1"/>
  <c r="I869" i="9" s="1"/>
  <c r="I885" i="9" a="1"/>
  <c r="I885" i="9" s="1"/>
  <c r="I901" i="9" a="1"/>
  <c r="I901" i="9" s="1"/>
  <c r="I9" i="9" a="1"/>
  <c r="I9" i="9" s="1"/>
  <c r="I25" i="9" a="1"/>
  <c r="I25" i="9" s="1"/>
  <c r="I41" i="9" a="1"/>
  <c r="I41" i="9" s="1"/>
  <c r="I57" i="9" a="1"/>
  <c r="I57" i="9" s="1"/>
  <c r="I73" i="9" a="1"/>
  <c r="I73" i="9" s="1"/>
  <c r="I89" i="9" a="1"/>
  <c r="I89" i="9" s="1"/>
  <c r="I105" i="9" a="1"/>
  <c r="I105" i="9" s="1"/>
  <c r="I121" i="9" a="1"/>
  <c r="I121" i="9" s="1"/>
  <c r="I137" i="9" a="1"/>
  <c r="I137" i="9" s="1"/>
  <c r="I16" i="9" a="1"/>
  <c r="I16" i="9" s="1"/>
  <c r="I36" i="9" a="1"/>
  <c r="I36" i="9" s="1"/>
  <c r="I52" i="9" a="1"/>
  <c r="I52" i="9" s="1"/>
  <c r="I68" i="9" a="1"/>
  <c r="I68" i="9" s="1"/>
  <c r="I84" i="9" a="1"/>
  <c r="I84" i="9" s="1"/>
  <c r="I100" i="9" a="1"/>
  <c r="I100" i="9" s="1"/>
  <c r="I116" i="9" a="1"/>
  <c r="I116" i="9" s="1"/>
  <c r="I132" i="9" a="1"/>
  <c r="I132" i="9" s="1"/>
  <c r="I148" i="9" a="1"/>
  <c r="I148" i="9" s="1"/>
  <c r="I7" i="9" a="1"/>
  <c r="I7" i="9" s="1"/>
  <c r="I23" i="9" a="1"/>
  <c r="I23" i="9" s="1"/>
  <c r="I39" i="9" a="1"/>
  <c r="I39" i="9" s="1"/>
  <c r="I55" i="9" a="1"/>
  <c r="I55" i="9" s="1"/>
  <c r="I71" i="9" a="1"/>
  <c r="I71" i="9" s="1"/>
  <c r="I87" i="9" a="1"/>
  <c r="I87" i="9" s="1"/>
  <c r="I103" i="9" a="1"/>
  <c r="I103" i="9" s="1"/>
  <c r="I119" i="9" a="1"/>
  <c r="I119" i="9" s="1"/>
  <c r="I135" i="9" a="1"/>
  <c r="I135" i="9" s="1"/>
  <c r="I151" i="9" a="1"/>
  <c r="I151" i="9" s="1"/>
  <c r="I26" i="9" a="1"/>
  <c r="I26" i="9" s="1"/>
  <c r="I42" i="9" a="1"/>
  <c r="I42" i="9" s="1"/>
  <c r="I58" i="9" a="1"/>
  <c r="I58" i="9" s="1"/>
  <c r="I74" i="9" a="1"/>
  <c r="I74" i="9" s="1"/>
  <c r="I90" i="9" a="1"/>
  <c r="I90" i="9" s="1"/>
  <c r="I106" i="9" a="1"/>
  <c r="I106" i="9" s="1"/>
  <c r="I122" i="9" a="1"/>
  <c r="I122" i="9" s="1"/>
  <c r="I138" i="9" a="1"/>
  <c r="I138" i="9" s="1"/>
  <c r="I155" i="9" a="1"/>
  <c r="I155" i="9" s="1"/>
  <c r="I171" i="9" a="1"/>
  <c r="I171" i="9" s="1"/>
  <c r="I187" i="9" a="1"/>
  <c r="I187" i="9" s="1"/>
  <c r="I203" i="9" a="1"/>
  <c r="I203" i="9" s="1"/>
  <c r="I219" i="9" a="1"/>
  <c r="I219" i="9" s="1"/>
  <c r="I235" i="9" a="1"/>
  <c r="I235" i="9" s="1"/>
  <c r="I251" i="9" a="1"/>
  <c r="I251" i="9" s="1"/>
  <c r="I267" i="9" a="1"/>
  <c r="I267" i="9" s="1"/>
  <c r="I283" i="9" a="1"/>
  <c r="I283" i="9" s="1"/>
  <c r="I299" i="9" a="1"/>
  <c r="I299" i="9" s="1"/>
  <c r="I315" i="9" a="1"/>
  <c r="I315" i="9" s="1"/>
  <c r="I331" i="9" a="1"/>
  <c r="I331" i="9" s="1"/>
  <c r="I154" i="9" a="1"/>
  <c r="I154" i="9" s="1"/>
  <c r="I170" i="9" a="1"/>
  <c r="I170" i="9" s="1"/>
  <c r="I186" i="9" a="1"/>
  <c r="I186" i="9" s="1"/>
  <c r="I202" i="9" a="1"/>
  <c r="I202" i="9" s="1"/>
  <c r="I218" i="9" a="1"/>
  <c r="I218" i="9" s="1"/>
  <c r="I234" i="9" a="1"/>
  <c r="I234" i="9" s="1"/>
  <c r="I250" i="9" a="1"/>
  <c r="I250" i="9" s="1"/>
  <c r="I266" i="9" a="1"/>
  <c r="I266" i="9" s="1"/>
  <c r="I282" i="9" a="1"/>
  <c r="I282" i="9" s="1"/>
  <c r="I298" i="9" a="1"/>
  <c r="I298" i="9" s="1"/>
  <c r="I314" i="9" a="1"/>
  <c r="I314" i="9" s="1"/>
  <c r="I330" i="9" a="1"/>
  <c r="I330" i="9" s="1"/>
  <c r="I153" i="9" a="1"/>
  <c r="I153" i="9" s="1"/>
  <c r="I169" i="9" a="1"/>
  <c r="I169" i="9" s="1"/>
  <c r="I185" i="9" a="1"/>
  <c r="I185" i="9" s="1"/>
  <c r="I201" i="9" a="1"/>
  <c r="I201" i="9" s="1"/>
  <c r="I217" i="9" a="1"/>
  <c r="I217" i="9" s="1"/>
  <c r="I233" i="9" a="1"/>
  <c r="I233" i="9" s="1"/>
  <c r="I249" i="9" a="1"/>
  <c r="I249" i="9" s="1"/>
  <c r="I265" i="9" a="1"/>
  <c r="I265" i="9" s="1"/>
  <c r="I281" i="9" a="1"/>
  <c r="I281" i="9" s="1"/>
  <c r="I297" i="9" a="1"/>
  <c r="I297" i="9" s="1"/>
  <c r="I313" i="9" a="1"/>
  <c r="I313" i="9" s="1"/>
  <c r="I329" i="9" a="1"/>
  <c r="I329" i="9" s="1"/>
  <c r="I344" i="9" a="1"/>
  <c r="I344" i="9" s="1"/>
  <c r="I168" i="9" a="1"/>
  <c r="I168" i="9" s="1"/>
  <c r="I184" i="9" a="1"/>
  <c r="I184" i="9" s="1"/>
  <c r="I200" i="9" a="1"/>
  <c r="I200" i="9" s="1"/>
  <c r="I216" i="9" a="1"/>
  <c r="I216" i="9" s="1"/>
  <c r="I232" i="9" a="1"/>
  <c r="I232" i="9" s="1"/>
  <c r="I248" i="9" a="1"/>
  <c r="I248" i="9" s="1"/>
  <c r="I264" i="9" a="1"/>
  <c r="I264" i="9" s="1"/>
  <c r="I280" i="9" a="1"/>
  <c r="I280" i="9" s="1"/>
  <c r="I296" i="9" a="1"/>
  <c r="I296" i="9" s="1"/>
  <c r="I312" i="9" a="1"/>
  <c r="I312" i="9" s="1"/>
  <c r="I328" i="9" a="1"/>
  <c r="I328" i="9" s="1"/>
  <c r="I345" i="9" a="1"/>
  <c r="I345" i="9" s="1"/>
  <c r="I357" i="9" a="1"/>
  <c r="I357" i="9" s="1"/>
  <c r="I373" i="9" a="1"/>
  <c r="I373" i="9" s="1"/>
  <c r="I389" i="9" a="1"/>
  <c r="I389" i="9" s="1"/>
  <c r="I405" i="9" a="1"/>
  <c r="I405" i="9" s="1"/>
  <c r="I421" i="9" a="1"/>
  <c r="I421" i="9" s="1"/>
  <c r="I437" i="9" a="1"/>
  <c r="I437" i="9" s="1"/>
  <c r="I360" i="9" a="1"/>
  <c r="I360" i="9" s="1"/>
  <c r="I376" i="9" a="1"/>
  <c r="I376" i="9" s="1"/>
  <c r="I392" i="9" a="1"/>
  <c r="I392" i="9" s="1"/>
  <c r="I408" i="9" a="1"/>
  <c r="I408" i="9" s="1"/>
  <c r="I424" i="9" a="1"/>
  <c r="I424" i="9" s="1"/>
  <c r="I440" i="9" a="1"/>
  <c r="I440" i="9" s="1"/>
  <c r="I359" i="9" a="1"/>
  <c r="I359" i="9" s="1"/>
  <c r="I375" i="9" a="1"/>
  <c r="I375" i="9" s="1"/>
  <c r="I391" i="9" a="1"/>
  <c r="I391" i="9" s="1"/>
  <c r="I407" i="9" a="1"/>
  <c r="I407" i="9" s="1"/>
  <c r="I423" i="9" a="1"/>
  <c r="I423" i="9" s="1"/>
  <c r="I439" i="9" a="1"/>
  <c r="I439" i="9" s="1"/>
  <c r="I362" i="9" a="1"/>
  <c r="I362" i="9" s="1"/>
  <c r="I378" i="9" a="1"/>
  <c r="I378" i="9" s="1"/>
  <c r="I394" i="9" a="1"/>
  <c r="I394" i="9" s="1"/>
  <c r="I410" i="9" a="1"/>
  <c r="I410" i="9" s="1"/>
  <c r="I426" i="9" a="1"/>
  <c r="I426" i="9" s="1"/>
  <c r="I443" i="9" a="1"/>
  <c r="I443" i="9" s="1"/>
  <c r="I459" i="9" a="1"/>
  <c r="I459" i="9" s="1"/>
  <c r="I475" i="9" a="1"/>
  <c r="I475" i="9" s="1"/>
  <c r="I491" i="9" a="1"/>
  <c r="I491" i="9" s="1"/>
  <c r="I507" i="9" a="1"/>
  <c r="I507" i="9" s="1"/>
  <c r="I523" i="9" a="1"/>
  <c r="I523" i="9" s="1"/>
  <c r="I537" i="9" a="1"/>
  <c r="I537" i="9" s="1"/>
  <c r="I454" i="9" a="1"/>
  <c r="I454" i="9" s="1"/>
  <c r="I470" i="9" a="1"/>
  <c r="I470" i="9" s="1"/>
  <c r="I486" i="9" a="1"/>
  <c r="I486" i="9" s="1"/>
  <c r="I502" i="9" a="1"/>
  <c r="I502" i="9" s="1"/>
  <c r="I518" i="9" a="1"/>
  <c r="I518" i="9" s="1"/>
  <c r="I534" i="9" a="1"/>
  <c r="I534" i="9" s="1"/>
  <c r="I453" i="9" a="1"/>
  <c r="I453" i="9" s="1"/>
  <c r="I469" i="9" a="1"/>
  <c r="I469" i="9" s="1"/>
  <c r="I485" i="9" a="1"/>
  <c r="I485" i="9" s="1"/>
  <c r="I501" i="9" a="1"/>
  <c r="I501" i="9" s="1"/>
  <c r="I517" i="9" a="1"/>
  <c r="I517" i="9" s="1"/>
  <c r="I533" i="9" a="1"/>
  <c r="I533" i="9" s="1"/>
  <c r="I456" i="9" a="1"/>
  <c r="I456" i="9" s="1"/>
  <c r="I472" i="9" a="1"/>
  <c r="I472" i="9" s="1"/>
  <c r="I488" i="9" a="1"/>
  <c r="I488" i="9" s="1"/>
  <c r="I504" i="9" a="1"/>
  <c r="I504" i="9" s="1"/>
  <c r="I520" i="9" a="1"/>
  <c r="I520" i="9" s="1"/>
  <c r="I538" i="9" a="1"/>
  <c r="I538" i="9" s="1"/>
  <c r="I554" i="9" a="1"/>
  <c r="I554" i="9" s="1"/>
  <c r="I570" i="9" a="1"/>
  <c r="I570" i="9" s="1"/>
  <c r="I586" i="9" a="1"/>
  <c r="I586" i="9" s="1"/>
  <c r="I602" i="9" a="1"/>
  <c r="I602" i="9" s="1"/>
  <c r="I618" i="9" a="1"/>
  <c r="I618" i="9" s="1"/>
  <c r="I631" i="9" a="1"/>
  <c r="I631" i="9" s="1"/>
  <c r="I557" i="9" a="1"/>
  <c r="I557" i="9" s="1"/>
  <c r="I573" i="9" a="1"/>
  <c r="I573" i="9" s="1"/>
  <c r="I589" i="9" a="1"/>
  <c r="I589" i="9" s="1"/>
  <c r="I605" i="9" a="1"/>
  <c r="I605" i="9" s="1"/>
  <c r="I621" i="9" a="1"/>
  <c r="I621" i="9" s="1"/>
  <c r="I637" i="9" a="1"/>
  <c r="I637" i="9" s="1"/>
  <c r="I548" i="9" a="1"/>
  <c r="I548" i="9" s="1"/>
  <c r="I564" i="9" a="1"/>
  <c r="I564" i="9" s="1"/>
  <c r="I580" i="9" a="1"/>
  <c r="I580" i="9" s="1"/>
  <c r="I596" i="9" a="1"/>
  <c r="I596" i="9" s="1"/>
  <c r="I612" i="9" a="1"/>
  <c r="I612" i="9" s="1"/>
  <c r="I633" i="9" a="1"/>
  <c r="I633" i="9" s="1"/>
  <c r="I551" i="9" a="1"/>
  <c r="I551" i="9" s="1"/>
  <c r="I567" i="9" a="1"/>
  <c r="I567" i="9" s="1"/>
  <c r="I583" i="9" a="1"/>
  <c r="I583" i="9" s="1"/>
  <c r="I599" i="9" a="1"/>
  <c r="I599" i="9" s="1"/>
  <c r="I615" i="9" a="1"/>
  <c r="I615" i="9" s="1"/>
  <c r="I636" i="9" a="1"/>
  <c r="I636" i="9" s="1"/>
  <c r="I652" i="9" a="1"/>
  <c r="I652" i="9" s="1"/>
  <c r="I668" i="9" a="1"/>
  <c r="I668" i="9" s="1"/>
  <c r="I684" i="9" a="1"/>
  <c r="I684" i="9" s="1"/>
  <c r="I700" i="9" a="1"/>
  <c r="I700" i="9" s="1"/>
  <c r="I716" i="9" a="1"/>
  <c r="I716" i="9" s="1"/>
  <c r="I639" i="9" a="1"/>
  <c r="I639" i="9" s="1"/>
  <c r="I655" i="9" a="1"/>
  <c r="I655" i="9" s="1"/>
  <c r="I671" i="9" a="1"/>
  <c r="I671" i="9" s="1"/>
  <c r="I687" i="9" a="1"/>
  <c r="I687" i="9" s="1"/>
  <c r="I703" i="9" a="1"/>
  <c r="I703" i="9" s="1"/>
  <c r="I630" i="9" a="1"/>
  <c r="I630" i="9" s="1"/>
  <c r="I646" i="9" a="1"/>
  <c r="I646" i="9" s="1"/>
  <c r="I662" i="9" a="1"/>
  <c r="I662" i="9" s="1"/>
  <c r="I678" i="9" a="1"/>
  <c r="I678" i="9" s="1"/>
  <c r="I694" i="9" a="1"/>
  <c r="I694" i="9" s="1"/>
  <c r="I710" i="9" a="1"/>
  <c r="I710" i="9" s="1"/>
  <c r="I645" i="9" a="1"/>
  <c r="I645" i="9" s="1"/>
  <c r="I661" i="9" a="1"/>
  <c r="I661" i="9" s="1"/>
  <c r="I677" i="9" a="1"/>
  <c r="I677" i="9" s="1"/>
  <c r="I693" i="9" a="1"/>
  <c r="I693" i="9" s="1"/>
  <c r="I709" i="9" a="1"/>
  <c r="I709" i="9" s="1"/>
  <c r="I724" i="9" a="1"/>
  <c r="I724" i="9" s="1"/>
  <c r="I730" i="9" a="1"/>
  <c r="I730" i="9" s="1"/>
  <c r="I746" i="9" a="1"/>
  <c r="I746" i="9" s="1"/>
  <c r="I762" i="9" a="1"/>
  <c r="I762" i="9" s="1"/>
  <c r="I721" i="9" a="1"/>
  <c r="I721" i="9" s="1"/>
  <c r="I737" i="9" a="1"/>
  <c r="I737" i="9" s="1"/>
  <c r="I753" i="9" a="1"/>
  <c r="I753" i="9" s="1"/>
  <c r="I769" i="9" a="1"/>
  <c r="I769" i="9" s="1"/>
  <c r="I728" i="9" a="1"/>
  <c r="I728" i="9" s="1"/>
  <c r="I744" i="9" a="1"/>
  <c r="I744" i="9" s="1"/>
  <c r="I760" i="9" a="1"/>
  <c r="I760" i="9" s="1"/>
  <c r="I731" i="9" a="1"/>
  <c r="I731" i="9" s="1"/>
  <c r="I747" i="9" a="1"/>
  <c r="I747" i="9" s="1"/>
  <c r="I763" i="9" a="1"/>
  <c r="I763" i="9" s="1"/>
  <c r="I773" i="9" a="1"/>
  <c r="I773" i="9" s="1"/>
  <c r="I789" i="9" a="1"/>
  <c r="I789" i="9" s="1"/>
  <c r="I805" i="9" a="1"/>
  <c r="I805" i="9" s="1"/>
  <c r="I784" i="9" a="1"/>
  <c r="I784" i="9" s="1"/>
  <c r="I800" i="9" a="1"/>
  <c r="I800" i="9" s="1"/>
  <c r="I824" i="9" a="1"/>
  <c r="I824" i="9" s="1"/>
  <c r="I787" i="9" a="1"/>
  <c r="I787" i="9" s="1"/>
  <c r="I803" i="9" a="1"/>
  <c r="I803" i="9" s="1"/>
  <c r="I786" i="9" a="1"/>
  <c r="I786" i="9" s="1"/>
  <c r="I802" i="9" a="1"/>
  <c r="I802" i="9" s="1"/>
  <c r="I820" i="9" a="1"/>
  <c r="I820" i="9" s="1"/>
  <c r="I823" i="9" a="1"/>
  <c r="I823" i="9" s="1"/>
  <c r="I839" i="9" a="1"/>
  <c r="I839" i="9" s="1"/>
  <c r="I855" i="9" a="1"/>
  <c r="I855" i="9" s="1"/>
  <c r="I826" i="9" a="1"/>
  <c r="I826" i="9" s="1"/>
  <c r="I842" i="9" a="1"/>
  <c r="I842" i="9" s="1"/>
  <c r="I829" i="9" a="1"/>
  <c r="I829" i="9" s="1"/>
  <c r="I845" i="9" a="1"/>
  <c r="I845" i="9" s="1"/>
  <c r="I861" i="9" a="1"/>
  <c r="I861" i="9" s="1"/>
  <c r="I840" i="9" a="1"/>
  <c r="I840" i="9" s="1"/>
  <c r="I856" i="9" a="1"/>
  <c r="I856" i="9" s="1"/>
  <c r="I868" i="9" a="1"/>
  <c r="I868" i="9" s="1"/>
  <c r="I884" i="9" a="1"/>
  <c r="I884" i="9" s="1"/>
  <c r="I900" i="9" a="1"/>
  <c r="I900" i="9" s="1"/>
  <c r="I871" i="9" a="1"/>
  <c r="I871" i="9" s="1"/>
  <c r="I887" i="9" a="1"/>
  <c r="I887" i="9" s="1"/>
  <c r="I903" i="9" a="1"/>
  <c r="I903" i="9" s="1"/>
  <c r="I870" i="9" a="1"/>
  <c r="I870" i="9" s="1"/>
  <c r="I886" i="9" a="1"/>
  <c r="I886" i="9" s="1"/>
  <c r="I902" i="9" a="1"/>
  <c r="I902" i="9" s="1"/>
  <c r="I873" i="9" a="1"/>
  <c r="I873" i="9" s="1"/>
  <c r="I889" i="9" a="1"/>
  <c r="I889" i="9" s="1"/>
  <c r="G6" i="10" a="1"/>
  <c r="G6" i="10" s="1"/>
  <c r="G12" i="10" a="1"/>
  <c r="G12" i="10" s="1"/>
  <c r="G13" i="10" a="1"/>
  <c r="G13" i="10" s="1"/>
  <c r="G8" i="10" a="1"/>
  <c r="G8" i="10" s="1"/>
  <c r="G11" i="10" a="1"/>
  <c r="G11" i="10" s="1"/>
  <c r="G10" i="10" a="1"/>
  <c r="G10" i="10" s="1"/>
  <c r="G7" i="10" a="1"/>
  <c r="G7" i="10" s="1"/>
  <c r="G9" i="10" a="1"/>
  <c r="G9" i="10" s="1"/>
  <c r="I6" i="9" a="1"/>
  <c r="I6" i="9" s="1"/>
  <c r="C24" i="7" l="1"/>
  <c r="D12" i="8"/>
  <c r="B21" i="7"/>
  <c r="B20" i="7"/>
  <c r="B22" i="7"/>
  <c r="B19" i="7"/>
  <c r="D9" i="8"/>
  <c r="F6" i="8"/>
  <c r="D16" i="7"/>
  <c r="D17" i="10"/>
  <c r="J79" i="10"/>
  <c r="C8" i="8"/>
  <c r="M87" i="10"/>
  <c r="M57" i="10"/>
  <c r="F83" i="10"/>
  <c r="I19" i="10"/>
  <c r="F107" i="10"/>
  <c r="K71" i="10"/>
  <c r="I55" i="10"/>
  <c r="M71" i="10"/>
  <c r="D105" i="10"/>
  <c r="F66" i="10"/>
  <c r="F97" i="10"/>
  <c r="L19" i="10"/>
  <c r="M19" i="10"/>
  <c r="D83" i="10"/>
  <c r="D107" i="10"/>
  <c r="D66" i="10"/>
  <c r="J71" i="10"/>
  <c r="F26" i="10"/>
  <c r="L52" i="10"/>
  <c r="D14" i="10"/>
  <c r="K74" i="10"/>
  <c r="D97" i="10"/>
  <c r="J19" i="10"/>
  <c r="L71" i="10"/>
  <c r="E35" i="10"/>
  <c r="K41" i="10"/>
  <c r="L24" i="10"/>
  <c r="D43" i="10"/>
  <c r="F35" i="10"/>
  <c r="D22" i="10"/>
  <c r="L38" i="10"/>
  <c r="M103" i="10"/>
  <c r="D64" i="10"/>
  <c r="K34" i="10"/>
  <c r="K90" i="10"/>
  <c r="K57" i="10"/>
  <c r="K87" i="10"/>
  <c r="I38" i="10"/>
  <c r="J34" i="10"/>
  <c r="F104" i="10"/>
  <c r="J57" i="10"/>
  <c r="E17" i="10"/>
  <c r="E22" i="10"/>
  <c r="E64" i="10"/>
  <c r="F82" i="10"/>
  <c r="J87" i="10"/>
  <c r="F52" i="10"/>
  <c r="M38" i="10"/>
  <c r="E39" i="10"/>
  <c r="I68" i="10"/>
  <c r="F59" i="10"/>
  <c r="L57" i="10"/>
  <c r="L40" i="10"/>
  <c r="F99" i="10"/>
  <c r="D82" i="10"/>
  <c r="L87" i="10"/>
  <c r="L98" i="10"/>
  <c r="K38" i="10"/>
  <c r="F57" i="10"/>
  <c r="I81" i="10"/>
  <c r="K103" i="10"/>
  <c r="E99" i="10"/>
  <c r="K117" i="10"/>
  <c r="I66" i="10"/>
  <c r="E80" i="10"/>
  <c r="I52" i="10"/>
  <c r="I41" i="10"/>
  <c r="K55" i="10"/>
  <c r="M55" i="10"/>
  <c r="E14" i="10"/>
  <c r="L63" i="10"/>
  <c r="J52" i="10"/>
  <c r="M52" i="10"/>
  <c r="L41" i="10"/>
  <c r="M41" i="10"/>
  <c r="E29" i="10"/>
  <c r="J55" i="10"/>
  <c r="I42" i="10"/>
  <c r="J66" i="10"/>
  <c r="M66" i="10"/>
  <c r="D19" i="10"/>
  <c r="K66" i="10"/>
  <c r="M95" i="10"/>
  <c r="L125" i="10"/>
  <c r="L82" i="10"/>
  <c r="D44" i="10"/>
  <c r="M97" i="10"/>
  <c r="F51" i="10"/>
  <c r="F133" i="9"/>
  <c r="D98" i="10"/>
  <c r="M50" i="10"/>
  <c r="D24" i="10"/>
  <c r="M28" i="10"/>
  <c r="K97" i="10"/>
  <c r="K95" i="10"/>
  <c r="M84" i="10"/>
  <c r="D80" i="10"/>
  <c r="K47" i="10"/>
  <c r="I73" i="10"/>
  <c r="F19" i="10"/>
  <c r="D36" i="10"/>
  <c r="K50" i="10"/>
  <c r="J28" i="10"/>
  <c r="E27" i="10"/>
  <c r="E96" i="10"/>
  <c r="J84" i="10"/>
  <c r="L74" i="10"/>
  <c r="I24" i="10"/>
  <c r="E105" i="10"/>
  <c r="F106" i="10"/>
  <c r="F43" i="10"/>
  <c r="F88" i="10"/>
  <c r="D26" i="10"/>
  <c r="F90" i="10"/>
  <c r="I63" i="10"/>
  <c r="F29" i="10"/>
  <c r="M42" i="10"/>
  <c r="I74" i="10"/>
  <c r="J24" i="10"/>
  <c r="M24" i="10"/>
  <c r="D106" i="10"/>
  <c r="D88" i="10"/>
  <c r="D90" i="10"/>
  <c r="K63" i="10"/>
  <c r="M63" i="10"/>
  <c r="J65" i="10"/>
  <c r="K42" i="10"/>
  <c r="J74" i="10"/>
  <c r="J42" i="10"/>
  <c r="L65" i="10"/>
  <c r="J98" i="10"/>
  <c r="M98" i="10"/>
  <c r="I90" i="10"/>
  <c r="I34" i="10"/>
  <c r="E57" i="10"/>
  <c r="I79" i="10"/>
  <c r="E104" i="10"/>
  <c r="K68" i="10"/>
  <c r="E59" i="10"/>
  <c r="J81" i="10"/>
  <c r="L103" i="10"/>
  <c r="J40" i="10"/>
  <c r="M40" i="10"/>
  <c r="F45" i="10"/>
  <c r="K98" i="10"/>
  <c r="J90" i="10"/>
  <c r="M90" i="10"/>
  <c r="D52" i="10"/>
  <c r="M34" i="10"/>
  <c r="K79" i="10"/>
  <c r="M79" i="10"/>
  <c r="D39" i="10"/>
  <c r="L68" i="10"/>
  <c r="L81" i="10"/>
  <c r="I103" i="10"/>
  <c r="K40" i="10"/>
  <c r="J17" i="10"/>
  <c r="E45" i="10"/>
  <c r="J68" i="10"/>
  <c r="K81" i="10"/>
  <c r="H69" i="9"/>
  <c r="D33" i="9"/>
  <c r="E69" i="9"/>
  <c r="E17" i="9"/>
  <c r="K125" i="10"/>
  <c r="J117" i="10"/>
  <c r="M117" i="10"/>
  <c r="K82" i="10"/>
  <c r="F98" i="10"/>
  <c r="I50" i="10"/>
  <c r="F24" i="10"/>
  <c r="E56" i="10"/>
  <c r="J47" i="10"/>
  <c r="M47" i="10"/>
  <c r="I28" i="10"/>
  <c r="I97" i="10"/>
  <c r="L73" i="10"/>
  <c r="D27" i="10"/>
  <c r="I95" i="10"/>
  <c r="D96" i="10"/>
  <c r="I84" i="10"/>
  <c r="D51" i="10"/>
  <c r="E58" i="10"/>
  <c r="D73" i="10"/>
  <c r="D85" i="9"/>
  <c r="I125" i="10"/>
  <c r="L117" i="10"/>
  <c r="I82" i="10"/>
  <c r="F44" i="10"/>
  <c r="L50" i="10"/>
  <c r="F56" i="10"/>
  <c r="L47" i="10"/>
  <c r="L28" i="10"/>
  <c r="J97" i="10"/>
  <c r="K73" i="10"/>
  <c r="M73" i="10"/>
  <c r="J95" i="10"/>
  <c r="K84" i="10"/>
  <c r="F58" i="10"/>
  <c r="E36" i="10"/>
  <c r="F101" i="9"/>
  <c r="G97" i="9"/>
  <c r="G145" i="9"/>
  <c r="J125" i="10"/>
  <c r="J82" i="10"/>
  <c r="K35" i="10"/>
  <c r="E75" i="10"/>
  <c r="F73" i="10"/>
  <c r="K17" i="10"/>
  <c r="H17" i="9"/>
  <c r="F17" i="9"/>
  <c r="M35" i="10"/>
  <c r="I17" i="10"/>
  <c r="M76" i="10"/>
  <c r="I65" i="10"/>
  <c r="D17" i="9"/>
  <c r="K65" i="10"/>
  <c r="K76" i="10"/>
  <c r="J76" i="10"/>
  <c r="G101" i="9"/>
  <c r="F69" i="9"/>
  <c r="E33" i="9"/>
  <c r="H33" i="9"/>
  <c r="E85" i="9"/>
  <c r="H85" i="9"/>
  <c r="D97" i="9"/>
  <c r="D145" i="9"/>
  <c r="F85" i="9"/>
  <c r="E97" i="9"/>
  <c r="H97" i="9"/>
  <c r="E145" i="9"/>
  <c r="H145" i="9"/>
  <c r="D101" i="9"/>
  <c r="G69" i="9"/>
  <c r="F33" i="9"/>
  <c r="E101" i="9"/>
  <c r="F129" i="9"/>
  <c r="L76" i="10"/>
  <c r="I35" i="10"/>
  <c r="M17" i="10"/>
  <c r="E46" i="10"/>
  <c r="F72" i="10"/>
  <c r="K49" i="10"/>
  <c r="I23" i="10"/>
  <c r="L6" i="10"/>
  <c r="I4" i="10"/>
  <c r="J35" i="10"/>
  <c r="K26" i="10"/>
  <c r="K109" i="10"/>
  <c r="L58" i="10"/>
  <c r="E89" i="10"/>
  <c r="J22" i="10"/>
  <c r="L39" i="10"/>
  <c r="L48" i="10"/>
  <c r="E81" i="10"/>
  <c r="J60" i="10"/>
  <c r="D91" i="10"/>
  <c r="E65" i="10"/>
  <c r="M26" i="10"/>
  <c r="K105" i="10"/>
  <c r="M22" i="10"/>
  <c r="M60" i="10"/>
  <c r="E67" i="10"/>
  <c r="I89" i="10"/>
  <c r="D4" i="10"/>
  <c r="G64" i="9"/>
  <c r="G129" i="9"/>
  <c r="M105" i="10"/>
  <c r="I27" i="10"/>
  <c r="F34" i="10"/>
  <c r="L29" i="10"/>
  <c r="D32" i="9"/>
  <c r="D133" i="9"/>
  <c r="L109" i="10"/>
  <c r="J105" i="10"/>
  <c r="I58" i="10"/>
  <c r="L22" i="10"/>
  <c r="D72" i="10"/>
  <c r="K27" i="10"/>
  <c r="M27" i="10"/>
  <c r="I39" i="10"/>
  <c r="D15" i="10"/>
  <c r="I48" i="10"/>
  <c r="K60" i="10"/>
  <c r="E91" i="10"/>
  <c r="I49" i="10"/>
  <c r="F74" i="10"/>
  <c r="K23" i="10"/>
  <c r="M23" i="10"/>
  <c r="J26" i="10"/>
  <c r="K89" i="10"/>
  <c r="M89" i="10"/>
  <c r="I29" i="10"/>
  <c r="M6" i="10"/>
  <c r="E32" i="9"/>
  <c r="D129" i="9"/>
  <c r="I109" i="10"/>
  <c r="L105" i="10"/>
  <c r="J58" i="10"/>
  <c r="M58" i="10"/>
  <c r="F89" i="10"/>
  <c r="K22" i="10"/>
  <c r="F46" i="10"/>
  <c r="L27" i="10"/>
  <c r="M39" i="10"/>
  <c r="F15" i="10"/>
  <c r="J48" i="10"/>
  <c r="M48" i="10"/>
  <c r="F81" i="10"/>
  <c r="L60" i="10"/>
  <c r="F67" i="10"/>
  <c r="L49" i="10"/>
  <c r="M49" i="10"/>
  <c r="D74" i="10"/>
  <c r="L23" i="10"/>
  <c r="F65" i="10"/>
  <c r="D34" i="10"/>
  <c r="F75" i="10"/>
  <c r="L26" i="10"/>
  <c r="J89" i="10"/>
  <c r="M29" i="10"/>
  <c r="G32" i="9"/>
  <c r="E129" i="9"/>
  <c r="K6" i="10"/>
  <c r="J109" i="10"/>
  <c r="K39" i="10"/>
  <c r="K29" i="10"/>
  <c r="E456" i="10"/>
  <c r="D456" i="10"/>
  <c r="F456" i="10"/>
  <c r="M454" i="10"/>
  <c r="I454" i="10"/>
  <c r="L454" i="10"/>
  <c r="K454" i="10"/>
  <c r="J454" i="10"/>
  <c r="E449" i="10"/>
  <c r="D449" i="10"/>
  <c r="F449" i="10"/>
  <c r="M445" i="10"/>
  <c r="I445" i="10"/>
  <c r="L445" i="10"/>
  <c r="K445" i="10"/>
  <c r="J445" i="10"/>
  <c r="D415" i="10"/>
  <c r="F415" i="10"/>
  <c r="E415" i="10"/>
  <c r="D413" i="10"/>
  <c r="F413" i="10"/>
  <c r="E413" i="10"/>
  <c r="L404" i="10"/>
  <c r="I404" i="10"/>
  <c r="M404" i="10"/>
  <c r="K404" i="10"/>
  <c r="J404" i="10"/>
  <c r="L398" i="10"/>
  <c r="K398" i="10"/>
  <c r="J398" i="10"/>
  <c r="I398" i="10"/>
  <c r="M398" i="10"/>
  <c r="L383" i="10"/>
  <c r="I383" i="10"/>
  <c r="M383" i="10"/>
  <c r="K383" i="10"/>
  <c r="J383" i="10"/>
  <c r="D387" i="10"/>
  <c r="F387" i="10"/>
  <c r="E387" i="10"/>
  <c r="L395" i="10"/>
  <c r="K395" i="10"/>
  <c r="J395" i="10"/>
  <c r="I395" i="10"/>
  <c r="M395" i="10"/>
  <c r="L365" i="10"/>
  <c r="K365" i="10"/>
  <c r="J365" i="10"/>
  <c r="I365" i="10"/>
  <c r="M365" i="10"/>
  <c r="D373" i="10"/>
  <c r="F373" i="10"/>
  <c r="E373" i="10"/>
  <c r="E348" i="10"/>
  <c r="D348" i="10"/>
  <c r="F348" i="10"/>
  <c r="E334" i="10"/>
  <c r="D334" i="10"/>
  <c r="F334" i="10"/>
  <c r="L301" i="10"/>
  <c r="I301" i="10"/>
  <c r="M301" i="10"/>
  <c r="K301" i="10"/>
  <c r="J301" i="10"/>
  <c r="M338" i="10"/>
  <c r="I338" i="10"/>
  <c r="L338" i="10"/>
  <c r="K338" i="10"/>
  <c r="J338" i="10"/>
  <c r="D305" i="10"/>
  <c r="F305" i="10"/>
  <c r="E305" i="10"/>
  <c r="E329" i="10"/>
  <c r="D329" i="10"/>
  <c r="F329" i="10"/>
  <c r="L299" i="10"/>
  <c r="K299" i="10"/>
  <c r="J299" i="10"/>
  <c r="I299" i="10"/>
  <c r="M299" i="10"/>
  <c r="D315" i="10"/>
  <c r="F315" i="10"/>
  <c r="E315" i="10"/>
  <c r="E280" i="10"/>
  <c r="D280" i="10"/>
  <c r="F280" i="10"/>
  <c r="D247" i="10"/>
  <c r="F247" i="10"/>
  <c r="E247" i="10"/>
  <c r="M280" i="10"/>
  <c r="I280" i="10"/>
  <c r="L280" i="10"/>
  <c r="K280" i="10"/>
  <c r="J280" i="10"/>
  <c r="D246" i="10"/>
  <c r="F246" i="10"/>
  <c r="E246" i="10"/>
  <c r="E283" i="10"/>
  <c r="D283" i="10"/>
  <c r="F283" i="10"/>
  <c r="L252" i="10"/>
  <c r="K252" i="10"/>
  <c r="J252" i="10"/>
  <c r="I252" i="10"/>
  <c r="M252" i="10"/>
  <c r="M285" i="10"/>
  <c r="I285" i="10"/>
  <c r="L285" i="10"/>
  <c r="K285" i="10"/>
  <c r="J285" i="10"/>
  <c r="L255" i="10"/>
  <c r="M255" i="10"/>
  <c r="K255" i="10"/>
  <c r="J255" i="10"/>
  <c r="I255" i="10"/>
  <c r="D221" i="10"/>
  <c r="F221" i="10"/>
  <c r="E221" i="10"/>
  <c r="L214" i="10"/>
  <c r="K214" i="10"/>
  <c r="J214" i="10"/>
  <c r="I214" i="10"/>
  <c r="M214" i="10"/>
  <c r="M208" i="10"/>
  <c r="I208" i="10"/>
  <c r="L208" i="10"/>
  <c r="J208" i="10"/>
  <c r="K208" i="10"/>
  <c r="M179" i="10"/>
  <c r="I179" i="10"/>
  <c r="L179" i="10"/>
  <c r="K179" i="10"/>
  <c r="J179" i="10"/>
  <c r="M147" i="10"/>
  <c r="I147" i="10"/>
  <c r="L147" i="10"/>
  <c r="K147" i="10"/>
  <c r="J147" i="10"/>
  <c r="M116" i="10"/>
  <c r="I116" i="10"/>
  <c r="L116" i="10"/>
  <c r="K116" i="10"/>
  <c r="J116" i="10"/>
  <c r="E182" i="10"/>
  <c r="D182" i="10"/>
  <c r="F182" i="10"/>
  <c r="E150" i="10"/>
  <c r="D150" i="10"/>
  <c r="F150" i="10"/>
  <c r="E116" i="10"/>
  <c r="F116" i="10"/>
  <c r="D116" i="10"/>
  <c r="M182" i="10"/>
  <c r="I182" i="10"/>
  <c r="L182" i="10"/>
  <c r="J182" i="10"/>
  <c r="K182" i="10"/>
  <c r="M150" i="10"/>
  <c r="I150" i="10"/>
  <c r="L150" i="10"/>
  <c r="J150" i="10"/>
  <c r="K150" i="10"/>
  <c r="M118" i="10"/>
  <c r="I118" i="10"/>
  <c r="K118" i="10"/>
  <c r="J118" i="10"/>
  <c r="L118" i="10"/>
  <c r="E187" i="10"/>
  <c r="D187" i="10"/>
  <c r="F187" i="10"/>
  <c r="E155" i="10"/>
  <c r="D155" i="10"/>
  <c r="F155" i="10"/>
  <c r="E438" i="10"/>
  <c r="D438" i="10"/>
  <c r="F438" i="10"/>
  <c r="M436" i="10"/>
  <c r="I436" i="10"/>
  <c r="L436" i="10"/>
  <c r="K436" i="10"/>
  <c r="J436" i="10"/>
  <c r="E431" i="10"/>
  <c r="D431" i="10"/>
  <c r="F431" i="10"/>
  <c r="F428" i="10"/>
  <c r="D428" i="10"/>
  <c r="E428" i="10"/>
  <c r="D425" i="10"/>
  <c r="E425" i="10"/>
  <c r="F425" i="10"/>
  <c r="L412" i="10"/>
  <c r="K412" i="10"/>
  <c r="J412" i="10"/>
  <c r="M412" i="10"/>
  <c r="I412" i="10"/>
  <c r="D400" i="10"/>
  <c r="F400" i="10"/>
  <c r="E400" i="10"/>
  <c r="D398" i="10"/>
  <c r="F398" i="10"/>
  <c r="E398" i="10"/>
  <c r="D364" i="10"/>
  <c r="F364" i="10"/>
  <c r="E364" i="10"/>
  <c r="L370" i="10"/>
  <c r="J370" i="10"/>
  <c r="I370" i="10"/>
  <c r="M370" i="10"/>
  <c r="K370" i="10"/>
  <c r="D378" i="10"/>
  <c r="E378" i="10"/>
  <c r="F378" i="10"/>
  <c r="L388" i="10"/>
  <c r="M388" i="10"/>
  <c r="K388" i="10"/>
  <c r="J388" i="10"/>
  <c r="I388" i="10"/>
  <c r="L356" i="10"/>
  <c r="J356" i="10"/>
  <c r="I356" i="10"/>
  <c r="M356" i="10"/>
  <c r="K356" i="10"/>
  <c r="D355" i="10"/>
  <c r="F355" i="10"/>
  <c r="E355" i="10"/>
  <c r="D314" i="10"/>
  <c r="F314" i="10"/>
  <c r="E314" i="10"/>
  <c r="E290" i="10"/>
  <c r="D290" i="10"/>
  <c r="F290" i="10"/>
  <c r="L320" i="10"/>
  <c r="J320" i="10"/>
  <c r="I320" i="10"/>
  <c r="M320" i="10"/>
  <c r="K320" i="10"/>
  <c r="E343" i="10"/>
  <c r="D343" i="10"/>
  <c r="F343" i="10"/>
  <c r="D312" i="10"/>
  <c r="E312" i="10"/>
  <c r="F312" i="10"/>
  <c r="M329" i="10"/>
  <c r="I329" i="10"/>
  <c r="L329" i="10"/>
  <c r="K329" i="10"/>
  <c r="J329" i="10"/>
  <c r="L298" i="10"/>
  <c r="M298" i="10"/>
  <c r="K298" i="10"/>
  <c r="J298" i="10"/>
  <c r="I298" i="10"/>
  <c r="L262" i="10"/>
  <c r="I262" i="10"/>
  <c r="M262" i="10"/>
  <c r="K262" i="10"/>
  <c r="J262" i="10"/>
  <c r="L230" i="10"/>
  <c r="I230" i="10"/>
  <c r="M230" i="10"/>
  <c r="K230" i="10"/>
  <c r="J230" i="10"/>
  <c r="L261" i="10"/>
  <c r="J261" i="10"/>
  <c r="I261" i="10"/>
  <c r="M261" i="10"/>
  <c r="K261" i="10"/>
  <c r="L229" i="10"/>
  <c r="J229" i="10"/>
  <c r="I229" i="10"/>
  <c r="M229" i="10"/>
  <c r="K229" i="10"/>
  <c r="D265" i="10"/>
  <c r="E265" i="10"/>
  <c r="F265" i="10"/>
  <c r="D233" i="10"/>
  <c r="E233" i="10"/>
  <c r="F233" i="10"/>
  <c r="D268" i="10"/>
  <c r="F268" i="10"/>
  <c r="E268" i="10"/>
  <c r="D236" i="10"/>
  <c r="F236" i="10"/>
  <c r="E236" i="10"/>
  <c r="D216" i="10"/>
  <c r="F216" i="10"/>
  <c r="E216" i="10"/>
  <c r="L217" i="10"/>
  <c r="M217" i="10"/>
  <c r="K217" i="10"/>
  <c r="J217" i="10"/>
  <c r="I217" i="10"/>
  <c r="M193" i="10"/>
  <c r="I193" i="10"/>
  <c r="L193" i="10"/>
  <c r="K193" i="10"/>
  <c r="J193" i="10"/>
  <c r="M161" i="10"/>
  <c r="I161" i="10"/>
  <c r="L161" i="10"/>
  <c r="K161" i="10"/>
  <c r="J161" i="10"/>
  <c r="E129" i="10"/>
  <c r="F129" i="10"/>
  <c r="D129" i="10"/>
  <c r="E196" i="10"/>
  <c r="D196" i="10"/>
  <c r="F196" i="10"/>
  <c r="E164" i="10"/>
  <c r="D164" i="10"/>
  <c r="F164" i="10"/>
  <c r="M131" i="10"/>
  <c r="I131" i="10"/>
  <c r="J131" i="10"/>
  <c r="L131" i="10"/>
  <c r="K131" i="10"/>
  <c r="M196" i="10"/>
  <c r="I196" i="10"/>
  <c r="L196" i="10"/>
  <c r="J196" i="10"/>
  <c r="K196" i="10"/>
  <c r="M164" i="10"/>
  <c r="I164" i="10"/>
  <c r="L164" i="10"/>
  <c r="J164" i="10"/>
  <c r="K164" i="10"/>
  <c r="E131" i="10"/>
  <c r="D131" i="10"/>
  <c r="F131" i="10"/>
  <c r="E201" i="10"/>
  <c r="D201" i="10"/>
  <c r="F201" i="10"/>
  <c r="E169" i="10"/>
  <c r="D169" i="10"/>
  <c r="F169" i="10"/>
  <c r="E138" i="10"/>
  <c r="F138" i="10"/>
  <c r="D138" i="10"/>
  <c r="M108" i="10"/>
  <c r="I108" i="10"/>
  <c r="L108" i="10"/>
  <c r="K108" i="10"/>
  <c r="J108" i="10"/>
  <c r="M80" i="10"/>
  <c r="I80" i="10"/>
  <c r="L80" i="10"/>
  <c r="K80" i="10"/>
  <c r="J80" i="10"/>
  <c r="M51" i="10"/>
  <c r="I51" i="10"/>
  <c r="L51" i="10"/>
  <c r="K51" i="10"/>
  <c r="J51" i="10"/>
  <c r="M20" i="10"/>
  <c r="I20" i="10"/>
  <c r="L20" i="10"/>
  <c r="K20" i="10"/>
  <c r="J20" i="10"/>
  <c r="E79" i="10"/>
  <c r="D79" i="10"/>
  <c r="F79" i="10"/>
  <c r="E47" i="10"/>
  <c r="F47" i="10"/>
  <c r="D47" i="10"/>
  <c r="M101" i="10"/>
  <c r="I101" i="10"/>
  <c r="L101" i="10"/>
  <c r="J101" i="10"/>
  <c r="K101" i="10"/>
  <c r="M69" i="10"/>
  <c r="I69" i="10"/>
  <c r="L69" i="10"/>
  <c r="J69" i="10"/>
  <c r="K69" i="10"/>
  <c r="E32" i="10"/>
  <c r="D32" i="10"/>
  <c r="F32" i="10"/>
  <c r="E94" i="10"/>
  <c r="D94" i="10"/>
  <c r="F94" i="10"/>
  <c r="E62" i="10"/>
  <c r="D62" i="10"/>
  <c r="F62" i="10"/>
  <c r="F33" i="10"/>
  <c r="E33" i="10"/>
  <c r="D33" i="10"/>
  <c r="E76" i="10"/>
  <c r="D76" i="10"/>
  <c r="F76" i="10"/>
  <c r="E444" i="10"/>
  <c r="D444" i="10"/>
  <c r="F444" i="10"/>
  <c r="M442" i="10"/>
  <c r="I442" i="10"/>
  <c r="L442" i="10"/>
  <c r="K442" i="10"/>
  <c r="J442" i="10"/>
  <c r="E437" i="10"/>
  <c r="D437" i="10"/>
  <c r="F437" i="10"/>
  <c r="M433" i="10"/>
  <c r="I433" i="10"/>
  <c r="L433" i="10"/>
  <c r="K433" i="10"/>
  <c r="J433" i="10"/>
  <c r="D418" i="10"/>
  <c r="F418" i="10"/>
  <c r="E418" i="10"/>
  <c r="D416" i="10"/>
  <c r="F416" i="10"/>
  <c r="E416" i="10"/>
  <c r="L407" i="10"/>
  <c r="J407" i="10"/>
  <c r="I407" i="10"/>
  <c r="M407" i="10"/>
  <c r="K407" i="10"/>
  <c r="L405" i="10"/>
  <c r="M405" i="10"/>
  <c r="K405" i="10"/>
  <c r="J405" i="10"/>
  <c r="I405" i="10"/>
  <c r="L371" i="10"/>
  <c r="I371" i="10"/>
  <c r="M371" i="10"/>
  <c r="K371" i="10"/>
  <c r="J371" i="10"/>
  <c r="D375" i="10"/>
  <c r="F375" i="10"/>
  <c r="E375" i="10"/>
  <c r="L385" i="10"/>
  <c r="K385" i="10"/>
  <c r="J385" i="10"/>
  <c r="I385" i="10"/>
  <c r="M385" i="10"/>
  <c r="D393" i="10"/>
  <c r="F393" i="10"/>
  <c r="E393" i="10"/>
  <c r="D361" i="10"/>
  <c r="F361" i="10"/>
  <c r="E361" i="10"/>
  <c r="K349" i="10"/>
  <c r="M349" i="10"/>
  <c r="I349" i="10"/>
  <c r="L349" i="10"/>
  <c r="J349" i="10"/>
  <c r="L321" i="10"/>
  <c r="I321" i="10"/>
  <c r="M321" i="10"/>
  <c r="K321" i="10"/>
  <c r="J321" i="10"/>
  <c r="E293" i="10"/>
  <c r="D293" i="10"/>
  <c r="F293" i="10"/>
  <c r="M326" i="10"/>
  <c r="I326" i="10"/>
  <c r="L326" i="10"/>
  <c r="K326" i="10"/>
  <c r="J326" i="10"/>
  <c r="K295" i="10"/>
  <c r="J295" i="10"/>
  <c r="M295" i="10"/>
  <c r="I295" i="10"/>
  <c r="L295" i="10"/>
  <c r="L319" i="10"/>
  <c r="K319" i="10"/>
  <c r="J319" i="10"/>
  <c r="I319" i="10"/>
  <c r="M319" i="10"/>
  <c r="M335" i="10"/>
  <c r="I335" i="10"/>
  <c r="L335" i="10"/>
  <c r="K335" i="10"/>
  <c r="J335" i="10"/>
  <c r="D303" i="10"/>
  <c r="F303" i="10"/>
  <c r="E303" i="10"/>
  <c r="D267" i="10"/>
  <c r="F267" i="10"/>
  <c r="E267" i="10"/>
  <c r="D235" i="10"/>
  <c r="F235" i="10"/>
  <c r="E235" i="10"/>
  <c r="D266" i="10"/>
  <c r="F266" i="10"/>
  <c r="E266" i="10"/>
  <c r="D234" i="10"/>
  <c r="F234" i="10"/>
  <c r="E234" i="10"/>
  <c r="L272" i="10"/>
  <c r="K272" i="10"/>
  <c r="J272" i="10"/>
  <c r="I272" i="10"/>
  <c r="M272" i="10"/>
  <c r="L240" i="10"/>
  <c r="K240" i="10"/>
  <c r="J240" i="10"/>
  <c r="I240" i="10"/>
  <c r="M240" i="10"/>
  <c r="M273" i="10"/>
  <c r="I273" i="10"/>
  <c r="L273" i="10"/>
  <c r="K273" i="10"/>
  <c r="J273" i="10"/>
  <c r="L243" i="10"/>
  <c r="M243" i="10"/>
  <c r="K243" i="10"/>
  <c r="J243" i="10"/>
  <c r="I243" i="10"/>
  <c r="L223" i="10"/>
  <c r="J223" i="10"/>
  <c r="I223" i="10"/>
  <c r="M223" i="10"/>
  <c r="K223" i="10"/>
  <c r="D222" i="10"/>
  <c r="F222" i="10"/>
  <c r="E222" i="10"/>
  <c r="M199" i="10"/>
  <c r="I199" i="10"/>
  <c r="L199" i="10"/>
  <c r="K199" i="10"/>
  <c r="J199" i="10"/>
  <c r="M167" i="10"/>
  <c r="I167" i="10"/>
  <c r="L167" i="10"/>
  <c r="K167" i="10"/>
  <c r="J167" i="10"/>
  <c r="M136" i="10"/>
  <c r="I136" i="10"/>
  <c r="L136" i="10"/>
  <c r="K136" i="10"/>
  <c r="J136" i="10"/>
  <c r="E202" i="10"/>
  <c r="D202" i="10"/>
  <c r="F202" i="10"/>
  <c r="E170" i="10"/>
  <c r="D170" i="10"/>
  <c r="F170" i="10"/>
  <c r="E136" i="10"/>
  <c r="F136" i="10"/>
  <c r="D136" i="10"/>
  <c r="M202" i="10"/>
  <c r="I202" i="10"/>
  <c r="L202" i="10"/>
  <c r="J202" i="10"/>
  <c r="K202" i="10"/>
  <c r="M170" i="10"/>
  <c r="I170" i="10"/>
  <c r="L170" i="10"/>
  <c r="J170" i="10"/>
  <c r="K170" i="10"/>
  <c r="M138" i="10"/>
  <c r="I138" i="10"/>
  <c r="K138" i="10"/>
  <c r="J138" i="10"/>
  <c r="L138" i="10"/>
  <c r="E108" i="10"/>
  <c r="D108" i="10"/>
  <c r="F108" i="10"/>
  <c r="E175" i="10"/>
  <c r="D175" i="10"/>
  <c r="F175" i="10"/>
  <c r="E143" i="10"/>
  <c r="D143" i="10"/>
  <c r="F143" i="10"/>
  <c r="M113" i="10"/>
  <c r="I113" i="10"/>
  <c r="L113" i="10"/>
  <c r="K113" i="10"/>
  <c r="J113" i="10"/>
  <c r="M86" i="10"/>
  <c r="I86" i="10"/>
  <c r="L86" i="10"/>
  <c r="K86" i="10"/>
  <c r="J86" i="10"/>
  <c r="M54" i="10"/>
  <c r="I54" i="10"/>
  <c r="L54" i="10"/>
  <c r="K54" i="10"/>
  <c r="J54" i="10"/>
  <c r="M32" i="10"/>
  <c r="I32" i="10"/>
  <c r="J32" i="10"/>
  <c r="L32" i="10"/>
  <c r="K32" i="10"/>
  <c r="E85" i="10"/>
  <c r="D85" i="10"/>
  <c r="F85" i="10"/>
  <c r="E53" i="10"/>
  <c r="D53" i="10"/>
  <c r="F53" i="10"/>
  <c r="M14" i="10"/>
  <c r="I14" i="10"/>
  <c r="L14" i="10"/>
  <c r="J14" i="10"/>
  <c r="K14" i="10"/>
  <c r="M75" i="10"/>
  <c r="I75" i="10"/>
  <c r="L75" i="10"/>
  <c r="J75" i="10"/>
  <c r="K75" i="10"/>
  <c r="E42" i="10"/>
  <c r="D42" i="10"/>
  <c r="F42" i="10"/>
  <c r="E100" i="10"/>
  <c r="D100" i="10"/>
  <c r="F100" i="10"/>
  <c r="E49" i="10"/>
  <c r="F49" i="10"/>
  <c r="D49" i="10"/>
  <c r="M456" i="10"/>
  <c r="I456" i="10"/>
  <c r="L456" i="10"/>
  <c r="K456" i="10"/>
  <c r="J456" i="10"/>
  <c r="E451" i="10"/>
  <c r="D451" i="10"/>
  <c r="F451" i="10"/>
  <c r="M447" i="10"/>
  <c r="I447" i="10"/>
  <c r="L447" i="10"/>
  <c r="K447" i="10"/>
  <c r="J447" i="10"/>
  <c r="L418" i="10"/>
  <c r="I418" i="10"/>
  <c r="M418" i="10"/>
  <c r="K418" i="10"/>
  <c r="J418" i="10"/>
  <c r="D414" i="10"/>
  <c r="F414" i="10"/>
  <c r="E414" i="10"/>
  <c r="D405" i="10"/>
  <c r="F405" i="10"/>
  <c r="E405" i="10"/>
  <c r="D399" i="10"/>
  <c r="E399" i="10"/>
  <c r="F399" i="10"/>
  <c r="D384" i="10"/>
  <c r="F384" i="10"/>
  <c r="E384" i="10"/>
  <c r="L390" i="10"/>
  <c r="J390" i="10"/>
  <c r="I390" i="10"/>
  <c r="M390" i="10"/>
  <c r="K390" i="10"/>
  <c r="L358" i="10"/>
  <c r="M358" i="10"/>
  <c r="K358" i="10"/>
  <c r="J358" i="10"/>
  <c r="I358" i="10"/>
  <c r="D366" i="10"/>
  <c r="E366" i="10"/>
  <c r="F366" i="10"/>
  <c r="L376" i="10"/>
  <c r="M376" i="10"/>
  <c r="K376" i="10"/>
  <c r="J376" i="10"/>
  <c r="I376" i="10"/>
  <c r="E349" i="10"/>
  <c r="D349" i="10"/>
  <c r="F349" i="10"/>
  <c r="E336" i="10"/>
  <c r="D336" i="10"/>
  <c r="F336" i="10"/>
  <c r="D302" i="10"/>
  <c r="F302" i="10"/>
  <c r="E302" i="10"/>
  <c r="M340" i="10"/>
  <c r="I340" i="10"/>
  <c r="L340" i="10"/>
  <c r="K340" i="10"/>
  <c r="J340" i="10"/>
  <c r="L308" i="10"/>
  <c r="J308" i="10"/>
  <c r="I308" i="10"/>
  <c r="M308" i="10"/>
  <c r="K308" i="10"/>
  <c r="E331" i="10"/>
  <c r="D331" i="10"/>
  <c r="F331" i="10"/>
  <c r="D300" i="10"/>
  <c r="E300" i="10"/>
  <c r="F300" i="10"/>
  <c r="L318" i="10"/>
  <c r="M318" i="10"/>
  <c r="K318" i="10"/>
  <c r="J318" i="10"/>
  <c r="I318" i="10"/>
  <c r="E282" i="10"/>
  <c r="D282" i="10"/>
  <c r="F282" i="10"/>
  <c r="L250" i="10"/>
  <c r="I250" i="10"/>
  <c r="M250" i="10"/>
  <c r="K250" i="10"/>
  <c r="J250" i="10"/>
  <c r="M282" i="10"/>
  <c r="I282" i="10"/>
  <c r="L282" i="10"/>
  <c r="K282" i="10"/>
  <c r="J282" i="10"/>
  <c r="L249" i="10"/>
  <c r="J249" i="10"/>
  <c r="I249" i="10"/>
  <c r="M249" i="10"/>
  <c r="K249" i="10"/>
  <c r="E285" i="10"/>
  <c r="D285" i="10"/>
  <c r="F285" i="10"/>
  <c r="D253" i="10"/>
  <c r="E253" i="10"/>
  <c r="F253" i="10"/>
  <c r="M287" i="10"/>
  <c r="I287" i="10"/>
  <c r="L287" i="10"/>
  <c r="K287" i="10"/>
  <c r="J287" i="10"/>
  <c r="D256" i="10"/>
  <c r="F256" i="10"/>
  <c r="E256" i="10"/>
  <c r="L224" i="10"/>
  <c r="I224" i="10"/>
  <c r="M224" i="10"/>
  <c r="K224" i="10"/>
  <c r="J224" i="10"/>
  <c r="D215" i="10"/>
  <c r="E215" i="10"/>
  <c r="F215" i="10"/>
  <c r="M209" i="10"/>
  <c r="I209" i="10"/>
  <c r="L209" i="10"/>
  <c r="K209" i="10"/>
  <c r="J209" i="10"/>
  <c r="M181" i="10"/>
  <c r="I181" i="10"/>
  <c r="L181" i="10"/>
  <c r="K181" i="10"/>
  <c r="J181" i="10"/>
  <c r="M149" i="10"/>
  <c r="I149" i="10"/>
  <c r="L149" i="10"/>
  <c r="K149" i="10"/>
  <c r="J149" i="10"/>
  <c r="E117" i="10"/>
  <c r="F117" i="10"/>
  <c r="D117" i="10"/>
  <c r="E184" i="10"/>
  <c r="D184" i="10"/>
  <c r="F184" i="10"/>
  <c r="E152" i="10"/>
  <c r="D152" i="10"/>
  <c r="F152" i="10"/>
  <c r="M119" i="10"/>
  <c r="I119" i="10"/>
  <c r="J119" i="10"/>
  <c r="L119" i="10"/>
  <c r="K119" i="10"/>
  <c r="M184" i="10"/>
  <c r="I184" i="10"/>
  <c r="L184" i="10"/>
  <c r="J184" i="10"/>
  <c r="K184" i="10"/>
  <c r="M152" i="10"/>
  <c r="I152" i="10"/>
  <c r="L152" i="10"/>
  <c r="J152" i="10"/>
  <c r="K152" i="10"/>
  <c r="E119" i="10"/>
  <c r="D119" i="10"/>
  <c r="F119" i="10"/>
  <c r="E189" i="10"/>
  <c r="D189" i="10"/>
  <c r="F189" i="10"/>
  <c r="E157" i="10"/>
  <c r="D157" i="10"/>
  <c r="F157" i="10"/>
  <c r="E126" i="10"/>
  <c r="F126" i="10"/>
  <c r="D126" i="10"/>
  <c r="M100" i="10"/>
  <c r="I100" i="10"/>
  <c r="L100" i="10"/>
  <c r="K100" i="10"/>
  <c r="J100" i="10"/>
  <c r="I6" i="10"/>
  <c r="E448" i="10"/>
  <c r="D448" i="10"/>
  <c r="F448" i="10"/>
  <c r="M446" i="10"/>
  <c r="I446" i="10"/>
  <c r="L446" i="10"/>
  <c r="K446" i="10"/>
  <c r="J446" i="10"/>
  <c r="E441" i="10"/>
  <c r="D441" i="10"/>
  <c r="F441" i="10"/>
  <c r="M437" i="10"/>
  <c r="I437" i="10"/>
  <c r="L437" i="10"/>
  <c r="K437" i="10"/>
  <c r="J437" i="10"/>
  <c r="D422" i="10"/>
  <c r="F422" i="10"/>
  <c r="E422" i="10"/>
  <c r="D420" i="10"/>
  <c r="F420" i="10"/>
  <c r="E420" i="10"/>
  <c r="L396" i="10"/>
  <c r="M396" i="10"/>
  <c r="K396" i="10"/>
  <c r="J396" i="10"/>
  <c r="I396" i="10"/>
  <c r="L409" i="10"/>
  <c r="M409" i="10"/>
  <c r="K409" i="10"/>
  <c r="J409" i="10"/>
  <c r="I409" i="10"/>
  <c r="L375" i="10"/>
  <c r="I375" i="10"/>
  <c r="M375" i="10"/>
  <c r="K375" i="10"/>
  <c r="J375" i="10"/>
  <c r="D379" i="10"/>
  <c r="F379" i="10"/>
  <c r="E379" i="10"/>
  <c r="L389" i="10"/>
  <c r="K389" i="10"/>
  <c r="J389" i="10"/>
  <c r="I389" i="10"/>
  <c r="M389" i="10"/>
  <c r="L357" i="10"/>
  <c r="I357" i="10"/>
  <c r="M357" i="10"/>
  <c r="K357" i="10"/>
  <c r="J357" i="10"/>
  <c r="D365" i="10"/>
  <c r="F365" i="10"/>
  <c r="E365" i="10"/>
  <c r="K351" i="10"/>
  <c r="J351" i="10"/>
  <c r="M351" i="10"/>
  <c r="I351" i="10"/>
  <c r="L351" i="10"/>
  <c r="E326" i="10"/>
  <c r="D326" i="10"/>
  <c r="F326" i="10"/>
  <c r="F295" i="10"/>
  <c r="E295" i="10"/>
  <c r="D295" i="10"/>
  <c r="M330" i="10"/>
  <c r="I330" i="10"/>
  <c r="L330" i="10"/>
  <c r="K330" i="10"/>
  <c r="J330" i="10"/>
  <c r="K297" i="10"/>
  <c r="J297" i="10"/>
  <c r="M297" i="10"/>
  <c r="I297" i="10"/>
  <c r="L297" i="10"/>
  <c r="L323" i="10"/>
  <c r="K323" i="10"/>
  <c r="J323" i="10"/>
  <c r="I323" i="10"/>
  <c r="M323" i="10"/>
  <c r="M339" i="10"/>
  <c r="I339" i="10"/>
  <c r="L339" i="10"/>
  <c r="K339" i="10"/>
  <c r="J339" i="10"/>
  <c r="D307" i="10"/>
  <c r="F307" i="10"/>
  <c r="E307" i="10"/>
  <c r="D271" i="10"/>
  <c r="F271" i="10"/>
  <c r="E271" i="10"/>
  <c r="D239" i="10"/>
  <c r="F239" i="10"/>
  <c r="E239" i="10"/>
  <c r="D270" i="10"/>
  <c r="F270" i="10"/>
  <c r="E270" i="10"/>
  <c r="D238" i="10"/>
  <c r="F238" i="10"/>
  <c r="E238" i="10"/>
  <c r="E275" i="10"/>
  <c r="D275" i="10"/>
  <c r="F275" i="10"/>
  <c r="L244" i="10"/>
  <c r="K244" i="10"/>
  <c r="J244" i="10"/>
  <c r="I244" i="10"/>
  <c r="M244" i="10"/>
  <c r="M277" i="10"/>
  <c r="I277" i="10"/>
  <c r="L277" i="10"/>
  <c r="K277" i="10"/>
  <c r="J277" i="10"/>
  <c r="L247" i="10"/>
  <c r="M247" i="10"/>
  <c r="K247" i="10"/>
  <c r="J247" i="10"/>
  <c r="I247" i="10"/>
  <c r="D225" i="10"/>
  <c r="E225" i="10"/>
  <c r="F225" i="10"/>
  <c r="E210" i="10"/>
  <c r="D210" i="10"/>
  <c r="F210" i="10"/>
  <c r="M203" i="10"/>
  <c r="I203" i="10"/>
  <c r="L203" i="10"/>
  <c r="K203" i="10"/>
  <c r="J203" i="10"/>
  <c r="M171" i="10"/>
  <c r="I171" i="10"/>
  <c r="L171" i="10"/>
  <c r="K171" i="10"/>
  <c r="J171" i="10"/>
  <c r="M139" i="10"/>
  <c r="I139" i="10"/>
  <c r="L139" i="10"/>
  <c r="K139" i="10"/>
  <c r="J139" i="10"/>
  <c r="E206" i="10"/>
  <c r="D206" i="10"/>
  <c r="F206" i="10"/>
  <c r="E174" i="10"/>
  <c r="D174" i="10"/>
  <c r="F174" i="10"/>
  <c r="E142" i="10"/>
  <c r="D142" i="10"/>
  <c r="F142" i="10"/>
  <c r="E208" i="10"/>
  <c r="D208" i="10"/>
  <c r="F208" i="10"/>
  <c r="M174" i="10"/>
  <c r="I174" i="10"/>
  <c r="L174" i="10"/>
  <c r="J174" i="10"/>
  <c r="K174" i="10"/>
  <c r="M142" i="10"/>
  <c r="I142" i="10"/>
  <c r="L142" i="10"/>
  <c r="J142" i="10"/>
  <c r="K142" i="10"/>
  <c r="M110" i="10"/>
  <c r="I110" i="10"/>
  <c r="K110" i="10"/>
  <c r="J110" i="10"/>
  <c r="L110" i="10"/>
  <c r="E179" i="10"/>
  <c r="D179" i="10"/>
  <c r="F179" i="10"/>
  <c r="E147" i="10"/>
  <c r="D147" i="10"/>
  <c r="F147" i="10"/>
  <c r="E430" i="10"/>
  <c r="D430" i="10"/>
  <c r="F430" i="10"/>
  <c r="E455" i="10"/>
  <c r="D455" i="10"/>
  <c r="F455" i="10"/>
  <c r="M451" i="10"/>
  <c r="I451" i="10"/>
  <c r="L451" i="10"/>
  <c r="K451" i="10"/>
  <c r="J451" i="10"/>
  <c r="L422" i="10"/>
  <c r="I422" i="10"/>
  <c r="M422" i="10"/>
  <c r="K422" i="10"/>
  <c r="J422" i="10"/>
  <c r="D417" i="10"/>
  <c r="E417" i="10"/>
  <c r="F417" i="10"/>
  <c r="D409" i="10"/>
  <c r="F409" i="10"/>
  <c r="E409" i="10"/>
  <c r="D403" i="10"/>
  <c r="E403" i="10"/>
  <c r="F403" i="10"/>
  <c r="D388" i="10"/>
  <c r="F388" i="10"/>
  <c r="E388" i="10"/>
  <c r="L394" i="10"/>
  <c r="J394" i="10"/>
  <c r="I394" i="10"/>
  <c r="M394" i="10"/>
  <c r="K394" i="10"/>
  <c r="L362" i="10"/>
  <c r="J362" i="10"/>
  <c r="I362" i="10"/>
  <c r="M362" i="10"/>
  <c r="K362" i="10"/>
  <c r="D370" i="10"/>
  <c r="E370" i="10"/>
  <c r="F370" i="10"/>
  <c r="L380" i="10"/>
  <c r="M380" i="10"/>
  <c r="K380" i="10"/>
  <c r="J380" i="10"/>
  <c r="I380" i="10"/>
  <c r="F351" i="10"/>
  <c r="E351" i="10"/>
  <c r="D351" i="10"/>
  <c r="E340" i="10"/>
  <c r="D340" i="10"/>
  <c r="F340" i="10"/>
  <c r="D306" i="10"/>
  <c r="F306" i="10"/>
  <c r="E306" i="10"/>
  <c r="M344" i="10"/>
  <c r="I344" i="10"/>
  <c r="L344" i="10"/>
  <c r="K344" i="10"/>
  <c r="J344" i="10"/>
  <c r="L312" i="10"/>
  <c r="J312" i="10"/>
  <c r="I312" i="10"/>
  <c r="M312" i="10"/>
  <c r="K312" i="10"/>
  <c r="E335" i="10"/>
  <c r="D335" i="10"/>
  <c r="F335" i="10"/>
  <c r="D304" i="10"/>
  <c r="E304" i="10"/>
  <c r="F304" i="10"/>
  <c r="L322" i="10"/>
  <c r="M322" i="10"/>
  <c r="K322" i="10"/>
  <c r="J322" i="10"/>
  <c r="I322" i="10"/>
  <c r="E286" i="10"/>
  <c r="D286" i="10"/>
  <c r="F286" i="10"/>
  <c r="L254" i="10"/>
  <c r="I254" i="10"/>
  <c r="M254" i="10"/>
  <c r="K254" i="10"/>
  <c r="J254" i="10"/>
  <c r="M286" i="10"/>
  <c r="I286" i="10"/>
  <c r="L286" i="10"/>
  <c r="K286" i="10"/>
  <c r="J286" i="10"/>
  <c r="L253" i="10"/>
  <c r="J253" i="10"/>
  <c r="I253" i="10"/>
  <c r="M253" i="10"/>
  <c r="K253" i="10"/>
  <c r="K288" i="10"/>
  <c r="M288" i="10"/>
  <c r="I288" i="10"/>
  <c r="L288" i="10"/>
  <c r="J288" i="10"/>
  <c r="D257" i="10"/>
  <c r="E257" i="10"/>
  <c r="F257" i="10"/>
  <c r="K293" i="10"/>
  <c r="M293" i="10"/>
  <c r="I293" i="10"/>
  <c r="L293" i="10"/>
  <c r="J293" i="10"/>
  <c r="D260" i="10"/>
  <c r="F260" i="10"/>
  <c r="E260" i="10"/>
  <c r="D228" i="10"/>
  <c r="F228" i="10"/>
  <c r="E228" i="10"/>
  <c r="D219" i="10"/>
  <c r="E219" i="10"/>
  <c r="F219" i="10"/>
  <c r="M211" i="10"/>
  <c r="I211" i="10"/>
  <c r="L211" i="10"/>
  <c r="K211" i="10"/>
  <c r="J211" i="10"/>
  <c r="M185" i="10"/>
  <c r="I185" i="10"/>
  <c r="L185" i="10"/>
  <c r="K185" i="10"/>
  <c r="J185" i="10"/>
  <c r="M153" i="10"/>
  <c r="I153" i="10"/>
  <c r="L153" i="10"/>
  <c r="K153" i="10"/>
  <c r="J153" i="10"/>
  <c r="E121" i="10"/>
  <c r="F121" i="10"/>
  <c r="D121" i="10"/>
  <c r="E188" i="10"/>
  <c r="D188" i="10"/>
  <c r="F188" i="10"/>
  <c r="E156" i="10"/>
  <c r="D156" i="10"/>
  <c r="F156" i="10"/>
  <c r="M123" i="10"/>
  <c r="I123" i="10"/>
  <c r="J123" i="10"/>
  <c r="L123" i="10"/>
  <c r="K123" i="10"/>
  <c r="M188" i="10"/>
  <c r="I188" i="10"/>
  <c r="L188" i="10"/>
  <c r="J188" i="10"/>
  <c r="K188" i="10"/>
  <c r="M156" i="10"/>
  <c r="I156" i="10"/>
  <c r="L156" i="10"/>
  <c r="J156" i="10"/>
  <c r="K156" i="10"/>
  <c r="E123" i="10"/>
  <c r="D123" i="10"/>
  <c r="F123" i="10"/>
  <c r="E193" i="10"/>
  <c r="D193" i="10"/>
  <c r="F193" i="10"/>
  <c r="E161" i="10"/>
  <c r="D161" i="10"/>
  <c r="F161" i="10"/>
  <c r="E130" i="10"/>
  <c r="F130" i="10"/>
  <c r="D130" i="10"/>
  <c r="M104" i="10"/>
  <c r="I104" i="10"/>
  <c r="L104" i="10"/>
  <c r="K104" i="10"/>
  <c r="J104" i="10"/>
  <c r="M72" i="10"/>
  <c r="I72" i="10"/>
  <c r="L72" i="10"/>
  <c r="K72" i="10"/>
  <c r="J72" i="10"/>
  <c r="M43" i="10"/>
  <c r="I43" i="10"/>
  <c r="L43" i="10"/>
  <c r="K43" i="10"/>
  <c r="J43" i="10"/>
  <c r="E103" i="10"/>
  <c r="D103" i="10"/>
  <c r="F103" i="10"/>
  <c r="E71" i="10"/>
  <c r="D71" i="10"/>
  <c r="F71" i="10"/>
  <c r="E28" i="10"/>
  <c r="D28" i="10"/>
  <c r="F28" i="10"/>
  <c r="M93" i="10"/>
  <c r="I93" i="10"/>
  <c r="L93" i="10"/>
  <c r="J93" i="10"/>
  <c r="K93" i="10"/>
  <c r="M61" i="10"/>
  <c r="I61" i="10"/>
  <c r="L61" i="10"/>
  <c r="J61" i="10"/>
  <c r="K61" i="10"/>
  <c r="F21" i="10"/>
  <c r="E21" i="10"/>
  <c r="D21" i="10"/>
  <c r="E86" i="10"/>
  <c r="D86" i="10"/>
  <c r="F86" i="10"/>
  <c r="E54" i="10"/>
  <c r="D54" i="10"/>
  <c r="F54" i="10"/>
  <c r="E23" i="10"/>
  <c r="F23" i="10"/>
  <c r="D23" i="10"/>
  <c r="E60" i="10"/>
  <c r="D60" i="10"/>
  <c r="F60" i="10"/>
  <c r="E436" i="10"/>
  <c r="D436" i="10"/>
  <c r="F436" i="10"/>
  <c r="M434" i="10"/>
  <c r="I434" i="10"/>
  <c r="L434" i="10"/>
  <c r="K434" i="10"/>
  <c r="J434" i="10"/>
  <c r="E429" i="10"/>
  <c r="D429" i="10"/>
  <c r="F429" i="10"/>
  <c r="D427" i="10"/>
  <c r="F427" i="10"/>
  <c r="E427" i="10"/>
  <c r="L424" i="10"/>
  <c r="K424" i="10"/>
  <c r="J424" i="10"/>
  <c r="I424" i="10"/>
  <c r="M424" i="10"/>
  <c r="L411" i="10"/>
  <c r="J411" i="10"/>
  <c r="M411" i="10"/>
  <c r="K411" i="10"/>
  <c r="I411" i="10"/>
  <c r="L399" i="10"/>
  <c r="J399" i="10"/>
  <c r="I399" i="10"/>
  <c r="M399" i="10"/>
  <c r="K399" i="10"/>
  <c r="L397" i="10"/>
  <c r="M397" i="10"/>
  <c r="K397" i="10"/>
  <c r="J397" i="10"/>
  <c r="I397" i="10"/>
  <c r="L363" i="10"/>
  <c r="I363" i="10"/>
  <c r="M363" i="10"/>
  <c r="K363" i="10"/>
  <c r="J363" i="10"/>
  <c r="D367" i="10"/>
  <c r="F367" i="10"/>
  <c r="E367" i="10"/>
  <c r="L377" i="10"/>
  <c r="K377" i="10"/>
  <c r="J377" i="10"/>
  <c r="I377" i="10"/>
  <c r="M377" i="10"/>
  <c r="D385" i="10"/>
  <c r="F385" i="10"/>
  <c r="E385" i="10"/>
  <c r="D353" i="10"/>
  <c r="F353" i="10"/>
  <c r="E353" i="10"/>
  <c r="E346" i="10"/>
  <c r="D346" i="10"/>
  <c r="F346" i="10"/>
  <c r="L313" i="10"/>
  <c r="I313" i="10"/>
  <c r="M313" i="10"/>
  <c r="K313" i="10"/>
  <c r="J313" i="10"/>
  <c r="E289" i="10"/>
  <c r="D289" i="10"/>
  <c r="F289" i="10"/>
  <c r="D317" i="10"/>
  <c r="F317" i="10"/>
  <c r="E317" i="10"/>
  <c r="E341" i="10"/>
  <c r="D341" i="10"/>
  <c r="F341" i="10"/>
  <c r="L311" i="10"/>
  <c r="K311" i="10"/>
  <c r="J311" i="10"/>
  <c r="I311" i="10"/>
  <c r="M311" i="10"/>
  <c r="M327" i="10"/>
  <c r="I327" i="10"/>
  <c r="L327" i="10"/>
  <c r="K327" i="10"/>
  <c r="J327" i="10"/>
  <c r="K294" i="10"/>
  <c r="M294" i="10"/>
  <c r="I294" i="10"/>
  <c r="L294" i="10"/>
  <c r="J294" i="10"/>
  <c r="D259" i="10"/>
  <c r="F259" i="10"/>
  <c r="E259" i="10"/>
  <c r="D227" i="10"/>
  <c r="F227" i="10"/>
  <c r="E227" i="10"/>
  <c r="D258" i="10"/>
  <c r="F258" i="10"/>
  <c r="E258" i="10"/>
  <c r="D226" i="10"/>
  <c r="F226" i="10"/>
  <c r="E226" i="10"/>
  <c r="L264" i="10"/>
  <c r="K264" i="10"/>
  <c r="J264" i="10"/>
  <c r="I264" i="10"/>
  <c r="M264" i="10"/>
  <c r="L232" i="10"/>
  <c r="K232" i="10"/>
  <c r="J232" i="10"/>
  <c r="I232" i="10"/>
  <c r="M232" i="10"/>
  <c r="L267" i="10"/>
  <c r="M267" i="10"/>
  <c r="K267" i="10"/>
  <c r="J267" i="10"/>
  <c r="I267" i="10"/>
  <c r="L235" i="10"/>
  <c r="M235" i="10"/>
  <c r="K235" i="10"/>
  <c r="J235" i="10"/>
  <c r="I235" i="10"/>
  <c r="L215" i="10"/>
  <c r="J215" i="10"/>
  <c r="I215" i="10"/>
  <c r="M215" i="10"/>
  <c r="K215" i="10"/>
  <c r="D214" i="10"/>
  <c r="F214" i="10"/>
  <c r="E214" i="10"/>
  <c r="M191" i="10"/>
  <c r="I191" i="10"/>
  <c r="L191" i="10"/>
  <c r="K191" i="10"/>
  <c r="J191" i="10"/>
  <c r="M159" i="10"/>
  <c r="I159" i="10"/>
  <c r="L159" i="10"/>
  <c r="K159" i="10"/>
  <c r="J159" i="10"/>
  <c r="M128" i="10"/>
  <c r="I128" i="10"/>
  <c r="L128" i="10"/>
  <c r="K128" i="10"/>
  <c r="J128" i="10"/>
  <c r="E194" i="10"/>
  <c r="D194" i="10"/>
  <c r="F194" i="10"/>
  <c r="E162" i="10"/>
  <c r="D162" i="10"/>
  <c r="F162" i="10"/>
  <c r="E128" i="10"/>
  <c r="F128" i="10"/>
  <c r="D128" i="10"/>
  <c r="M194" i="10"/>
  <c r="I194" i="10"/>
  <c r="L194" i="10"/>
  <c r="J194" i="10"/>
  <c r="K194" i="10"/>
  <c r="M162" i="10"/>
  <c r="I162" i="10"/>
  <c r="L162" i="10"/>
  <c r="J162" i="10"/>
  <c r="K162" i="10"/>
  <c r="M130" i="10"/>
  <c r="I130" i="10"/>
  <c r="K130" i="10"/>
  <c r="J130" i="10"/>
  <c r="L130" i="10"/>
  <c r="E199" i="10"/>
  <c r="D199" i="10"/>
  <c r="F199" i="10"/>
  <c r="E167" i="10"/>
  <c r="D167" i="10"/>
  <c r="F167" i="10"/>
  <c r="M137" i="10"/>
  <c r="I137" i="10"/>
  <c r="L137" i="10"/>
  <c r="K137" i="10"/>
  <c r="J137" i="10"/>
  <c r="M107" i="10"/>
  <c r="I107" i="10"/>
  <c r="L107" i="10"/>
  <c r="J107" i="10"/>
  <c r="K107" i="10"/>
  <c r="M78" i="10"/>
  <c r="I78" i="10"/>
  <c r="L78" i="10"/>
  <c r="K78" i="10"/>
  <c r="J78" i="10"/>
  <c r="E48" i="10"/>
  <c r="F48" i="10"/>
  <c r="D48" i="10"/>
  <c r="M16" i="10"/>
  <c r="I16" i="10"/>
  <c r="K16" i="10"/>
  <c r="L16" i="10"/>
  <c r="J16" i="10"/>
  <c r="E77" i="10"/>
  <c r="D77" i="10"/>
  <c r="F77" i="10"/>
  <c r="M46" i="10"/>
  <c r="I46" i="10"/>
  <c r="J46" i="10"/>
  <c r="L46" i="10"/>
  <c r="K46" i="10"/>
  <c r="M99" i="10"/>
  <c r="I99" i="10"/>
  <c r="L99" i="10"/>
  <c r="J99" i="10"/>
  <c r="K99" i="10"/>
  <c r="M67" i="10"/>
  <c r="I67" i="10"/>
  <c r="L67" i="10"/>
  <c r="J67" i="10"/>
  <c r="K67" i="10"/>
  <c r="E30" i="10"/>
  <c r="D30" i="10"/>
  <c r="F30" i="10"/>
  <c r="E92" i="10"/>
  <c r="D92" i="10"/>
  <c r="F92" i="10"/>
  <c r="F37" i="10"/>
  <c r="E37" i="10"/>
  <c r="D37" i="10"/>
  <c r="E450" i="10"/>
  <c r="D450" i="10"/>
  <c r="F450" i="10"/>
  <c r="M448" i="10"/>
  <c r="I448" i="10"/>
  <c r="L448" i="10"/>
  <c r="K448" i="10"/>
  <c r="J448" i="10"/>
  <c r="E443" i="10"/>
  <c r="D443" i="10"/>
  <c r="F443" i="10"/>
  <c r="M439" i="10"/>
  <c r="I439" i="10"/>
  <c r="L439" i="10"/>
  <c r="K439" i="10"/>
  <c r="J439" i="10"/>
  <c r="L425" i="10"/>
  <c r="J425" i="10"/>
  <c r="I425" i="10"/>
  <c r="M425" i="10"/>
  <c r="K425" i="10"/>
  <c r="L423" i="10"/>
  <c r="M423" i="10"/>
  <c r="K423" i="10"/>
  <c r="J423" i="10"/>
  <c r="I423" i="10"/>
  <c r="D397" i="10"/>
  <c r="F397" i="10"/>
  <c r="E397" i="10"/>
  <c r="D410" i="10"/>
  <c r="F410" i="10"/>
  <c r="E410" i="10"/>
  <c r="D376" i="10"/>
  <c r="F376" i="10"/>
  <c r="E376" i="10"/>
  <c r="L382" i="10"/>
  <c r="J382" i="10"/>
  <c r="I382" i="10"/>
  <c r="M382" i="10"/>
  <c r="K382" i="10"/>
  <c r="D390" i="10"/>
  <c r="E390" i="10"/>
  <c r="F390" i="10"/>
  <c r="D358" i="10"/>
  <c r="F358" i="10"/>
  <c r="E358" i="10"/>
  <c r="L368" i="10"/>
  <c r="M368" i="10"/>
  <c r="K368" i="10"/>
  <c r="J368" i="10"/>
  <c r="I368" i="10"/>
  <c r="D352" i="10"/>
  <c r="F352" i="10"/>
  <c r="E352" i="10"/>
  <c r="E328" i="10"/>
  <c r="D328" i="10"/>
  <c r="F328" i="10"/>
  <c r="F296" i="10"/>
  <c r="E296" i="10"/>
  <c r="D296" i="10"/>
  <c r="M332" i="10"/>
  <c r="I332" i="10"/>
  <c r="L332" i="10"/>
  <c r="K332" i="10"/>
  <c r="J332" i="10"/>
  <c r="L300" i="10"/>
  <c r="J300" i="10"/>
  <c r="I300" i="10"/>
  <c r="M300" i="10"/>
  <c r="K300" i="10"/>
  <c r="D324" i="10"/>
  <c r="E324" i="10"/>
  <c r="F324" i="10"/>
  <c r="M341" i="10"/>
  <c r="I341" i="10"/>
  <c r="L341" i="10"/>
  <c r="K341" i="10"/>
  <c r="J341" i="10"/>
  <c r="L310" i="10"/>
  <c r="M310" i="10"/>
  <c r="K310" i="10"/>
  <c r="J310" i="10"/>
  <c r="I310" i="10"/>
  <c r="E274" i="10"/>
  <c r="D274" i="10"/>
  <c r="F274" i="10"/>
  <c r="L242" i="10"/>
  <c r="I242" i="10"/>
  <c r="M242" i="10"/>
  <c r="K242" i="10"/>
  <c r="J242" i="10"/>
  <c r="M274" i="10"/>
  <c r="I274" i="10"/>
  <c r="L274" i="10"/>
  <c r="K274" i="10"/>
  <c r="J274" i="10"/>
  <c r="L241" i="10"/>
  <c r="J241" i="10"/>
  <c r="I241" i="10"/>
  <c r="M241" i="10"/>
  <c r="K241" i="10"/>
  <c r="E277" i="10"/>
  <c r="D277" i="10"/>
  <c r="F277" i="10"/>
  <c r="D245" i="10"/>
  <c r="E245" i="10"/>
  <c r="F245" i="10"/>
  <c r="M279" i="10"/>
  <c r="I279" i="10"/>
  <c r="L279" i="10"/>
  <c r="K279" i="10"/>
  <c r="J279" i="10"/>
  <c r="D248" i="10"/>
  <c r="F248" i="10"/>
  <c r="E248" i="10"/>
  <c r="L216" i="10"/>
  <c r="I216" i="10"/>
  <c r="M216" i="10"/>
  <c r="K216" i="10"/>
  <c r="J216" i="10"/>
  <c r="E211" i="10"/>
  <c r="D211" i="10"/>
  <c r="F211" i="10"/>
  <c r="M205" i="10"/>
  <c r="I205" i="10"/>
  <c r="L205" i="10"/>
  <c r="K205" i="10"/>
  <c r="J205" i="10"/>
  <c r="M173" i="10"/>
  <c r="I173" i="10"/>
  <c r="L173" i="10"/>
  <c r="K173" i="10"/>
  <c r="J173" i="10"/>
  <c r="M141" i="10"/>
  <c r="I141" i="10"/>
  <c r="L141" i="10"/>
  <c r="K141" i="10"/>
  <c r="J141" i="10"/>
  <c r="E207" i="10"/>
  <c r="D207" i="10"/>
  <c r="F207" i="10"/>
  <c r="E176" i="10"/>
  <c r="D176" i="10"/>
  <c r="F176" i="10"/>
  <c r="E144" i="10"/>
  <c r="D144" i="10"/>
  <c r="F144" i="10"/>
  <c r="M111" i="10"/>
  <c r="I111" i="10"/>
  <c r="J111" i="10"/>
  <c r="L111" i="10"/>
  <c r="K111" i="10"/>
  <c r="M176" i="10"/>
  <c r="I176" i="10"/>
  <c r="L176" i="10"/>
  <c r="J176" i="10"/>
  <c r="K176" i="10"/>
  <c r="M144" i="10"/>
  <c r="I144" i="10"/>
  <c r="L144" i="10"/>
  <c r="J144" i="10"/>
  <c r="K144" i="10"/>
  <c r="E111" i="10"/>
  <c r="D111" i="10"/>
  <c r="F111" i="10"/>
  <c r="E181" i="10"/>
  <c r="D181" i="10"/>
  <c r="F181" i="10"/>
  <c r="E149" i="10"/>
  <c r="D149" i="10"/>
  <c r="F149" i="10"/>
  <c r="E118" i="10"/>
  <c r="F118" i="10"/>
  <c r="D118" i="10"/>
  <c r="M92" i="10"/>
  <c r="I92" i="10"/>
  <c r="L92" i="10"/>
  <c r="K92" i="10"/>
  <c r="J92" i="10"/>
  <c r="E440" i="10"/>
  <c r="D440" i="10"/>
  <c r="F440" i="10"/>
  <c r="M438" i="10"/>
  <c r="I438" i="10"/>
  <c r="L438" i="10"/>
  <c r="K438" i="10"/>
  <c r="J438" i="10"/>
  <c r="E433" i="10"/>
  <c r="D433" i="10"/>
  <c r="F433" i="10"/>
  <c r="M429" i="10"/>
  <c r="I429" i="10"/>
  <c r="L429" i="10"/>
  <c r="K429" i="10"/>
  <c r="J429" i="10"/>
  <c r="L428" i="10"/>
  <c r="J428" i="10"/>
  <c r="M428" i="10"/>
  <c r="K428" i="10"/>
  <c r="I428" i="10"/>
  <c r="L413" i="10"/>
  <c r="K413" i="10"/>
  <c r="J413" i="10"/>
  <c r="M413" i="10"/>
  <c r="I413" i="10"/>
  <c r="L403" i="10"/>
  <c r="J403" i="10"/>
  <c r="I403" i="10"/>
  <c r="M403" i="10"/>
  <c r="K403" i="10"/>
  <c r="L401" i="10"/>
  <c r="M401" i="10"/>
  <c r="K401" i="10"/>
  <c r="J401" i="10"/>
  <c r="I401" i="10"/>
  <c r="L367" i="10"/>
  <c r="I367" i="10"/>
  <c r="M367" i="10"/>
  <c r="K367" i="10"/>
  <c r="J367" i="10"/>
  <c r="D371" i="10"/>
  <c r="F371" i="10"/>
  <c r="E371" i="10"/>
  <c r="L381" i="10"/>
  <c r="K381" i="10"/>
  <c r="J381" i="10"/>
  <c r="I381" i="10"/>
  <c r="M381" i="10"/>
  <c r="D389" i="10"/>
  <c r="F389" i="10"/>
  <c r="E389" i="10"/>
  <c r="D357" i="10"/>
  <c r="F357" i="10"/>
  <c r="E357" i="10"/>
  <c r="L353" i="10"/>
  <c r="M353" i="10"/>
  <c r="J353" i="10"/>
  <c r="I353" i="10"/>
  <c r="K353" i="10"/>
  <c r="L317" i="10"/>
  <c r="I317" i="10"/>
  <c r="M317" i="10"/>
  <c r="K317" i="10"/>
  <c r="J317" i="10"/>
  <c r="E291" i="10"/>
  <c r="D291" i="10"/>
  <c r="F291" i="10"/>
  <c r="D321" i="10"/>
  <c r="F321" i="10"/>
  <c r="E321" i="10"/>
  <c r="E345" i="10"/>
  <c r="D345" i="10"/>
  <c r="F345" i="10"/>
  <c r="L315" i="10"/>
  <c r="K315" i="10"/>
  <c r="J315" i="10"/>
  <c r="I315" i="10"/>
  <c r="M315" i="10"/>
  <c r="M331" i="10"/>
  <c r="I331" i="10"/>
  <c r="L331" i="10"/>
  <c r="K331" i="10"/>
  <c r="J331" i="10"/>
  <c r="D299" i="10"/>
  <c r="F299" i="10"/>
  <c r="E299" i="10"/>
  <c r="D263" i="10"/>
  <c r="F263" i="10"/>
  <c r="E263" i="10"/>
  <c r="D231" i="10"/>
  <c r="F231" i="10"/>
  <c r="E231" i="10"/>
  <c r="D262" i="10"/>
  <c r="F262" i="10"/>
  <c r="E262" i="10"/>
  <c r="D230" i="10"/>
  <c r="F230" i="10"/>
  <c r="E230" i="10"/>
  <c r="L268" i="10"/>
  <c r="K268" i="10"/>
  <c r="J268" i="10"/>
  <c r="I268" i="10"/>
  <c r="M268" i="10"/>
  <c r="L236" i="10"/>
  <c r="K236" i="10"/>
  <c r="J236" i="10"/>
  <c r="I236" i="10"/>
  <c r="M236" i="10"/>
  <c r="L271" i="10"/>
  <c r="M271" i="10"/>
  <c r="K271" i="10"/>
  <c r="J271" i="10"/>
  <c r="I271" i="10"/>
  <c r="L239" i="10"/>
  <c r="M239" i="10"/>
  <c r="K239" i="10"/>
  <c r="J239" i="10"/>
  <c r="I239" i="10"/>
  <c r="L219" i="10"/>
  <c r="J219" i="10"/>
  <c r="I219" i="10"/>
  <c r="M219" i="10"/>
  <c r="K219" i="10"/>
  <c r="D218" i="10"/>
  <c r="F218" i="10"/>
  <c r="E218" i="10"/>
  <c r="M195" i="10"/>
  <c r="I195" i="10"/>
  <c r="L195" i="10"/>
  <c r="K195" i="10"/>
  <c r="J195" i="10"/>
  <c r="M163" i="10"/>
  <c r="I163" i="10"/>
  <c r="L163" i="10"/>
  <c r="K163" i="10"/>
  <c r="J163" i="10"/>
  <c r="M132" i="10"/>
  <c r="I132" i="10"/>
  <c r="L132" i="10"/>
  <c r="K132" i="10"/>
  <c r="J132" i="10"/>
  <c r="E198" i="10"/>
  <c r="D198" i="10"/>
  <c r="F198" i="10"/>
  <c r="E166" i="10"/>
  <c r="D166" i="10"/>
  <c r="F166" i="10"/>
  <c r="E132" i="10"/>
  <c r="F132" i="10"/>
  <c r="D132" i="10"/>
  <c r="M198" i="10"/>
  <c r="I198" i="10"/>
  <c r="L198" i="10"/>
  <c r="J198" i="10"/>
  <c r="K198" i="10"/>
  <c r="M166" i="10"/>
  <c r="I166" i="10"/>
  <c r="L166" i="10"/>
  <c r="J166" i="10"/>
  <c r="K166" i="10"/>
  <c r="M134" i="10"/>
  <c r="I134" i="10"/>
  <c r="K134" i="10"/>
  <c r="J134" i="10"/>
  <c r="L134" i="10"/>
  <c r="E203" i="10"/>
  <c r="D203" i="10"/>
  <c r="F203" i="10"/>
  <c r="E171" i="10"/>
  <c r="D171" i="10"/>
  <c r="F171" i="10"/>
  <c r="E139" i="10"/>
  <c r="D139" i="10"/>
  <c r="F139" i="10"/>
  <c r="E454" i="10"/>
  <c r="D454" i="10"/>
  <c r="F454" i="10"/>
  <c r="M452" i="10"/>
  <c r="I452" i="10"/>
  <c r="L452" i="10"/>
  <c r="K452" i="10"/>
  <c r="J452" i="10"/>
  <c r="E447" i="10"/>
  <c r="D447" i="10"/>
  <c r="F447" i="10"/>
  <c r="M443" i="10"/>
  <c r="I443" i="10"/>
  <c r="L443" i="10"/>
  <c r="K443" i="10"/>
  <c r="J443" i="10"/>
  <c r="L414" i="10"/>
  <c r="M414" i="10"/>
  <c r="K414" i="10"/>
  <c r="J414" i="10"/>
  <c r="I414" i="10"/>
  <c r="D412" i="10"/>
  <c r="F412" i="10"/>
  <c r="E412" i="10"/>
  <c r="D401" i="10"/>
  <c r="F401" i="10"/>
  <c r="E401" i="10"/>
  <c r="D396" i="10"/>
  <c r="F396" i="10"/>
  <c r="E396" i="10"/>
  <c r="D380" i="10"/>
  <c r="F380" i="10"/>
  <c r="E380" i="10"/>
  <c r="L386" i="10"/>
  <c r="J386" i="10"/>
  <c r="I386" i="10"/>
  <c r="M386" i="10"/>
  <c r="K386" i="10"/>
  <c r="D394" i="10"/>
  <c r="E394" i="10"/>
  <c r="F394" i="10"/>
  <c r="D362" i="10"/>
  <c r="E362" i="10"/>
  <c r="F362" i="10"/>
  <c r="L372" i="10"/>
  <c r="M372" i="10"/>
  <c r="K372" i="10"/>
  <c r="J372" i="10"/>
  <c r="I372" i="10"/>
  <c r="E347" i="10"/>
  <c r="D347" i="10"/>
  <c r="F347" i="10"/>
  <c r="E332" i="10"/>
  <c r="D332" i="10"/>
  <c r="F332" i="10"/>
  <c r="F298" i="10"/>
  <c r="E298" i="10"/>
  <c r="D298" i="10"/>
  <c r="M336" i="10"/>
  <c r="I336" i="10"/>
  <c r="L336" i="10"/>
  <c r="K336" i="10"/>
  <c r="J336" i="10"/>
  <c r="L304" i="10"/>
  <c r="J304" i="10"/>
  <c r="I304" i="10"/>
  <c r="M304" i="10"/>
  <c r="K304" i="10"/>
  <c r="E327" i="10"/>
  <c r="D327" i="10"/>
  <c r="F327" i="10"/>
  <c r="M345" i="10"/>
  <c r="I345" i="10"/>
  <c r="L345" i="10"/>
  <c r="K345" i="10"/>
  <c r="J345" i="10"/>
  <c r="L314" i="10"/>
  <c r="M314" i="10"/>
  <c r="K314" i="10"/>
  <c r="J314" i="10"/>
  <c r="I314" i="10"/>
  <c r="E278" i="10"/>
  <c r="D278" i="10"/>
  <c r="F278" i="10"/>
  <c r="L246" i="10"/>
  <c r="I246" i="10"/>
  <c r="M246" i="10"/>
  <c r="K246" i="10"/>
  <c r="J246" i="10"/>
  <c r="M278" i="10"/>
  <c r="I278" i="10"/>
  <c r="L278" i="10"/>
  <c r="K278" i="10"/>
  <c r="J278" i="10"/>
  <c r="L245" i="10"/>
  <c r="J245" i="10"/>
  <c r="I245" i="10"/>
  <c r="M245" i="10"/>
  <c r="K245" i="10"/>
  <c r="E281" i="10"/>
  <c r="D281" i="10"/>
  <c r="F281" i="10"/>
  <c r="D249" i="10"/>
  <c r="E249" i="10"/>
  <c r="F249" i="10"/>
  <c r="M283" i="10"/>
  <c r="I283" i="10"/>
  <c r="L283" i="10"/>
  <c r="K283" i="10"/>
  <c r="J283" i="10"/>
  <c r="D252" i="10"/>
  <c r="F252" i="10"/>
  <c r="E252" i="10"/>
  <c r="L220" i="10"/>
  <c r="I220" i="10"/>
  <c r="M220" i="10"/>
  <c r="K220" i="10"/>
  <c r="J220" i="10"/>
  <c r="E213" i="10"/>
  <c r="D213" i="10"/>
  <c r="F213" i="10"/>
  <c r="M207" i="10"/>
  <c r="I207" i="10"/>
  <c r="L207" i="10"/>
  <c r="J207" i="10"/>
  <c r="K207" i="10"/>
  <c r="M177" i="10"/>
  <c r="I177" i="10"/>
  <c r="L177" i="10"/>
  <c r="K177" i="10"/>
  <c r="J177" i="10"/>
  <c r="M145" i="10"/>
  <c r="I145" i="10"/>
  <c r="L145" i="10"/>
  <c r="K145" i="10"/>
  <c r="J145" i="10"/>
  <c r="E113" i="10"/>
  <c r="F113" i="10"/>
  <c r="D113" i="10"/>
  <c r="E180" i="10"/>
  <c r="D180" i="10"/>
  <c r="F180" i="10"/>
  <c r="E148" i="10"/>
  <c r="D148" i="10"/>
  <c r="F148" i="10"/>
  <c r="M115" i="10"/>
  <c r="I115" i="10"/>
  <c r="J115" i="10"/>
  <c r="L115" i="10"/>
  <c r="K115" i="10"/>
  <c r="M180" i="10"/>
  <c r="I180" i="10"/>
  <c r="L180" i="10"/>
  <c r="J180" i="10"/>
  <c r="K180" i="10"/>
  <c r="M148" i="10"/>
  <c r="I148" i="10"/>
  <c r="L148" i="10"/>
  <c r="J148" i="10"/>
  <c r="K148" i="10"/>
  <c r="E115" i="10"/>
  <c r="D115" i="10"/>
  <c r="F115" i="10"/>
  <c r="E185" i="10"/>
  <c r="D185" i="10"/>
  <c r="F185" i="10"/>
  <c r="E153" i="10"/>
  <c r="D153" i="10"/>
  <c r="F153" i="10"/>
  <c r="E122" i="10"/>
  <c r="F122" i="10"/>
  <c r="D122" i="10"/>
  <c r="M96" i="10"/>
  <c r="I96" i="10"/>
  <c r="L96" i="10"/>
  <c r="K96" i="10"/>
  <c r="J96" i="10"/>
  <c r="M64" i="10"/>
  <c r="I64" i="10"/>
  <c r="L64" i="10"/>
  <c r="K64" i="10"/>
  <c r="J64" i="10"/>
  <c r="J37" i="10"/>
  <c r="M37" i="10"/>
  <c r="I37" i="10"/>
  <c r="L37" i="10"/>
  <c r="K37" i="10"/>
  <c r="E95" i="10"/>
  <c r="D95" i="10"/>
  <c r="F95" i="10"/>
  <c r="E63" i="10"/>
  <c r="D63" i="10"/>
  <c r="F63" i="10"/>
  <c r="E16" i="10"/>
  <c r="D16" i="10"/>
  <c r="F16" i="10"/>
  <c r="M85" i="10"/>
  <c r="I85" i="10"/>
  <c r="L85" i="10"/>
  <c r="J85" i="10"/>
  <c r="K85" i="10"/>
  <c r="M53" i="10"/>
  <c r="I53" i="10"/>
  <c r="L53" i="10"/>
  <c r="J53" i="10"/>
  <c r="K53" i="10"/>
  <c r="J25" i="10"/>
  <c r="M25" i="10"/>
  <c r="I25" i="10"/>
  <c r="K25" i="10"/>
  <c r="L25" i="10"/>
  <c r="E78" i="10"/>
  <c r="D78" i="10"/>
  <c r="F78" i="10"/>
  <c r="M44" i="10"/>
  <c r="I44" i="10"/>
  <c r="L44" i="10"/>
  <c r="K44" i="10"/>
  <c r="J44" i="10"/>
  <c r="M31" i="10"/>
  <c r="I31" i="10"/>
  <c r="J31" i="10"/>
  <c r="L31" i="10"/>
  <c r="K31" i="10"/>
  <c r="E41" i="10"/>
  <c r="F41" i="10"/>
  <c r="D41" i="10"/>
  <c r="L427" i="10"/>
  <c r="K427" i="10"/>
  <c r="M427" i="10"/>
  <c r="J427" i="10"/>
  <c r="I427" i="10"/>
  <c r="E453" i="10"/>
  <c r="D453" i="10"/>
  <c r="F453" i="10"/>
  <c r="M449" i="10"/>
  <c r="I449" i="10"/>
  <c r="L449" i="10"/>
  <c r="K449" i="10"/>
  <c r="J449" i="10"/>
  <c r="D419" i="10"/>
  <c r="F419" i="10"/>
  <c r="E419" i="10"/>
  <c r="L416" i="10"/>
  <c r="K416" i="10"/>
  <c r="J416" i="10"/>
  <c r="I416" i="10"/>
  <c r="M416" i="10"/>
  <c r="L408" i="10"/>
  <c r="I408" i="10"/>
  <c r="M408" i="10"/>
  <c r="K408" i="10"/>
  <c r="J408" i="10"/>
  <c r="L402" i="10"/>
  <c r="K402" i="10"/>
  <c r="J402" i="10"/>
  <c r="I402" i="10"/>
  <c r="M402" i="10"/>
  <c r="L387" i="10"/>
  <c r="I387" i="10"/>
  <c r="M387" i="10"/>
  <c r="K387" i="10"/>
  <c r="J387" i="10"/>
  <c r="D391" i="10"/>
  <c r="F391" i="10"/>
  <c r="E391" i="10"/>
  <c r="D359" i="10"/>
  <c r="F359" i="10"/>
  <c r="E359" i="10"/>
  <c r="L369" i="10"/>
  <c r="K369" i="10"/>
  <c r="J369" i="10"/>
  <c r="I369" i="10"/>
  <c r="M369" i="10"/>
  <c r="D377" i="10"/>
  <c r="F377" i="10"/>
  <c r="E377" i="10"/>
  <c r="F350" i="10"/>
  <c r="E350" i="10"/>
  <c r="D350" i="10"/>
  <c r="E338" i="10"/>
  <c r="D338" i="10"/>
  <c r="F338" i="10"/>
  <c r="L305" i="10"/>
  <c r="I305" i="10"/>
  <c r="M305" i="10"/>
  <c r="K305" i="10"/>
  <c r="J305" i="10"/>
  <c r="M342" i="10"/>
  <c r="I342" i="10"/>
  <c r="L342" i="10"/>
  <c r="K342" i="10"/>
  <c r="J342" i="10"/>
  <c r="D309" i="10"/>
  <c r="F309" i="10"/>
  <c r="E309" i="10"/>
  <c r="E333" i="10"/>
  <c r="D333" i="10"/>
  <c r="F333" i="10"/>
  <c r="L303" i="10"/>
  <c r="K303" i="10"/>
  <c r="J303" i="10"/>
  <c r="I303" i="10"/>
  <c r="M303" i="10"/>
  <c r="D319" i="10"/>
  <c r="F319" i="10"/>
  <c r="E319" i="10"/>
  <c r="E284" i="10"/>
  <c r="D284" i="10"/>
  <c r="F284" i="10"/>
  <c r="D251" i="10"/>
  <c r="F251" i="10"/>
  <c r="E251" i="10"/>
  <c r="M284" i="10"/>
  <c r="I284" i="10"/>
  <c r="L284" i="10"/>
  <c r="K284" i="10"/>
  <c r="J284" i="10"/>
  <c r="D250" i="10"/>
  <c r="F250" i="10"/>
  <c r="E250" i="10"/>
  <c r="E287" i="10"/>
  <c r="D287" i="10"/>
  <c r="F287" i="10"/>
  <c r="L256" i="10"/>
  <c r="K256" i="10"/>
  <c r="J256" i="10"/>
  <c r="I256" i="10"/>
  <c r="M256" i="10"/>
  <c r="K289" i="10"/>
  <c r="M289" i="10"/>
  <c r="I289" i="10"/>
  <c r="L289" i="10"/>
  <c r="J289" i="10"/>
  <c r="L259" i="10"/>
  <c r="M259" i="10"/>
  <c r="K259" i="10"/>
  <c r="J259" i="10"/>
  <c r="I259" i="10"/>
  <c r="L227" i="10"/>
  <c r="M227" i="10"/>
  <c r="K227" i="10"/>
  <c r="J227" i="10"/>
  <c r="I227" i="10"/>
  <c r="L218" i="10"/>
  <c r="K218" i="10"/>
  <c r="J218" i="10"/>
  <c r="I218" i="10"/>
  <c r="M218" i="10"/>
  <c r="M210" i="10"/>
  <c r="I210" i="10"/>
  <c r="L210" i="10"/>
  <c r="K210" i="10"/>
  <c r="J210" i="10"/>
  <c r="M183" i="10"/>
  <c r="I183" i="10"/>
  <c r="L183" i="10"/>
  <c r="K183" i="10"/>
  <c r="J183" i="10"/>
  <c r="M151" i="10"/>
  <c r="I151" i="10"/>
  <c r="L151" i="10"/>
  <c r="K151" i="10"/>
  <c r="J151" i="10"/>
  <c r="M120" i="10"/>
  <c r="I120" i="10"/>
  <c r="L120" i="10"/>
  <c r="K120" i="10"/>
  <c r="J120" i="10"/>
  <c r="E186" i="10"/>
  <c r="D186" i="10"/>
  <c r="F186" i="10"/>
  <c r="E154" i="10"/>
  <c r="D154" i="10"/>
  <c r="F154" i="10"/>
  <c r="E120" i="10"/>
  <c r="F120" i="10"/>
  <c r="D120" i="10"/>
  <c r="M186" i="10"/>
  <c r="I186" i="10"/>
  <c r="L186" i="10"/>
  <c r="J186" i="10"/>
  <c r="K186" i="10"/>
  <c r="M154" i="10"/>
  <c r="I154" i="10"/>
  <c r="L154" i="10"/>
  <c r="J154" i="10"/>
  <c r="K154" i="10"/>
  <c r="M122" i="10"/>
  <c r="I122" i="10"/>
  <c r="K122" i="10"/>
  <c r="J122" i="10"/>
  <c r="L122" i="10"/>
  <c r="E191" i="10"/>
  <c r="D191" i="10"/>
  <c r="F191" i="10"/>
  <c r="E159" i="10"/>
  <c r="D159" i="10"/>
  <c r="F159" i="10"/>
  <c r="M129" i="10"/>
  <c r="I129" i="10"/>
  <c r="L129" i="10"/>
  <c r="K129" i="10"/>
  <c r="J129" i="10"/>
  <c r="M102" i="10"/>
  <c r="I102" i="10"/>
  <c r="L102" i="10"/>
  <c r="K102" i="10"/>
  <c r="J102" i="10"/>
  <c r="M70" i="10"/>
  <c r="I70" i="10"/>
  <c r="L70" i="10"/>
  <c r="K70" i="10"/>
  <c r="J70" i="10"/>
  <c r="E40" i="10"/>
  <c r="F40" i="10"/>
  <c r="D40" i="10"/>
  <c r="E101" i="10"/>
  <c r="D101" i="10"/>
  <c r="F101" i="10"/>
  <c r="E69" i="10"/>
  <c r="D69" i="10"/>
  <c r="F69" i="10"/>
  <c r="F25" i="10"/>
  <c r="E25" i="10"/>
  <c r="D25" i="10"/>
  <c r="M91" i="10"/>
  <c r="I91" i="10"/>
  <c r="L91" i="10"/>
  <c r="J91" i="10"/>
  <c r="K91" i="10"/>
  <c r="M59" i="10"/>
  <c r="I59" i="10"/>
  <c r="L59" i="10"/>
  <c r="J59" i="10"/>
  <c r="K59" i="10"/>
  <c r="E18" i="10"/>
  <c r="D18" i="10"/>
  <c r="F18" i="10"/>
  <c r="E84" i="10"/>
  <c r="D84" i="10"/>
  <c r="F84" i="10"/>
  <c r="E20" i="10"/>
  <c r="D20" i="10"/>
  <c r="F20" i="10"/>
  <c r="E442" i="10"/>
  <c r="D442" i="10"/>
  <c r="F442" i="10"/>
  <c r="M440" i="10"/>
  <c r="I440" i="10"/>
  <c r="L440" i="10"/>
  <c r="K440" i="10"/>
  <c r="J440" i="10"/>
  <c r="E435" i="10"/>
  <c r="D435" i="10"/>
  <c r="F435" i="10"/>
  <c r="M431" i="10"/>
  <c r="I431" i="10"/>
  <c r="L431" i="10"/>
  <c r="K431" i="10"/>
  <c r="J431" i="10"/>
  <c r="L417" i="10"/>
  <c r="J417" i="10"/>
  <c r="I417" i="10"/>
  <c r="M417" i="10"/>
  <c r="K417" i="10"/>
  <c r="L415" i="10"/>
  <c r="M415" i="10"/>
  <c r="K415" i="10"/>
  <c r="J415" i="10"/>
  <c r="I415" i="10"/>
  <c r="D404" i="10"/>
  <c r="F404" i="10"/>
  <c r="E404" i="10"/>
  <c r="D402" i="10"/>
  <c r="F402" i="10"/>
  <c r="E402" i="10"/>
  <c r="D368" i="10"/>
  <c r="F368" i="10"/>
  <c r="E368" i="10"/>
  <c r="L374" i="10"/>
  <c r="J374" i="10"/>
  <c r="I374" i="10"/>
  <c r="M374" i="10"/>
  <c r="K374" i="10"/>
  <c r="D382" i="10"/>
  <c r="E382" i="10"/>
  <c r="F382" i="10"/>
  <c r="L392" i="10"/>
  <c r="M392" i="10"/>
  <c r="K392" i="10"/>
  <c r="J392" i="10"/>
  <c r="I392" i="10"/>
  <c r="L360" i="10"/>
  <c r="M360" i="10"/>
  <c r="K360" i="10"/>
  <c r="J360" i="10"/>
  <c r="I360" i="10"/>
  <c r="D356" i="10"/>
  <c r="E356" i="10"/>
  <c r="F356" i="10"/>
  <c r="D318" i="10"/>
  <c r="F318" i="10"/>
  <c r="E318" i="10"/>
  <c r="E292" i="10"/>
  <c r="D292" i="10"/>
  <c r="F292" i="10"/>
  <c r="L324" i="10"/>
  <c r="J324" i="10"/>
  <c r="I324" i="10"/>
  <c r="M324" i="10"/>
  <c r="K324" i="10"/>
  <c r="K348" i="10"/>
  <c r="M348" i="10"/>
  <c r="I348" i="10"/>
  <c r="L348" i="10"/>
  <c r="J348" i="10"/>
  <c r="D316" i="10"/>
  <c r="E316" i="10"/>
  <c r="F316" i="10"/>
  <c r="M333" i="10"/>
  <c r="I333" i="10"/>
  <c r="L333" i="10"/>
  <c r="K333" i="10"/>
  <c r="J333" i="10"/>
  <c r="L302" i="10"/>
  <c r="M302" i="10"/>
  <c r="K302" i="10"/>
  <c r="J302" i="10"/>
  <c r="I302" i="10"/>
  <c r="L266" i="10"/>
  <c r="I266" i="10"/>
  <c r="M266" i="10"/>
  <c r="K266" i="10"/>
  <c r="J266" i="10"/>
  <c r="L234" i="10"/>
  <c r="I234" i="10"/>
  <c r="M234" i="10"/>
  <c r="K234" i="10"/>
  <c r="J234" i="10"/>
  <c r="L265" i="10"/>
  <c r="J265" i="10"/>
  <c r="I265" i="10"/>
  <c r="M265" i="10"/>
  <c r="K265" i="10"/>
  <c r="L233" i="10"/>
  <c r="J233" i="10"/>
  <c r="I233" i="10"/>
  <c r="M233" i="10"/>
  <c r="K233" i="10"/>
  <c r="D269" i="10"/>
  <c r="E269" i="10"/>
  <c r="F269" i="10"/>
  <c r="D237" i="10"/>
  <c r="E237" i="10"/>
  <c r="F237" i="10"/>
  <c r="D272" i="10"/>
  <c r="F272" i="10"/>
  <c r="E272" i="10"/>
  <c r="D240" i="10"/>
  <c r="F240" i="10"/>
  <c r="E240" i="10"/>
  <c r="D220" i="10"/>
  <c r="F220" i="10"/>
  <c r="E220" i="10"/>
  <c r="L221" i="10"/>
  <c r="M221" i="10"/>
  <c r="K221" i="10"/>
  <c r="J221" i="10"/>
  <c r="I221" i="10"/>
  <c r="M197" i="10"/>
  <c r="I197" i="10"/>
  <c r="L197" i="10"/>
  <c r="K197" i="10"/>
  <c r="J197" i="10"/>
  <c r="M165" i="10"/>
  <c r="I165" i="10"/>
  <c r="L165" i="10"/>
  <c r="K165" i="10"/>
  <c r="J165" i="10"/>
  <c r="E133" i="10"/>
  <c r="F133" i="10"/>
  <c r="D133" i="10"/>
  <c r="E200" i="10"/>
  <c r="D200" i="10"/>
  <c r="F200" i="10"/>
  <c r="E168" i="10"/>
  <c r="D168" i="10"/>
  <c r="F168" i="10"/>
  <c r="M135" i="10"/>
  <c r="I135" i="10"/>
  <c r="J135" i="10"/>
  <c r="L135" i="10"/>
  <c r="K135" i="10"/>
  <c r="M200" i="10"/>
  <c r="I200" i="10"/>
  <c r="L200" i="10"/>
  <c r="J200" i="10"/>
  <c r="K200" i="10"/>
  <c r="M168" i="10"/>
  <c r="I168" i="10"/>
  <c r="L168" i="10"/>
  <c r="J168" i="10"/>
  <c r="K168" i="10"/>
  <c r="E135" i="10"/>
  <c r="D135" i="10"/>
  <c r="F135" i="10"/>
  <c r="E205" i="10"/>
  <c r="D205" i="10"/>
  <c r="F205" i="10"/>
  <c r="E173" i="10"/>
  <c r="D173" i="10"/>
  <c r="F173" i="10"/>
  <c r="E141" i="10"/>
  <c r="D141" i="10"/>
  <c r="F141" i="10"/>
  <c r="E110" i="10"/>
  <c r="F110" i="10"/>
  <c r="D110" i="10"/>
  <c r="E432" i="10"/>
  <c r="D432" i="10"/>
  <c r="F432" i="10"/>
  <c r="M430" i="10"/>
  <c r="I430" i="10"/>
  <c r="L430" i="10"/>
  <c r="K430" i="10"/>
  <c r="J430" i="10"/>
  <c r="M453" i="10"/>
  <c r="I453" i="10"/>
  <c r="L453" i="10"/>
  <c r="K453" i="10"/>
  <c r="J453" i="10"/>
  <c r="D423" i="10"/>
  <c r="F423" i="10"/>
  <c r="E423" i="10"/>
  <c r="L420" i="10"/>
  <c r="K420" i="10"/>
  <c r="J420" i="10"/>
  <c r="I420" i="10"/>
  <c r="M420" i="10"/>
  <c r="D411" i="10"/>
  <c r="F411" i="10"/>
  <c r="E411" i="10"/>
  <c r="L406" i="10"/>
  <c r="K406" i="10"/>
  <c r="J406" i="10"/>
  <c r="I406" i="10"/>
  <c r="M406" i="10"/>
  <c r="L391" i="10"/>
  <c r="I391" i="10"/>
  <c r="M391" i="10"/>
  <c r="K391" i="10"/>
  <c r="J391" i="10"/>
  <c r="L359" i="10"/>
  <c r="I359" i="10"/>
  <c r="M359" i="10"/>
  <c r="K359" i="10"/>
  <c r="J359" i="10"/>
  <c r="D363" i="10"/>
  <c r="F363" i="10"/>
  <c r="E363" i="10"/>
  <c r="L373" i="10"/>
  <c r="K373" i="10"/>
  <c r="J373" i="10"/>
  <c r="I373" i="10"/>
  <c r="M373" i="10"/>
  <c r="D381" i="10"/>
  <c r="F381" i="10"/>
  <c r="E381" i="10"/>
  <c r="L355" i="10"/>
  <c r="K355" i="10"/>
  <c r="J355" i="10"/>
  <c r="M355" i="10"/>
  <c r="I355" i="10"/>
  <c r="E342" i="10"/>
  <c r="D342" i="10"/>
  <c r="F342" i="10"/>
  <c r="L309" i="10"/>
  <c r="I309" i="10"/>
  <c r="M309" i="10"/>
  <c r="K309" i="10"/>
  <c r="J309" i="10"/>
  <c r="M346" i="10"/>
  <c r="I346" i="10"/>
  <c r="L346" i="10"/>
  <c r="K346" i="10"/>
  <c r="J346" i="10"/>
  <c r="D313" i="10"/>
  <c r="F313" i="10"/>
  <c r="E313" i="10"/>
  <c r="E337" i="10"/>
  <c r="D337" i="10"/>
  <c r="F337" i="10"/>
  <c r="L307" i="10"/>
  <c r="K307" i="10"/>
  <c r="J307" i="10"/>
  <c r="I307" i="10"/>
  <c r="M307" i="10"/>
  <c r="D323" i="10"/>
  <c r="F323" i="10"/>
  <c r="E323" i="10"/>
  <c r="E288" i="10"/>
  <c r="D288" i="10"/>
  <c r="F288" i="10"/>
  <c r="D255" i="10"/>
  <c r="F255" i="10"/>
  <c r="E255" i="10"/>
  <c r="K291" i="10"/>
  <c r="M291" i="10"/>
  <c r="I291" i="10"/>
  <c r="L291" i="10"/>
  <c r="J291" i="10"/>
  <c r="D254" i="10"/>
  <c r="F254" i="10"/>
  <c r="E254" i="10"/>
  <c r="K292" i="10"/>
  <c r="M292" i="10"/>
  <c r="I292" i="10"/>
  <c r="L292" i="10"/>
  <c r="J292" i="10"/>
  <c r="L260" i="10"/>
  <c r="K260" i="10"/>
  <c r="J260" i="10"/>
  <c r="I260" i="10"/>
  <c r="M260" i="10"/>
  <c r="L228" i="10"/>
  <c r="K228" i="10"/>
  <c r="J228" i="10"/>
  <c r="M228" i="10"/>
  <c r="I228" i="10"/>
  <c r="L263" i="10"/>
  <c r="M263" i="10"/>
  <c r="K263" i="10"/>
  <c r="J263" i="10"/>
  <c r="I263" i="10"/>
  <c r="L231" i="10"/>
  <c r="M231" i="10"/>
  <c r="K231" i="10"/>
  <c r="J231" i="10"/>
  <c r="I231" i="10"/>
  <c r="L222" i="10"/>
  <c r="K222" i="10"/>
  <c r="J222" i="10"/>
  <c r="I222" i="10"/>
  <c r="M222" i="10"/>
  <c r="M212" i="10"/>
  <c r="I212" i="10"/>
  <c r="L212" i="10"/>
  <c r="K212" i="10"/>
  <c r="J212" i="10"/>
  <c r="M187" i="10"/>
  <c r="I187" i="10"/>
  <c r="L187" i="10"/>
  <c r="K187" i="10"/>
  <c r="J187" i="10"/>
  <c r="M155" i="10"/>
  <c r="I155" i="10"/>
  <c r="L155" i="10"/>
  <c r="K155" i="10"/>
  <c r="J155" i="10"/>
  <c r="M124" i="10"/>
  <c r="I124" i="10"/>
  <c r="L124" i="10"/>
  <c r="K124" i="10"/>
  <c r="J124" i="10"/>
  <c r="E190" i="10"/>
  <c r="D190" i="10"/>
  <c r="F190" i="10"/>
  <c r="E158" i="10"/>
  <c r="D158" i="10"/>
  <c r="F158" i="10"/>
  <c r="E124" i="10"/>
  <c r="F124" i="10"/>
  <c r="D124" i="10"/>
  <c r="M190" i="10"/>
  <c r="I190" i="10"/>
  <c r="L190" i="10"/>
  <c r="J190" i="10"/>
  <c r="K190" i="10"/>
  <c r="M158" i="10"/>
  <c r="I158" i="10"/>
  <c r="L158" i="10"/>
  <c r="J158" i="10"/>
  <c r="K158" i="10"/>
  <c r="M126" i="10"/>
  <c r="I126" i="10"/>
  <c r="K126" i="10"/>
  <c r="J126" i="10"/>
  <c r="L126" i="10"/>
  <c r="E195" i="10"/>
  <c r="D195" i="10"/>
  <c r="F195" i="10"/>
  <c r="E163" i="10"/>
  <c r="D163" i="10"/>
  <c r="F163" i="10"/>
  <c r="M133" i="10"/>
  <c r="I133" i="10"/>
  <c r="L133" i="10"/>
  <c r="K133" i="10"/>
  <c r="J133" i="10"/>
  <c r="E446" i="10"/>
  <c r="D446" i="10"/>
  <c r="F446" i="10"/>
  <c r="M444" i="10"/>
  <c r="I444" i="10"/>
  <c r="L444" i="10"/>
  <c r="K444" i="10"/>
  <c r="J444" i="10"/>
  <c r="E439" i="10"/>
  <c r="D439" i="10"/>
  <c r="F439" i="10"/>
  <c r="M435" i="10"/>
  <c r="I435" i="10"/>
  <c r="L435" i="10"/>
  <c r="K435" i="10"/>
  <c r="J435" i="10"/>
  <c r="L421" i="10"/>
  <c r="J421" i="10"/>
  <c r="I421" i="10"/>
  <c r="M421" i="10"/>
  <c r="K421" i="10"/>
  <c r="L419" i="10"/>
  <c r="M419" i="10"/>
  <c r="K419" i="10"/>
  <c r="J419" i="10"/>
  <c r="I419" i="10"/>
  <c r="D408" i="10"/>
  <c r="F408" i="10"/>
  <c r="E408" i="10"/>
  <c r="D406" i="10"/>
  <c r="F406" i="10"/>
  <c r="E406" i="10"/>
  <c r="D372" i="10"/>
  <c r="F372" i="10"/>
  <c r="E372" i="10"/>
  <c r="L378" i="10"/>
  <c r="J378" i="10"/>
  <c r="I378" i="10"/>
  <c r="M378" i="10"/>
  <c r="K378" i="10"/>
  <c r="D386" i="10"/>
  <c r="E386" i="10"/>
  <c r="F386" i="10"/>
  <c r="D354" i="10"/>
  <c r="F354" i="10"/>
  <c r="E354" i="10"/>
  <c r="L364" i="10"/>
  <c r="M364" i="10"/>
  <c r="K364" i="10"/>
  <c r="J364" i="10"/>
  <c r="I364" i="10"/>
  <c r="K350" i="10"/>
  <c r="J350" i="10"/>
  <c r="M350" i="10"/>
  <c r="I350" i="10"/>
  <c r="L350" i="10"/>
  <c r="D322" i="10"/>
  <c r="F322" i="10"/>
  <c r="E322" i="10"/>
  <c r="E294" i="10"/>
  <c r="D294" i="10"/>
  <c r="F294" i="10"/>
  <c r="M328" i="10"/>
  <c r="I328" i="10"/>
  <c r="L328" i="10"/>
  <c r="K328" i="10"/>
  <c r="J328" i="10"/>
  <c r="K296" i="10"/>
  <c r="J296" i="10"/>
  <c r="M296" i="10"/>
  <c r="I296" i="10"/>
  <c r="L296" i="10"/>
  <c r="D320" i="10"/>
  <c r="E320" i="10"/>
  <c r="F320" i="10"/>
  <c r="M337" i="10"/>
  <c r="I337" i="10"/>
  <c r="L337" i="10"/>
  <c r="K337" i="10"/>
  <c r="J337" i="10"/>
  <c r="L306" i="10"/>
  <c r="M306" i="10"/>
  <c r="K306" i="10"/>
  <c r="J306" i="10"/>
  <c r="I306" i="10"/>
  <c r="L270" i="10"/>
  <c r="I270" i="10"/>
  <c r="M270" i="10"/>
  <c r="K270" i="10"/>
  <c r="J270" i="10"/>
  <c r="L238" i="10"/>
  <c r="I238" i="10"/>
  <c r="M238" i="10"/>
  <c r="K238" i="10"/>
  <c r="J238" i="10"/>
  <c r="L269" i="10"/>
  <c r="J269" i="10"/>
  <c r="I269" i="10"/>
  <c r="M269" i="10"/>
  <c r="K269" i="10"/>
  <c r="L237" i="10"/>
  <c r="J237" i="10"/>
  <c r="I237" i="10"/>
  <c r="M237" i="10"/>
  <c r="K237" i="10"/>
  <c r="D273" i="10"/>
  <c r="E273" i="10"/>
  <c r="F273" i="10"/>
  <c r="D241" i="10"/>
  <c r="E241" i="10"/>
  <c r="F241" i="10"/>
  <c r="M275" i="10"/>
  <c r="I275" i="10"/>
  <c r="L275" i="10"/>
  <c r="K275" i="10"/>
  <c r="J275" i="10"/>
  <c r="D244" i="10"/>
  <c r="F244" i="10"/>
  <c r="E244" i="10"/>
  <c r="D224" i="10"/>
  <c r="F224" i="10"/>
  <c r="E224" i="10"/>
  <c r="E209" i="10"/>
  <c r="D209" i="10"/>
  <c r="F209" i="10"/>
  <c r="M201" i="10"/>
  <c r="I201" i="10"/>
  <c r="L201" i="10"/>
  <c r="K201" i="10"/>
  <c r="J201" i="10"/>
  <c r="M169" i="10"/>
  <c r="I169" i="10"/>
  <c r="L169" i="10"/>
  <c r="K169" i="10"/>
  <c r="J169" i="10"/>
  <c r="E137" i="10"/>
  <c r="F137" i="10"/>
  <c r="D137" i="10"/>
  <c r="E204" i="10"/>
  <c r="D204" i="10"/>
  <c r="F204" i="10"/>
  <c r="E172" i="10"/>
  <c r="D172" i="10"/>
  <c r="F172" i="10"/>
  <c r="E140" i="10"/>
  <c r="D140" i="10"/>
  <c r="F140" i="10"/>
  <c r="M204" i="10"/>
  <c r="I204" i="10"/>
  <c r="L204" i="10"/>
  <c r="J204" i="10"/>
  <c r="K204" i="10"/>
  <c r="M172" i="10"/>
  <c r="I172" i="10"/>
  <c r="L172" i="10"/>
  <c r="J172" i="10"/>
  <c r="K172" i="10"/>
  <c r="M140" i="10"/>
  <c r="I140" i="10"/>
  <c r="L140" i="10"/>
  <c r="J140" i="10"/>
  <c r="K140" i="10"/>
  <c r="E109" i="10"/>
  <c r="D109" i="10"/>
  <c r="F109" i="10"/>
  <c r="E177" i="10"/>
  <c r="D177" i="10"/>
  <c r="F177" i="10"/>
  <c r="E145" i="10"/>
  <c r="D145" i="10"/>
  <c r="F145" i="10"/>
  <c r="E114" i="10"/>
  <c r="F114" i="10"/>
  <c r="D114" i="10"/>
  <c r="M88" i="10"/>
  <c r="I88" i="10"/>
  <c r="L88" i="10"/>
  <c r="K88" i="10"/>
  <c r="J88" i="10"/>
  <c r="M56" i="10"/>
  <c r="I56" i="10"/>
  <c r="L56" i="10"/>
  <c r="K56" i="10"/>
  <c r="J56" i="10"/>
  <c r="J33" i="10"/>
  <c r="M33" i="10"/>
  <c r="I33" i="10"/>
  <c r="L33" i="10"/>
  <c r="K33" i="10"/>
  <c r="E87" i="10"/>
  <c r="D87" i="10"/>
  <c r="F87" i="10"/>
  <c r="E55" i="10"/>
  <c r="D55" i="10"/>
  <c r="F55" i="10"/>
  <c r="M18" i="10"/>
  <c r="I18" i="10"/>
  <c r="L18" i="10"/>
  <c r="K18" i="10"/>
  <c r="J18" i="10"/>
  <c r="M77" i="10"/>
  <c r="I77" i="10"/>
  <c r="L77" i="10"/>
  <c r="J77" i="10"/>
  <c r="K77" i="10"/>
  <c r="M45" i="10"/>
  <c r="I45" i="10"/>
  <c r="K45" i="10"/>
  <c r="J45" i="10"/>
  <c r="L45" i="10"/>
  <c r="E102" i="10"/>
  <c r="D102" i="10"/>
  <c r="F102" i="10"/>
  <c r="E70" i="10"/>
  <c r="D70" i="10"/>
  <c r="F70" i="10"/>
  <c r="F38" i="10"/>
  <c r="E38" i="10"/>
  <c r="D38" i="10"/>
  <c r="M15" i="10"/>
  <c r="I15" i="10"/>
  <c r="J15" i="10"/>
  <c r="L15" i="10"/>
  <c r="K15" i="10"/>
  <c r="E31" i="10"/>
  <c r="D31" i="10"/>
  <c r="F31" i="10"/>
  <c r="E452" i="10"/>
  <c r="D452" i="10"/>
  <c r="F452" i="10"/>
  <c r="M450" i="10"/>
  <c r="I450" i="10"/>
  <c r="L450" i="10"/>
  <c r="K450" i="10"/>
  <c r="J450" i="10"/>
  <c r="E445" i="10"/>
  <c r="D445" i="10"/>
  <c r="F445" i="10"/>
  <c r="M441" i="10"/>
  <c r="I441" i="10"/>
  <c r="L441" i="10"/>
  <c r="K441" i="10"/>
  <c r="J441" i="10"/>
  <c r="D426" i="10"/>
  <c r="F426" i="10"/>
  <c r="E426" i="10"/>
  <c r="D424" i="10"/>
  <c r="F424" i="10"/>
  <c r="E424" i="10"/>
  <c r="L400" i="10"/>
  <c r="I400" i="10"/>
  <c r="M400" i="10"/>
  <c r="K400" i="10"/>
  <c r="J400" i="10"/>
  <c r="D395" i="10"/>
  <c r="F395" i="10"/>
  <c r="E395" i="10"/>
  <c r="L379" i="10"/>
  <c r="I379" i="10"/>
  <c r="M379" i="10"/>
  <c r="K379" i="10"/>
  <c r="J379" i="10"/>
  <c r="D383" i="10"/>
  <c r="F383" i="10"/>
  <c r="E383" i="10"/>
  <c r="L393" i="10"/>
  <c r="K393" i="10"/>
  <c r="J393" i="10"/>
  <c r="I393" i="10"/>
  <c r="M393" i="10"/>
  <c r="L361" i="10"/>
  <c r="K361" i="10"/>
  <c r="J361" i="10"/>
  <c r="I361" i="10"/>
  <c r="M361" i="10"/>
  <c r="D369" i="10"/>
  <c r="F369" i="10"/>
  <c r="E369" i="10"/>
  <c r="L354" i="10"/>
  <c r="M354" i="10"/>
  <c r="K354" i="10"/>
  <c r="J354" i="10"/>
  <c r="I354" i="10"/>
  <c r="E330" i="10"/>
  <c r="D330" i="10"/>
  <c r="F330" i="10"/>
  <c r="F297" i="10"/>
  <c r="E297" i="10"/>
  <c r="D297" i="10"/>
  <c r="M334" i="10"/>
  <c r="I334" i="10"/>
  <c r="L334" i="10"/>
  <c r="K334" i="10"/>
  <c r="J334" i="10"/>
  <c r="D301" i="10"/>
  <c r="F301" i="10"/>
  <c r="E301" i="10"/>
  <c r="E325" i="10"/>
  <c r="D325" i="10"/>
  <c r="F325" i="10"/>
  <c r="M343" i="10"/>
  <c r="I343" i="10"/>
  <c r="L343" i="10"/>
  <c r="K343" i="10"/>
  <c r="J343" i="10"/>
  <c r="D311" i="10"/>
  <c r="F311" i="10"/>
  <c r="E311" i="10"/>
  <c r="E276" i="10"/>
  <c r="D276" i="10"/>
  <c r="F276" i="10"/>
  <c r="D243" i="10"/>
  <c r="F243" i="10"/>
  <c r="E243" i="10"/>
  <c r="M276" i="10"/>
  <c r="I276" i="10"/>
  <c r="L276" i="10"/>
  <c r="K276" i="10"/>
  <c r="J276" i="10"/>
  <c r="D242" i="10"/>
  <c r="F242" i="10"/>
  <c r="E242" i="10"/>
  <c r="E279" i="10"/>
  <c r="D279" i="10"/>
  <c r="F279" i="10"/>
  <c r="L248" i="10"/>
  <c r="K248" i="10"/>
  <c r="J248" i="10"/>
  <c r="I248" i="10"/>
  <c r="M248" i="10"/>
  <c r="M281" i="10"/>
  <c r="I281" i="10"/>
  <c r="L281" i="10"/>
  <c r="K281" i="10"/>
  <c r="J281" i="10"/>
  <c r="L251" i="10"/>
  <c r="M251" i="10"/>
  <c r="K251" i="10"/>
  <c r="J251" i="10"/>
  <c r="I251" i="10"/>
  <c r="D217" i="10"/>
  <c r="F217" i="10"/>
  <c r="E217" i="10"/>
  <c r="E212" i="10"/>
  <c r="D212" i="10"/>
  <c r="F212" i="10"/>
  <c r="M206" i="10"/>
  <c r="I206" i="10"/>
  <c r="L206" i="10"/>
  <c r="J206" i="10"/>
  <c r="K206" i="10"/>
  <c r="M175" i="10"/>
  <c r="I175" i="10"/>
  <c r="L175" i="10"/>
  <c r="K175" i="10"/>
  <c r="J175" i="10"/>
  <c r="M143" i="10"/>
  <c r="I143" i="10"/>
  <c r="L143" i="10"/>
  <c r="K143" i="10"/>
  <c r="J143" i="10"/>
  <c r="M112" i="10"/>
  <c r="I112" i="10"/>
  <c r="L112" i="10"/>
  <c r="K112" i="10"/>
  <c r="J112" i="10"/>
  <c r="E178" i="10"/>
  <c r="D178" i="10"/>
  <c r="F178" i="10"/>
  <c r="E146" i="10"/>
  <c r="D146" i="10"/>
  <c r="F146" i="10"/>
  <c r="E112" i="10"/>
  <c r="F112" i="10"/>
  <c r="D112" i="10"/>
  <c r="M178" i="10"/>
  <c r="I178" i="10"/>
  <c r="L178" i="10"/>
  <c r="J178" i="10"/>
  <c r="K178" i="10"/>
  <c r="M146" i="10"/>
  <c r="I146" i="10"/>
  <c r="L146" i="10"/>
  <c r="J146" i="10"/>
  <c r="K146" i="10"/>
  <c r="M114" i="10"/>
  <c r="I114" i="10"/>
  <c r="K114" i="10"/>
  <c r="J114" i="10"/>
  <c r="L114" i="10"/>
  <c r="E183" i="10"/>
  <c r="D183" i="10"/>
  <c r="F183" i="10"/>
  <c r="E151" i="10"/>
  <c r="D151" i="10"/>
  <c r="F151" i="10"/>
  <c r="M121" i="10"/>
  <c r="I121" i="10"/>
  <c r="L121" i="10"/>
  <c r="K121" i="10"/>
  <c r="J121" i="10"/>
  <c r="M94" i="10"/>
  <c r="I94" i="10"/>
  <c r="L94" i="10"/>
  <c r="K94" i="10"/>
  <c r="J94" i="10"/>
  <c r="M62" i="10"/>
  <c r="I62" i="10"/>
  <c r="L62" i="10"/>
  <c r="K62" i="10"/>
  <c r="J62" i="10"/>
  <c r="J36" i="10"/>
  <c r="M36" i="10"/>
  <c r="I36" i="10"/>
  <c r="L36" i="10"/>
  <c r="K36" i="10"/>
  <c r="E93" i="10"/>
  <c r="D93" i="10"/>
  <c r="F93" i="10"/>
  <c r="E61" i="10"/>
  <c r="D61" i="10"/>
  <c r="F61" i="10"/>
  <c r="M30" i="10"/>
  <c r="I30" i="10"/>
  <c r="L30" i="10"/>
  <c r="K30" i="10"/>
  <c r="J30" i="10"/>
  <c r="M83" i="10"/>
  <c r="I83" i="10"/>
  <c r="L83" i="10"/>
  <c r="J83" i="10"/>
  <c r="K83" i="10"/>
  <c r="E50" i="10"/>
  <c r="D50" i="10"/>
  <c r="F50" i="10"/>
  <c r="J21" i="10"/>
  <c r="M21" i="10"/>
  <c r="I21" i="10"/>
  <c r="L21" i="10"/>
  <c r="K21" i="10"/>
  <c r="E68" i="10"/>
  <c r="D68" i="10"/>
  <c r="F68" i="10"/>
  <c r="E434" i="10"/>
  <c r="D434" i="10"/>
  <c r="F434" i="10"/>
  <c r="M432" i="10"/>
  <c r="I432" i="10"/>
  <c r="L432" i="10"/>
  <c r="K432" i="10"/>
  <c r="J432" i="10"/>
  <c r="M455" i="10"/>
  <c r="I455" i="10"/>
  <c r="L455" i="10"/>
  <c r="K455" i="10"/>
  <c r="J455" i="10"/>
  <c r="L426" i="10"/>
  <c r="I426" i="10"/>
  <c r="M426" i="10"/>
  <c r="K426" i="10"/>
  <c r="J426" i="10"/>
  <c r="D421" i="10"/>
  <c r="E421" i="10"/>
  <c r="F421" i="10"/>
  <c r="L410" i="10"/>
  <c r="K410" i="10"/>
  <c r="J410" i="10"/>
  <c r="I410" i="10"/>
  <c r="M410" i="10"/>
  <c r="D407" i="10"/>
  <c r="E407" i="10"/>
  <c r="F407" i="10"/>
  <c r="D392" i="10"/>
  <c r="F392" i="10"/>
  <c r="E392" i="10"/>
  <c r="D360" i="10"/>
  <c r="F360" i="10"/>
  <c r="E360" i="10"/>
  <c r="L366" i="10"/>
  <c r="J366" i="10"/>
  <c r="I366" i="10"/>
  <c r="M366" i="10"/>
  <c r="K366" i="10"/>
  <c r="D374" i="10"/>
  <c r="E374" i="10"/>
  <c r="F374" i="10"/>
  <c r="L384" i="10"/>
  <c r="M384" i="10"/>
  <c r="K384" i="10"/>
  <c r="J384" i="10"/>
  <c r="I384" i="10"/>
  <c r="L352" i="10"/>
  <c r="I352" i="10"/>
  <c r="M352" i="10"/>
  <c r="K352" i="10"/>
  <c r="J352" i="10"/>
  <c r="E344" i="10"/>
  <c r="D344" i="10"/>
  <c r="F344" i="10"/>
  <c r="D310" i="10"/>
  <c r="F310" i="10"/>
  <c r="E310" i="10"/>
  <c r="K347" i="10"/>
  <c r="M347" i="10"/>
  <c r="I347" i="10"/>
  <c r="L347" i="10"/>
  <c r="J347" i="10"/>
  <c r="L316" i="10"/>
  <c r="J316" i="10"/>
  <c r="I316" i="10"/>
  <c r="M316" i="10"/>
  <c r="K316" i="10"/>
  <c r="E339" i="10"/>
  <c r="D339" i="10"/>
  <c r="F339" i="10"/>
  <c r="D308" i="10"/>
  <c r="E308" i="10"/>
  <c r="F308" i="10"/>
  <c r="M325" i="10"/>
  <c r="I325" i="10"/>
  <c r="L325" i="10"/>
  <c r="K325" i="10"/>
  <c r="J325" i="10"/>
  <c r="K290" i="10"/>
  <c r="M290" i="10"/>
  <c r="I290" i="10"/>
  <c r="L290" i="10"/>
  <c r="J290" i="10"/>
  <c r="L258" i="10"/>
  <c r="I258" i="10"/>
  <c r="M258" i="10"/>
  <c r="K258" i="10"/>
  <c r="J258" i="10"/>
  <c r="L226" i="10"/>
  <c r="I226" i="10"/>
  <c r="M226" i="10"/>
  <c r="K226" i="10"/>
  <c r="J226" i="10"/>
  <c r="L257" i="10"/>
  <c r="J257" i="10"/>
  <c r="I257" i="10"/>
  <c r="M257" i="10"/>
  <c r="K257" i="10"/>
  <c r="L225" i="10"/>
  <c r="J225" i="10"/>
  <c r="I225" i="10"/>
  <c r="M225" i="10"/>
  <c r="K225" i="10"/>
  <c r="D261" i="10"/>
  <c r="E261" i="10"/>
  <c r="F261" i="10"/>
  <c r="D229" i="10"/>
  <c r="E229" i="10"/>
  <c r="F229" i="10"/>
  <c r="D264" i="10"/>
  <c r="F264" i="10"/>
  <c r="E264" i="10"/>
  <c r="D232" i="10"/>
  <c r="F232" i="10"/>
  <c r="E232" i="10"/>
  <c r="D223" i="10"/>
  <c r="E223" i="10"/>
  <c r="F223" i="10"/>
  <c r="M213" i="10"/>
  <c r="I213" i="10"/>
  <c r="L213" i="10"/>
  <c r="K213" i="10"/>
  <c r="J213" i="10"/>
  <c r="M189" i="10"/>
  <c r="I189" i="10"/>
  <c r="L189" i="10"/>
  <c r="K189" i="10"/>
  <c r="J189" i="10"/>
  <c r="M157" i="10"/>
  <c r="I157" i="10"/>
  <c r="L157" i="10"/>
  <c r="K157" i="10"/>
  <c r="J157" i="10"/>
  <c r="E125" i="10"/>
  <c r="F125" i="10"/>
  <c r="D125" i="10"/>
  <c r="E192" i="10"/>
  <c r="D192" i="10"/>
  <c r="F192" i="10"/>
  <c r="E160" i="10"/>
  <c r="D160" i="10"/>
  <c r="F160" i="10"/>
  <c r="M127" i="10"/>
  <c r="I127" i="10"/>
  <c r="J127" i="10"/>
  <c r="L127" i="10"/>
  <c r="K127" i="10"/>
  <c r="M192" i="10"/>
  <c r="I192" i="10"/>
  <c r="L192" i="10"/>
  <c r="J192" i="10"/>
  <c r="K192" i="10"/>
  <c r="M160" i="10"/>
  <c r="I160" i="10"/>
  <c r="L160" i="10"/>
  <c r="J160" i="10"/>
  <c r="K160" i="10"/>
  <c r="E127" i="10"/>
  <c r="D127" i="10"/>
  <c r="F127" i="10"/>
  <c r="E197" i="10"/>
  <c r="D197" i="10"/>
  <c r="F197" i="10"/>
  <c r="E165" i="10"/>
  <c r="D165" i="10"/>
  <c r="F165" i="10"/>
  <c r="E134" i="10"/>
  <c r="F134" i="10"/>
  <c r="D134" i="10"/>
  <c r="M106" i="10"/>
  <c r="I106" i="10"/>
  <c r="L106" i="10"/>
  <c r="J106" i="10"/>
  <c r="K106" i="10"/>
  <c r="J6" i="10"/>
  <c r="J13" i="10"/>
  <c r="I13" i="10"/>
  <c r="K13" i="10"/>
  <c r="L13" i="10"/>
  <c r="K12" i="10"/>
  <c r="J12" i="10"/>
  <c r="L12" i="10"/>
  <c r="I12" i="10"/>
  <c r="L11" i="10"/>
  <c r="K11" i="10"/>
  <c r="I11" i="10"/>
  <c r="J11" i="10"/>
  <c r="L10" i="10"/>
  <c r="J10" i="10"/>
  <c r="K10" i="10"/>
  <c r="I10" i="10"/>
  <c r="J8" i="10"/>
  <c r="L8" i="10"/>
  <c r="I8" i="10"/>
  <c r="K8" i="10"/>
  <c r="K7" i="10"/>
  <c r="I7" i="10"/>
  <c r="L7" i="10"/>
  <c r="J7" i="10"/>
  <c r="I9" i="10"/>
  <c r="J9" i="10"/>
  <c r="L9" i="10"/>
  <c r="K9" i="10"/>
  <c r="D117" i="9"/>
  <c r="D49" i="9"/>
  <c r="E8" i="9"/>
  <c r="D64" i="9"/>
  <c r="F53" i="9"/>
  <c r="H32" i="9"/>
  <c r="E133" i="9"/>
  <c r="H133" i="9"/>
  <c r="H64" i="9"/>
  <c r="E117" i="9"/>
  <c r="H117" i="9"/>
  <c r="G53" i="9"/>
  <c r="E49" i="9"/>
  <c r="H49" i="9"/>
  <c r="F8" i="9"/>
  <c r="E64" i="9"/>
  <c r="F117" i="9"/>
  <c r="D53" i="9"/>
  <c r="F49" i="9"/>
  <c r="D8" i="9"/>
  <c r="G8" i="9"/>
  <c r="E53" i="9"/>
  <c r="F48" i="9"/>
  <c r="F21" i="9"/>
  <c r="G149" i="9"/>
  <c r="G37" i="9"/>
  <c r="D10" i="9"/>
  <c r="F81" i="9"/>
  <c r="D14" i="9"/>
  <c r="D21" i="9"/>
  <c r="G81" i="9"/>
  <c r="D48" i="9"/>
  <c r="G48" i="9"/>
  <c r="D149" i="9"/>
  <c r="D37" i="9"/>
  <c r="H14" i="9"/>
  <c r="H10" i="9"/>
  <c r="E21" i="9"/>
  <c r="H21" i="9"/>
  <c r="D81" i="9"/>
  <c r="H48" i="9"/>
  <c r="E149" i="9"/>
  <c r="H149" i="9"/>
  <c r="E37" i="9"/>
  <c r="H37" i="9"/>
  <c r="G14" i="9"/>
  <c r="G10" i="9"/>
  <c r="E10" i="9"/>
  <c r="E81" i="9"/>
  <c r="F14" i="9"/>
  <c r="D4" i="9"/>
  <c r="H45" i="9"/>
  <c r="D113" i="9"/>
  <c r="D29" i="9"/>
  <c r="D65" i="9"/>
  <c r="G13" i="9"/>
  <c r="H80" i="9"/>
  <c r="E45" i="9"/>
  <c r="E113" i="9"/>
  <c r="H113" i="9"/>
  <c r="E80" i="9"/>
  <c r="G61" i="9"/>
  <c r="F45" i="9"/>
  <c r="E29" i="9"/>
  <c r="H29" i="9"/>
  <c r="F13" i="9"/>
  <c r="E65" i="9"/>
  <c r="H65" i="9"/>
  <c r="F61" i="9"/>
  <c r="F113" i="9"/>
  <c r="F80" i="9"/>
  <c r="D61" i="9"/>
  <c r="G45" i="9"/>
  <c r="F29" i="9"/>
  <c r="D13" i="9"/>
  <c r="H13" i="9"/>
  <c r="F65" i="9"/>
  <c r="D80" i="9"/>
  <c r="E61" i="9"/>
  <c r="G903" i="9"/>
  <c r="F903" i="9"/>
  <c r="E903" i="9"/>
  <c r="H903" i="9"/>
  <c r="D903" i="9"/>
  <c r="G820" i="9"/>
  <c r="F820" i="9"/>
  <c r="H820" i="9"/>
  <c r="E820" i="9"/>
  <c r="D820" i="9"/>
  <c r="G871" i="9"/>
  <c r="F871" i="9"/>
  <c r="E871" i="9"/>
  <c r="H871" i="9"/>
  <c r="D871" i="9"/>
  <c r="F829" i="9"/>
  <c r="H829" i="9"/>
  <c r="D829" i="9"/>
  <c r="G829" i="9"/>
  <c r="E829" i="9"/>
  <c r="E889" i="9"/>
  <c r="H889" i="9"/>
  <c r="D889" i="9"/>
  <c r="G889" i="9"/>
  <c r="F889" i="9"/>
  <c r="F870" i="9"/>
  <c r="E870" i="9"/>
  <c r="H870" i="9"/>
  <c r="D870" i="9"/>
  <c r="G870" i="9"/>
  <c r="H900" i="9"/>
  <c r="D900" i="9"/>
  <c r="G900" i="9"/>
  <c r="F900" i="9"/>
  <c r="E900" i="9"/>
  <c r="E840" i="9"/>
  <c r="H840" i="9"/>
  <c r="D840" i="9"/>
  <c r="G840" i="9"/>
  <c r="F840" i="9"/>
  <c r="G842" i="9"/>
  <c r="F842" i="9"/>
  <c r="E842" i="9"/>
  <c r="H842" i="9"/>
  <c r="D842" i="9"/>
  <c r="F823" i="9"/>
  <c r="E823" i="9"/>
  <c r="D823" i="9"/>
  <c r="H823" i="9"/>
  <c r="G823" i="9"/>
  <c r="F803" i="9"/>
  <c r="E803" i="9"/>
  <c r="H803" i="9"/>
  <c r="D803" i="9"/>
  <c r="G803" i="9"/>
  <c r="F784" i="9"/>
  <c r="H784" i="9"/>
  <c r="D784" i="9"/>
  <c r="G784" i="9"/>
  <c r="E784" i="9"/>
  <c r="E763" i="9"/>
  <c r="H763" i="9"/>
  <c r="D763" i="9"/>
  <c r="G763" i="9"/>
  <c r="F763" i="9"/>
  <c r="F744" i="9"/>
  <c r="E744" i="9"/>
  <c r="H744" i="9"/>
  <c r="D744" i="9"/>
  <c r="G744" i="9"/>
  <c r="G737" i="9"/>
  <c r="F737" i="9"/>
  <c r="E737" i="9"/>
  <c r="H737" i="9"/>
  <c r="D737" i="9"/>
  <c r="H730" i="9"/>
  <c r="G730" i="9"/>
  <c r="F730" i="9"/>
  <c r="E730" i="9"/>
  <c r="D730" i="9"/>
  <c r="E677" i="9"/>
  <c r="H677" i="9"/>
  <c r="D677" i="9"/>
  <c r="G677" i="9"/>
  <c r="F677" i="9"/>
  <c r="F694" i="9"/>
  <c r="E694" i="9"/>
  <c r="H694" i="9"/>
  <c r="D694" i="9"/>
  <c r="G694" i="9"/>
  <c r="E630" i="9"/>
  <c r="D630" i="9"/>
  <c r="H630" i="9"/>
  <c r="G630" i="9"/>
  <c r="F630" i="9"/>
  <c r="G655" i="9"/>
  <c r="F655" i="9"/>
  <c r="E655" i="9"/>
  <c r="H655" i="9"/>
  <c r="D655" i="9"/>
  <c r="H684" i="9"/>
  <c r="D684" i="9"/>
  <c r="G684" i="9"/>
  <c r="F684" i="9"/>
  <c r="E684" i="9"/>
  <c r="E615" i="9"/>
  <c r="H615" i="9"/>
  <c r="D615" i="9"/>
  <c r="G615" i="9"/>
  <c r="F615" i="9"/>
  <c r="E551" i="9"/>
  <c r="H551" i="9"/>
  <c r="D551" i="9"/>
  <c r="G551" i="9"/>
  <c r="F551" i="9"/>
  <c r="F580" i="9"/>
  <c r="E580" i="9"/>
  <c r="H580" i="9"/>
  <c r="D580" i="9"/>
  <c r="G580" i="9"/>
  <c r="G621" i="9"/>
  <c r="F621" i="9"/>
  <c r="E621" i="9"/>
  <c r="H621" i="9"/>
  <c r="D621" i="9"/>
  <c r="G557" i="9"/>
  <c r="F557" i="9"/>
  <c r="E557" i="9"/>
  <c r="H557" i="9"/>
  <c r="D557" i="9"/>
  <c r="H586" i="9"/>
  <c r="D586" i="9"/>
  <c r="G586" i="9"/>
  <c r="F586" i="9"/>
  <c r="E586" i="9"/>
  <c r="E520" i="9"/>
  <c r="H520" i="9"/>
  <c r="D520" i="9"/>
  <c r="G520" i="9"/>
  <c r="F520" i="9"/>
  <c r="E456" i="9"/>
  <c r="H456" i="9"/>
  <c r="D456" i="9"/>
  <c r="G456" i="9"/>
  <c r="F456" i="9"/>
  <c r="F485" i="9"/>
  <c r="E485" i="9"/>
  <c r="H485" i="9"/>
  <c r="D485" i="9"/>
  <c r="G485" i="9"/>
  <c r="G518" i="9"/>
  <c r="F518" i="9"/>
  <c r="E518" i="9"/>
  <c r="H518" i="9"/>
  <c r="D518" i="9"/>
  <c r="G454" i="9"/>
  <c r="F454" i="9"/>
  <c r="E454" i="9"/>
  <c r="H454" i="9"/>
  <c r="D454" i="9"/>
  <c r="H491" i="9"/>
  <c r="D491" i="9"/>
  <c r="G491" i="9"/>
  <c r="F491" i="9"/>
  <c r="E491" i="9"/>
  <c r="E426" i="9"/>
  <c r="H426" i="9"/>
  <c r="D426" i="9"/>
  <c r="G426" i="9"/>
  <c r="F426" i="9"/>
  <c r="E362" i="9"/>
  <c r="H362" i="9"/>
  <c r="D362" i="9"/>
  <c r="G362" i="9"/>
  <c r="F362" i="9"/>
  <c r="F391" i="9"/>
  <c r="E391" i="9"/>
  <c r="H391" i="9"/>
  <c r="D391" i="9"/>
  <c r="G391" i="9"/>
  <c r="G424" i="9"/>
  <c r="F424" i="9"/>
  <c r="E424" i="9"/>
  <c r="H424" i="9"/>
  <c r="D424" i="9"/>
  <c r="G360" i="9"/>
  <c r="F360" i="9"/>
  <c r="E360" i="9"/>
  <c r="H360" i="9"/>
  <c r="D360" i="9"/>
  <c r="H389" i="9"/>
  <c r="D389" i="9"/>
  <c r="G389" i="9"/>
  <c r="F389" i="9"/>
  <c r="E389" i="9"/>
  <c r="E328" i="9"/>
  <c r="H328" i="9"/>
  <c r="D328" i="9"/>
  <c r="G328" i="9"/>
  <c r="F328" i="9"/>
  <c r="E264" i="9"/>
  <c r="H264" i="9"/>
  <c r="D264" i="9"/>
  <c r="G264" i="9"/>
  <c r="F264" i="9"/>
  <c r="E200" i="9"/>
  <c r="H200" i="9"/>
  <c r="D200" i="9"/>
  <c r="G200" i="9"/>
  <c r="F200" i="9"/>
  <c r="F329" i="9"/>
  <c r="E329" i="9"/>
  <c r="H329" i="9"/>
  <c r="D329" i="9"/>
  <c r="G329" i="9"/>
  <c r="F265" i="9"/>
  <c r="E265" i="9"/>
  <c r="H265" i="9"/>
  <c r="D265" i="9"/>
  <c r="G265" i="9"/>
  <c r="F201" i="9"/>
  <c r="E201" i="9"/>
  <c r="H201" i="9"/>
  <c r="D201" i="9"/>
  <c r="G201" i="9"/>
  <c r="G330" i="9"/>
  <c r="F330" i="9"/>
  <c r="E330" i="9"/>
  <c r="H330" i="9"/>
  <c r="D330" i="9"/>
  <c r="G266" i="9"/>
  <c r="F266" i="9"/>
  <c r="E266" i="9"/>
  <c r="H266" i="9"/>
  <c r="D266" i="9"/>
  <c r="G202" i="9"/>
  <c r="F202" i="9"/>
  <c r="E202" i="9"/>
  <c r="H202" i="9"/>
  <c r="D202" i="9"/>
  <c r="H331" i="9"/>
  <c r="D331" i="9"/>
  <c r="G331" i="9"/>
  <c r="F331" i="9"/>
  <c r="E331" i="9"/>
  <c r="H267" i="9"/>
  <c r="D267" i="9"/>
  <c r="G267" i="9"/>
  <c r="F267" i="9"/>
  <c r="E267" i="9"/>
  <c r="H203" i="9"/>
  <c r="D203" i="9"/>
  <c r="G203" i="9"/>
  <c r="F203" i="9"/>
  <c r="E203" i="9"/>
  <c r="E138" i="9"/>
  <c r="H138" i="9"/>
  <c r="D138" i="9"/>
  <c r="G138" i="9"/>
  <c r="F138" i="9"/>
  <c r="E74" i="9"/>
  <c r="H74" i="9"/>
  <c r="D74" i="9"/>
  <c r="G74" i="9"/>
  <c r="F74" i="9"/>
  <c r="F151" i="9"/>
  <c r="E151" i="9"/>
  <c r="H151" i="9"/>
  <c r="D151" i="9"/>
  <c r="G151" i="9"/>
  <c r="F87" i="9"/>
  <c r="E87" i="9"/>
  <c r="H87" i="9"/>
  <c r="D87" i="9"/>
  <c r="G87" i="9"/>
  <c r="F23" i="9"/>
  <c r="H23" i="9"/>
  <c r="D23" i="9"/>
  <c r="E23" i="9"/>
  <c r="G23" i="9"/>
  <c r="G116" i="9"/>
  <c r="F116" i="9"/>
  <c r="E116" i="9"/>
  <c r="H116" i="9"/>
  <c r="D116" i="9"/>
  <c r="G52" i="9"/>
  <c r="F52" i="9"/>
  <c r="E52" i="9"/>
  <c r="H52" i="9"/>
  <c r="D52" i="9"/>
  <c r="H121" i="9"/>
  <c r="D121" i="9"/>
  <c r="G121" i="9"/>
  <c r="F121" i="9"/>
  <c r="E121" i="9"/>
  <c r="H57" i="9"/>
  <c r="D57" i="9"/>
  <c r="G57" i="9"/>
  <c r="F57" i="9"/>
  <c r="E57" i="9"/>
  <c r="E901" i="9"/>
  <c r="H901" i="9"/>
  <c r="D901" i="9"/>
  <c r="G901" i="9"/>
  <c r="F901" i="9"/>
  <c r="F882" i="9"/>
  <c r="E882" i="9"/>
  <c r="H882" i="9"/>
  <c r="D882" i="9"/>
  <c r="G882" i="9"/>
  <c r="G867" i="9"/>
  <c r="F867" i="9"/>
  <c r="E867" i="9"/>
  <c r="H867" i="9"/>
  <c r="D867" i="9"/>
  <c r="E852" i="9"/>
  <c r="H852" i="9"/>
  <c r="D852" i="9"/>
  <c r="G852" i="9"/>
  <c r="F852" i="9"/>
  <c r="G854" i="9"/>
  <c r="F854" i="9"/>
  <c r="E854" i="9"/>
  <c r="H854" i="9"/>
  <c r="D854" i="9"/>
  <c r="H835" i="9"/>
  <c r="D835" i="9"/>
  <c r="G835" i="9"/>
  <c r="F835" i="9"/>
  <c r="E835" i="9"/>
  <c r="H821" i="9"/>
  <c r="D821" i="9"/>
  <c r="G821" i="9"/>
  <c r="F821" i="9"/>
  <c r="E821" i="9"/>
  <c r="G796" i="9"/>
  <c r="F796" i="9"/>
  <c r="E796" i="9"/>
  <c r="H796" i="9"/>
  <c r="D796" i="9"/>
  <c r="H778" i="9"/>
  <c r="D778" i="9"/>
  <c r="F778" i="9"/>
  <c r="G778" i="9"/>
  <c r="E778" i="9"/>
  <c r="F756" i="9"/>
  <c r="E756" i="9"/>
  <c r="H756" i="9"/>
  <c r="D756" i="9"/>
  <c r="G756" i="9"/>
  <c r="G749" i="9"/>
  <c r="F749" i="9"/>
  <c r="E749" i="9"/>
  <c r="H749" i="9"/>
  <c r="D749" i="9"/>
  <c r="H742" i="9"/>
  <c r="D742" i="9"/>
  <c r="G742" i="9"/>
  <c r="F742" i="9"/>
  <c r="E742" i="9"/>
  <c r="E689" i="9"/>
  <c r="H689" i="9"/>
  <c r="D689" i="9"/>
  <c r="G689" i="9"/>
  <c r="F689" i="9"/>
  <c r="F706" i="9"/>
  <c r="E706" i="9"/>
  <c r="H706" i="9"/>
  <c r="D706" i="9"/>
  <c r="G706" i="9"/>
  <c r="F642" i="9"/>
  <c r="E642" i="9"/>
  <c r="H642" i="9"/>
  <c r="D642" i="9"/>
  <c r="G642" i="9"/>
  <c r="G667" i="9"/>
  <c r="F667" i="9"/>
  <c r="E667" i="9"/>
  <c r="H667" i="9"/>
  <c r="D667" i="9"/>
  <c r="H696" i="9"/>
  <c r="D696" i="9"/>
  <c r="G696" i="9"/>
  <c r="F696" i="9"/>
  <c r="E696" i="9"/>
  <c r="E627" i="9"/>
  <c r="H627" i="9"/>
  <c r="D627" i="9"/>
  <c r="G627" i="9"/>
  <c r="F627" i="9"/>
  <c r="E563" i="9"/>
  <c r="H563" i="9"/>
  <c r="D563" i="9"/>
  <c r="G563" i="9"/>
  <c r="F563" i="9"/>
  <c r="F592" i="9"/>
  <c r="E592" i="9"/>
  <c r="H592" i="9"/>
  <c r="D592" i="9"/>
  <c r="G592" i="9"/>
  <c r="G632" i="9"/>
  <c r="F632" i="9"/>
  <c r="E632" i="9"/>
  <c r="D632" i="9"/>
  <c r="H632" i="9"/>
  <c r="G569" i="9"/>
  <c r="F569" i="9"/>
  <c r="E569" i="9"/>
  <c r="H569" i="9"/>
  <c r="D569" i="9"/>
  <c r="H598" i="9"/>
  <c r="D598" i="9"/>
  <c r="G598" i="9"/>
  <c r="F598" i="9"/>
  <c r="E598" i="9"/>
  <c r="E532" i="9"/>
  <c r="H532" i="9"/>
  <c r="D532" i="9"/>
  <c r="G532" i="9"/>
  <c r="F532" i="9"/>
  <c r="E468" i="9"/>
  <c r="H468" i="9"/>
  <c r="D468" i="9"/>
  <c r="G468" i="9"/>
  <c r="F468" i="9"/>
  <c r="F497" i="9"/>
  <c r="E497" i="9"/>
  <c r="H497" i="9"/>
  <c r="D497" i="9"/>
  <c r="G497" i="9"/>
  <c r="G530" i="9"/>
  <c r="F530" i="9"/>
  <c r="E530" i="9"/>
  <c r="H530" i="9"/>
  <c r="D530" i="9"/>
  <c r="G466" i="9"/>
  <c r="F466" i="9"/>
  <c r="E466" i="9"/>
  <c r="H466" i="9"/>
  <c r="D466" i="9"/>
  <c r="H503" i="9"/>
  <c r="D503" i="9"/>
  <c r="G503" i="9"/>
  <c r="F503" i="9"/>
  <c r="E503" i="9"/>
  <c r="E438" i="9"/>
  <c r="H438" i="9"/>
  <c r="D438" i="9"/>
  <c r="G438" i="9"/>
  <c r="F438" i="9"/>
  <c r="E374" i="9"/>
  <c r="H374" i="9"/>
  <c r="D374" i="9"/>
  <c r="G374" i="9"/>
  <c r="F374" i="9"/>
  <c r="F403" i="9"/>
  <c r="E403" i="9"/>
  <c r="H403" i="9"/>
  <c r="D403" i="9"/>
  <c r="G403" i="9"/>
  <c r="G436" i="9"/>
  <c r="F436" i="9"/>
  <c r="E436" i="9"/>
  <c r="H436" i="9"/>
  <c r="D436" i="9"/>
  <c r="G372" i="9"/>
  <c r="F372" i="9"/>
  <c r="E372" i="9"/>
  <c r="H372" i="9"/>
  <c r="D372" i="9"/>
  <c r="H401" i="9"/>
  <c r="D401" i="9"/>
  <c r="G401" i="9"/>
  <c r="F401" i="9"/>
  <c r="E401" i="9"/>
  <c r="E340" i="9"/>
  <c r="H340" i="9"/>
  <c r="D340" i="9"/>
  <c r="G340" i="9"/>
  <c r="F340" i="9"/>
  <c r="E276" i="9"/>
  <c r="H276" i="9"/>
  <c r="D276" i="9"/>
  <c r="G276" i="9"/>
  <c r="F276" i="9"/>
  <c r="E212" i="9"/>
  <c r="H212" i="9"/>
  <c r="D212" i="9"/>
  <c r="G212" i="9"/>
  <c r="F212" i="9"/>
  <c r="F341" i="9"/>
  <c r="E341" i="9"/>
  <c r="H341" i="9"/>
  <c r="D341" i="9"/>
  <c r="G341" i="9"/>
  <c r="F277" i="9"/>
  <c r="E277" i="9"/>
  <c r="H277" i="9"/>
  <c r="D277" i="9"/>
  <c r="G277" i="9"/>
  <c r="F213" i="9"/>
  <c r="E213" i="9"/>
  <c r="H213" i="9"/>
  <c r="D213" i="9"/>
  <c r="G213" i="9"/>
  <c r="G342" i="9"/>
  <c r="F342" i="9"/>
  <c r="E342" i="9"/>
  <c r="H342" i="9"/>
  <c r="D342" i="9"/>
  <c r="G278" i="9"/>
  <c r="F278" i="9"/>
  <c r="E278" i="9"/>
  <c r="H278" i="9"/>
  <c r="D278" i="9"/>
  <c r="G214" i="9"/>
  <c r="F214" i="9"/>
  <c r="E214" i="9"/>
  <c r="H214" i="9"/>
  <c r="D214" i="9"/>
  <c r="H343" i="9"/>
  <c r="D343" i="9"/>
  <c r="G343" i="9"/>
  <c r="F343" i="9"/>
  <c r="E343" i="9"/>
  <c r="H279" i="9"/>
  <c r="D279" i="9"/>
  <c r="G279" i="9"/>
  <c r="F279" i="9"/>
  <c r="E279" i="9"/>
  <c r="H215" i="9"/>
  <c r="D215" i="9"/>
  <c r="G215" i="9"/>
  <c r="F215" i="9"/>
  <c r="E215" i="9"/>
  <c r="E150" i="9"/>
  <c r="H150" i="9"/>
  <c r="D150" i="9"/>
  <c r="G150" i="9"/>
  <c r="F150" i="9"/>
  <c r="E86" i="9"/>
  <c r="H86" i="9"/>
  <c r="D86" i="9"/>
  <c r="G86" i="9"/>
  <c r="F86" i="9"/>
  <c r="E22" i="9"/>
  <c r="G22" i="9"/>
  <c r="H22" i="9"/>
  <c r="D22" i="9"/>
  <c r="F22" i="9"/>
  <c r="F99" i="9"/>
  <c r="E99" i="9"/>
  <c r="H99" i="9"/>
  <c r="D99" i="9"/>
  <c r="G99" i="9"/>
  <c r="F35" i="9"/>
  <c r="E35" i="9"/>
  <c r="H35" i="9"/>
  <c r="D35" i="9"/>
  <c r="G35" i="9"/>
  <c r="G128" i="9"/>
  <c r="F128" i="9"/>
  <c r="E128" i="9"/>
  <c r="H128" i="9"/>
  <c r="D128" i="9"/>
  <c r="E881" i="9"/>
  <c r="H881" i="9"/>
  <c r="D881" i="9"/>
  <c r="G881" i="9"/>
  <c r="F881" i="9"/>
  <c r="E862" i="9"/>
  <c r="G862" i="9"/>
  <c r="D862" i="9"/>
  <c r="H862" i="9"/>
  <c r="F862" i="9"/>
  <c r="H892" i="9"/>
  <c r="D892" i="9"/>
  <c r="G892" i="9"/>
  <c r="F892" i="9"/>
  <c r="E892" i="9"/>
  <c r="E832" i="9"/>
  <c r="H832" i="9"/>
  <c r="D832" i="9"/>
  <c r="G832" i="9"/>
  <c r="F832" i="9"/>
  <c r="G834" i="9"/>
  <c r="F834" i="9"/>
  <c r="E834" i="9"/>
  <c r="H834" i="9"/>
  <c r="D834" i="9"/>
  <c r="F815" i="9"/>
  <c r="E815" i="9"/>
  <c r="D815" i="9"/>
  <c r="H815" i="9"/>
  <c r="G815" i="9"/>
  <c r="F795" i="9"/>
  <c r="E795" i="9"/>
  <c r="H795" i="9"/>
  <c r="D795" i="9"/>
  <c r="G795" i="9"/>
  <c r="H817" i="9"/>
  <c r="D817" i="9"/>
  <c r="G817" i="9"/>
  <c r="F817" i="9"/>
  <c r="E817" i="9"/>
  <c r="E755" i="9"/>
  <c r="H755" i="9"/>
  <c r="D755" i="9"/>
  <c r="G755" i="9"/>
  <c r="F755" i="9"/>
  <c r="F736" i="9"/>
  <c r="E736" i="9"/>
  <c r="H736" i="9"/>
  <c r="D736" i="9"/>
  <c r="G736" i="9"/>
  <c r="F729" i="9"/>
  <c r="E729" i="9"/>
  <c r="H729" i="9"/>
  <c r="D729" i="9"/>
  <c r="G729" i="9"/>
  <c r="F722" i="9"/>
  <c r="E722" i="9"/>
  <c r="G722" i="9"/>
  <c r="D722" i="9"/>
  <c r="H722" i="9"/>
  <c r="E669" i="9"/>
  <c r="H669" i="9"/>
  <c r="D669" i="9"/>
  <c r="G669" i="9"/>
  <c r="F669" i="9"/>
  <c r="F686" i="9"/>
  <c r="E686" i="9"/>
  <c r="H686" i="9"/>
  <c r="D686" i="9"/>
  <c r="G686" i="9"/>
  <c r="G711" i="9"/>
  <c r="F711" i="9"/>
  <c r="E711" i="9"/>
  <c r="H711" i="9"/>
  <c r="D711" i="9"/>
  <c r="G647" i="9"/>
  <c r="F647" i="9"/>
  <c r="E647" i="9"/>
  <c r="H647" i="9"/>
  <c r="D647" i="9"/>
  <c r="H676" i="9"/>
  <c r="D676" i="9"/>
  <c r="G676" i="9"/>
  <c r="F676" i="9"/>
  <c r="E676" i="9"/>
  <c r="E607" i="9"/>
  <c r="H607" i="9"/>
  <c r="D607" i="9"/>
  <c r="G607" i="9"/>
  <c r="F607" i="9"/>
  <c r="E543" i="9"/>
  <c r="H543" i="9"/>
  <c r="D543" i="9"/>
  <c r="F543" i="9"/>
  <c r="G543" i="9"/>
  <c r="F572" i="9"/>
  <c r="E572" i="9"/>
  <c r="H572" i="9"/>
  <c r="D572" i="9"/>
  <c r="G572" i="9"/>
  <c r="G613" i="9"/>
  <c r="F613" i="9"/>
  <c r="E613" i="9"/>
  <c r="H613" i="9"/>
  <c r="D613" i="9"/>
  <c r="G549" i="9"/>
  <c r="F549" i="9"/>
  <c r="E549" i="9"/>
  <c r="H549" i="9"/>
  <c r="D549" i="9"/>
  <c r="H578" i="9"/>
  <c r="D578" i="9"/>
  <c r="G578" i="9"/>
  <c r="F578" i="9"/>
  <c r="E578" i="9"/>
  <c r="E512" i="9"/>
  <c r="H512" i="9"/>
  <c r="D512" i="9"/>
  <c r="G512" i="9"/>
  <c r="F512" i="9"/>
  <c r="E448" i="9"/>
  <c r="H448" i="9"/>
  <c r="D448" i="9"/>
  <c r="G448" i="9"/>
  <c r="F448" i="9"/>
  <c r="F477" i="9"/>
  <c r="E477" i="9"/>
  <c r="H477" i="9"/>
  <c r="D477" i="9"/>
  <c r="G477" i="9"/>
  <c r="G510" i="9"/>
  <c r="F510" i="9"/>
  <c r="E510" i="9"/>
  <c r="H510" i="9"/>
  <c r="D510" i="9"/>
  <c r="G446" i="9"/>
  <c r="F446" i="9"/>
  <c r="E446" i="9"/>
  <c r="H446" i="9"/>
  <c r="D446" i="9"/>
  <c r="H483" i="9"/>
  <c r="D483" i="9"/>
  <c r="G483" i="9"/>
  <c r="F483" i="9"/>
  <c r="E483" i="9"/>
  <c r="E418" i="9"/>
  <c r="H418" i="9"/>
  <c r="D418" i="9"/>
  <c r="G418" i="9"/>
  <c r="F418" i="9"/>
  <c r="E354" i="9"/>
  <c r="H354" i="9"/>
  <c r="D354" i="9"/>
  <c r="G354" i="9"/>
  <c r="F354" i="9"/>
  <c r="F383" i="9"/>
  <c r="E383" i="9"/>
  <c r="H383" i="9"/>
  <c r="D383" i="9"/>
  <c r="G383" i="9"/>
  <c r="G416" i="9"/>
  <c r="F416" i="9"/>
  <c r="E416" i="9"/>
  <c r="H416" i="9"/>
  <c r="D416" i="9"/>
  <c r="G352" i="9"/>
  <c r="F352" i="9"/>
  <c r="H352" i="9"/>
  <c r="D352" i="9"/>
  <c r="E352" i="9"/>
  <c r="H381" i="9"/>
  <c r="D381" i="9"/>
  <c r="G381" i="9"/>
  <c r="F381" i="9"/>
  <c r="E381" i="9"/>
  <c r="E320" i="9"/>
  <c r="H320" i="9"/>
  <c r="D320" i="9"/>
  <c r="G320" i="9"/>
  <c r="F320" i="9"/>
  <c r="E256" i="9"/>
  <c r="H256" i="9"/>
  <c r="D256" i="9"/>
  <c r="G256" i="9"/>
  <c r="F256" i="9"/>
  <c r="E192" i="9"/>
  <c r="H192" i="9"/>
  <c r="D192" i="9"/>
  <c r="G192" i="9"/>
  <c r="F192" i="9"/>
  <c r="F321" i="9"/>
  <c r="E321" i="9"/>
  <c r="H321" i="9"/>
  <c r="D321" i="9"/>
  <c r="G321" i="9"/>
  <c r="F257" i="9"/>
  <c r="E257" i="9"/>
  <c r="H257" i="9"/>
  <c r="D257" i="9"/>
  <c r="G257" i="9"/>
  <c r="F193" i="9"/>
  <c r="E193" i="9"/>
  <c r="H193" i="9"/>
  <c r="D193" i="9"/>
  <c r="G193" i="9"/>
  <c r="G322" i="9"/>
  <c r="F322" i="9"/>
  <c r="E322" i="9"/>
  <c r="H322" i="9"/>
  <c r="D322" i="9"/>
  <c r="G258" i="9"/>
  <c r="F258" i="9"/>
  <c r="E258" i="9"/>
  <c r="H258" i="9"/>
  <c r="D258" i="9"/>
  <c r="G194" i="9"/>
  <c r="F194" i="9"/>
  <c r="E194" i="9"/>
  <c r="H194" i="9"/>
  <c r="D194" i="9"/>
  <c r="H323" i="9"/>
  <c r="D323" i="9"/>
  <c r="G323" i="9"/>
  <c r="F323" i="9"/>
  <c r="E323" i="9"/>
  <c r="H259" i="9"/>
  <c r="D259" i="9"/>
  <c r="G259" i="9"/>
  <c r="F259" i="9"/>
  <c r="E259" i="9"/>
  <c r="H195" i="9"/>
  <c r="D195" i="9"/>
  <c r="G195" i="9"/>
  <c r="F195" i="9"/>
  <c r="E195" i="9"/>
  <c r="E130" i="9"/>
  <c r="H130" i="9"/>
  <c r="D130" i="9"/>
  <c r="G130" i="9"/>
  <c r="F130" i="9"/>
  <c r="E66" i="9"/>
  <c r="H66" i="9"/>
  <c r="D66" i="9"/>
  <c r="G66" i="9"/>
  <c r="F66" i="9"/>
  <c r="F143" i="9"/>
  <c r="E143" i="9"/>
  <c r="H143" i="9"/>
  <c r="D143" i="9"/>
  <c r="G143" i="9"/>
  <c r="F79" i="9"/>
  <c r="E79" i="9"/>
  <c r="H79" i="9"/>
  <c r="D79" i="9"/>
  <c r="G79" i="9"/>
  <c r="H15" i="9"/>
  <c r="D15" i="9"/>
  <c r="E15" i="9"/>
  <c r="G15" i="9"/>
  <c r="F15" i="9"/>
  <c r="G108" i="9"/>
  <c r="F108" i="9"/>
  <c r="E108" i="9"/>
  <c r="H108" i="9"/>
  <c r="D108" i="9"/>
  <c r="G44" i="9"/>
  <c r="F44" i="9"/>
  <c r="E44" i="9"/>
  <c r="H44" i="9"/>
  <c r="D44" i="9"/>
  <c r="E877" i="9"/>
  <c r="H877" i="9"/>
  <c r="D877" i="9"/>
  <c r="G877" i="9"/>
  <c r="F877" i="9"/>
  <c r="G858" i="9"/>
  <c r="H858" i="9"/>
  <c r="F858" i="9"/>
  <c r="E858" i="9"/>
  <c r="D858" i="9"/>
  <c r="H888" i="9"/>
  <c r="D888" i="9"/>
  <c r="G888" i="9"/>
  <c r="F888" i="9"/>
  <c r="E888" i="9"/>
  <c r="G828" i="9"/>
  <c r="F828" i="9"/>
  <c r="H828" i="9"/>
  <c r="E828" i="9"/>
  <c r="D828" i="9"/>
  <c r="G830" i="9"/>
  <c r="F830" i="9"/>
  <c r="E830" i="9"/>
  <c r="H830" i="9"/>
  <c r="D830" i="9"/>
  <c r="F811" i="9"/>
  <c r="E811" i="9"/>
  <c r="H811" i="9"/>
  <c r="D811" i="9"/>
  <c r="G811" i="9"/>
  <c r="F791" i="9"/>
  <c r="E791" i="9"/>
  <c r="H791" i="9"/>
  <c r="D791" i="9"/>
  <c r="G791" i="9"/>
  <c r="H809" i="9"/>
  <c r="D809" i="9"/>
  <c r="G809" i="9"/>
  <c r="F809" i="9"/>
  <c r="E809" i="9"/>
  <c r="E751" i="9"/>
  <c r="H751" i="9"/>
  <c r="D751" i="9"/>
  <c r="G751" i="9"/>
  <c r="F751" i="9"/>
  <c r="F732" i="9"/>
  <c r="E732" i="9"/>
  <c r="H732" i="9"/>
  <c r="D732" i="9"/>
  <c r="G732" i="9"/>
  <c r="E725" i="9"/>
  <c r="H725" i="9"/>
  <c r="D725" i="9"/>
  <c r="G725" i="9"/>
  <c r="F725" i="9"/>
  <c r="F718" i="9"/>
  <c r="E718" i="9"/>
  <c r="H718" i="9"/>
  <c r="D718" i="9"/>
  <c r="G718" i="9"/>
  <c r="E665" i="9"/>
  <c r="H665" i="9"/>
  <c r="D665" i="9"/>
  <c r="G665" i="9"/>
  <c r="F665" i="9"/>
  <c r="F682" i="9"/>
  <c r="E682" i="9"/>
  <c r="H682" i="9"/>
  <c r="D682" i="9"/>
  <c r="G682" i="9"/>
  <c r="G707" i="9"/>
  <c r="F707" i="9"/>
  <c r="E707" i="9"/>
  <c r="H707" i="9"/>
  <c r="D707" i="9"/>
  <c r="G643" i="9"/>
  <c r="F643" i="9"/>
  <c r="E643" i="9"/>
  <c r="H643" i="9"/>
  <c r="D643" i="9"/>
  <c r="H672" i="9"/>
  <c r="D672" i="9"/>
  <c r="G672" i="9"/>
  <c r="F672" i="9"/>
  <c r="E672" i="9"/>
  <c r="E603" i="9"/>
  <c r="H603" i="9"/>
  <c r="D603" i="9"/>
  <c r="G603" i="9"/>
  <c r="F603" i="9"/>
  <c r="E539" i="9"/>
  <c r="H539" i="9"/>
  <c r="D539" i="9"/>
  <c r="F539" i="9"/>
  <c r="G539" i="9"/>
  <c r="F568" i="9"/>
  <c r="E568" i="9"/>
  <c r="H568" i="9"/>
  <c r="D568" i="9"/>
  <c r="G568" i="9"/>
  <c r="G609" i="9"/>
  <c r="F609" i="9"/>
  <c r="E609" i="9"/>
  <c r="H609" i="9"/>
  <c r="D609" i="9"/>
  <c r="G545" i="9"/>
  <c r="F545" i="9"/>
  <c r="H545" i="9"/>
  <c r="D545" i="9"/>
  <c r="E545" i="9"/>
  <c r="H574" i="9"/>
  <c r="D574" i="9"/>
  <c r="G574" i="9"/>
  <c r="F574" i="9"/>
  <c r="E574" i="9"/>
  <c r="E508" i="9"/>
  <c r="H508" i="9"/>
  <c r="D508" i="9"/>
  <c r="G508" i="9"/>
  <c r="F508" i="9"/>
  <c r="E444" i="9"/>
  <c r="G444" i="9"/>
  <c r="F444" i="9"/>
  <c r="H444" i="9"/>
  <c r="D444" i="9"/>
  <c r="F473" i="9"/>
  <c r="E473" i="9"/>
  <c r="H473" i="9"/>
  <c r="D473" i="9"/>
  <c r="G473" i="9"/>
  <c r="G506" i="9"/>
  <c r="F506" i="9"/>
  <c r="E506" i="9"/>
  <c r="H506" i="9"/>
  <c r="D506" i="9"/>
  <c r="H442" i="9"/>
  <c r="E442" i="9"/>
  <c r="D442" i="9"/>
  <c r="G442" i="9"/>
  <c r="F442" i="9"/>
  <c r="H479" i="9"/>
  <c r="D479" i="9"/>
  <c r="G479" i="9"/>
  <c r="F479" i="9"/>
  <c r="E479" i="9"/>
  <c r="E414" i="9"/>
  <c r="H414" i="9"/>
  <c r="D414" i="9"/>
  <c r="G414" i="9"/>
  <c r="F414" i="9"/>
  <c r="H350" i="9"/>
  <c r="D350" i="9"/>
  <c r="F350" i="9"/>
  <c r="E350" i="9"/>
  <c r="G350" i="9"/>
  <c r="F379" i="9"/>
  <c r="E379" i="9"/>
  <c r="H379" i="9"/>
  <c r="D379" i="9"/>
  <c r="G379" i="9"/>
  <c r="G412" i="9"/>
  <c r="F412" i="9"/>
  <c r="E412" i="9"/>
  <c r="H412" i="9"/>
  <c r="D412" i="9"/>
  <c r="H441" i="9"/>
  <c r="D441" i="9"/>
  <c r="G441" i="9"/>
  <c r="F441" i="9"/>
  <c r="E441" i="9"/>
  <c r="H377" i="9"/>
  <c r="D377" i="9"/>
  <c r="G377" i="9"/>
  <c r="F377" i="9"/>
  <c r="E377" i="9"/>
  <c r="E316" i="9"/>
  <c r="H316" i="9"/>
  <c r="D316" i="9"/>
  <c r="G316" i="9"/>
  <c r="F316" i="9"/>
  <c r="E252" i="9"/>
  <c r="H252" i="9"/>
  <c r="D252" i="9"/>
  <c r="G252" i="9"/>
  <c r="F252" i="9"/>
  <c r="E188" i="9"/>
  <c r="H188" i="9"/>
  <c r="D188" i="9"/>
  <c r="G188" i="9"/>
  <c r="F188" i="9"/>
  <c r="F317" i="9"/>
  <c r="E317" i="9"/>
  <c r="H317" i="9"/>
  <c r="D317" i="9"/>
  <c r="G317" i="9"/>
  <c r="F253" i="9"/>
  <c r="E253" i="9"/>
  <c r="H253" i="9"/>
  <c r="D253" i="9"/>
  <c r="G253" i="9"/>
  <c r="F189" i="9"/>
  <c r="E189" i="9"/>
  <c r="H189" i="9"/>
  <c r="D189" i="9"/>
  <c r="G189" i="9"/>
  <c r="G318" i="9"/>
  <c r="F318" i="9"/>
  <c r="E318" i="9"/>
  <c r="H318" i="9"/>
  <c r="D318" i="9"/>
  <c r="G254" i="9"/>
  <c r="F254" i="9"/>
  <c r="E254" i="9"/>
  <c r="H254" i="9"/>
  <c r="D254" i="9"/>
  <c r="G190" i="9"/>
  <c r="F190" i="9"/>
  <c r="E190" i="9"/>
  <c r="H190" i="9"/>
  <c r="D190" i="9"/>
  <c r="H319" i="9"/>
  <c r="D319" i="9"/>
  <c r="G319" i="9"/>
  <c r="F319" i="9"/>
  <c r="E319" i="9"/>
  <c r="H255" i="9"/>
  <c r="D255" i="9"/>
  <c r="G255" i="9"/>
  <c r="F255" i="9"/>
  <c r="E255" i="9"/>
  <c r="H191" i="9"/>
  <c r="D191" i="9"/>
  <c r="G191" i="9"/>
  <c r="F191" i="9"/>
  <c r="E191" i="9"/>
  <c r="E126" i="9"/>
  <c r="H126" i="9"/>
  <c r="D126" i="9"/>
  <c r="G126" i="9"/>
  <c r="F126" i="9"/>
  <c r="E62" i="9"/>
  <c r="H62" i="9"/>
  <c r="D62" i="9"/>
  <c r="G62" i="9"/>
  <c r="F62" i="9"/>
  <c r="F139" i="9"/>
  <c r="E139" i="9"/>
  <c r="H139" i="9"/>
  <c r="D139" i="9"/>
  <c r="G139" i="9"/>
  <c r="F75" i="9"/>
  <c r="E75" i="9"/>
  <c r="H75" i="9"/>
  <c r="D75" i="9"/>
  <c r="G75" i="9"/>
  <c r="F11" i="9"/>
  <c r="E11" i="9"/>
  <c r="G11" i="9"/>
  <c r="H11" i="9"/>
  <c r="D11" i="9"/>
  <c r="G104" i="9"/>
  <c r="F104" i="9"/>
  <c r="E104" i="9"/>
  <c r="H104" i="9"/>
  <c r="D104" i="9"/>
  <c r="G40" i="9"/>
  <c r="F40" i="9"/>
  <c r="E40" i="9"/>
  <c r="H40" i="9"/>
  <c r="D40" i="9"/>
  <c r="H109" i="9"/>
  <c r="D109" i="9"/>
  <c r="G109" i="9"/>
  <c r="F109" i="9"/>
  <c r="E109" i="9"/>
  <c r="E873" i="9"/>
  <c r="H873" i="9"/>
  <c r="D873" i="9"/>
  <c r="G873" i="9"/>
  <c r="F873" i="9"/>
  <c r="E826" i="9"/>
  <c r="H826" i="9"/>
  <c r="D826" i="9"/>
  <c r="G826" i="9"/>
  <c r="F826" i="9"/>
  <c r="E747" i="9"/>
  <c r="H747" i="9"/>
  <c r="D747" i="9"/>
  <c r="G747" i="9"/>
  <c r="F747" i="9"/>
  <c r="H721" i="9"/>
  <c r="D721" i="9"/>
  <c r="F721" i="9"/>
  <c r="E721" i="9"/>
  <c r="G721" i="9"/>
  <c r="E661" i="9"/>
  <c r="H661" i="9"/>
  <c r="D661" i="9"/>
  <c r="G661" i="9"/>
  <c r="F661" i="9"/>
  <c r="G703" i="9"/>
  <c r="F703" i="9"/>
  <c r="E703" i="9"/>
  <c r="H703" i="9"/>
  <c r="D703" i="9"/>
  <c r="E599" i="9"/>
  <c r="H599" i="9"/>
  <c r="D599" i="9"/>
  <c r="G599" i="9"/>
  <c r="F599" i="9"/>
  <c r="H633" i="9"/>
  <c r="D633" i="9"/>
  <c r="E633" i="9"/>
  <c r="G633" i="9"/>
  <c r="F633" i="9"/>
  <c r="F564" i="9"/>
  <c r="E564" i="9"/>
  <c r="H564" i="9"/>
  <c r="D564" i="9"/>
  <c r="G564" i="9"/>
  <c r="G605" i="9"/>
  <c r="F605" i="9"/>
  <c r="E605" i="9"/>
  <c r="H605" i="9"/>
  <c r="D605" i="9"/>
  <c r="F631" i="9"/>
  <c r="H631" i="9"/>
  <c r="G631" i="9"/>
  <c r="E631" i="9"/>
  <c r="D631" i="9"/>
  <c r="H570" i="9"/>
  <c r="D570" i="9"/>
  <c r="G570" i="9"/>
  <c r="F570" i="9"/>
  <c r="E570" i="9"/>
  <c r="E504" i="9"/>
  <c r="H504" i="9"/>
  <c r="D504" i="9"/>
  <c r="G504" i="9"/>
  <c r="F504" i="9"/>
  <c r="F533" i="9"/>
  <c r="E533" i="9"/>
  <c r="H533" i="9"/>
  <c r="D533" i="9"/>
  <c r="G533" i="9"/>
  <c r="F469" i="9"/>
  <c r="E469" i="9"/>
  <c r="H469" i="9"/>
  <c r="D469" i="9"/>
  <c r="G469" i="9"/>
  <c r="G502" i="9"/>
  <c r="F502" i="9"/>
  <c r="E502" i="9"/>
  <c r="H502" i="9"/>
  <c r="D502" i="9"/>
  <c r="F537" i="9"/>
  <c r="H537" i="9"/>
  <c r="G537" i="9"/>
  <c r="E537" i="9"/>
  <c r="D537" i="9"/>
  <c r="H475" i="9"/>
  <c r="D475" i="9"/>
  <c r="G475" i="9"/>
  <c r="F475" i="9"/>
  <c r="E475" i="9"/>
  <c r="E410" i="9"/>
  <c r="H410" i="9"/>
  <c r="D410" i="9"/>
  <c r="G410" i="9"/>
  <c r="F410" i="9"/>
  <c r="F439" i="9"/>
  <c r="E439" i="9"/>
  <c r="H439" i="9"/>
  <c r="D439" i="9"/>
  <c r="G439" i="9"/>
  <c r="F375" i="9"/>
  <c r="E375" i="9"/>
  <c r="H375" i="9"/>
  <c r="D375" i="9"/>
  <c r="G375" i="9"/>
  <c r="G408" i="9"/>
  <c r="F408" i="9"/>
  <c r="E408" i="9"/>
  <c r="H408" i="9"/>
  <c r="D408" i="9"/>
  <c r="H437" i="9"/>
  <c r="D437" i="9"/>
  <c r="G437" i="9"/>
  <c r="F437" i="9"/>
  <c r="E437" i="9"/>
  <c r="H373" i="9"/>
  <c r="D373" i="9"/>
  <c r="G373" i="9"/>
  <c r="F373" i="9"/>
  <c r="E373" i="9"/>
  <c r="E312" i="9"/>
  <c r="H312" i="9"/>
  <c r="D312" i="9"/>
  <c r="G312" i="9"/>
  <c r="F312" i="9"/>
  <c r="E248" i="9"/>
  <c r="H248" i="9"/>
  <c r="D248" i="9"/>
  <c r="G248" i="9"/>
  <c r="F248" i="9"/>
  <c r="E184" i="9"/>
  <c r="H184" i="9"/>
  <c r="D184" i="9"/>
  <c r="G184" i="9"/>
  <c r="F184" i="9"/>
  <c r="F313" i="9"/>
  <c r="E313" i="9"/>
  <c r="H313" i="9"/>
  <c r="D313" i="9"/>
  <c r="G313" i="9"/>
  <c r="F249" i="9"/>
  <c r="E249" i="9"/>
  <c r="H249" i="9"/>
  <c r="D249" i="9"/>
  <c r="G249" i="9"/>
  <c r="F185" i="9"/>
  <c r="E185" i="9"/>
  <c r="H185" i="9"/>
  <c r="D185" i="9"/>
  <c r="G185" i="9"/>
  <c r="G314" i="9"/>
  <c r="F314" i="9"/>
  <c r="E314" i="9"/>
  <c r="H314" i="9"/>
  <c r="D314" i="9"/>
  <c r="G250" i="9"/>
  <c r="F250" i="9"/>
  <c r="E250" i="9"/>
  <c r="H250" i="9"/>
  <c r="D250" i="9"/>
  <c r="G186" i="9"/>
  <c r="F186" i="9"/>
  <c r="E186" i="9"/>
  <c r="H186" i="9"/>
  <c r="D186" i="9"/>
  <c r="H315" i="9"/>
  <c r="D315" i="9"/>
  <c r="G315" i="9"/>
  <c r="F315" i="9"/>
  <c r="E315" i="9"/>
  <c r="H251" i="9"/>
  <c r="D251" i="9"/>
  <c r="G251" i="9"/>
  <c r="F251" i="9"/>
  <c r="E251" i="9"/>
  <c r="H187" i="9"/>
  <c r="D187" i="9"/>
  <c r="G187" i="9"/>
  <c r="F187" i="9"/>
  <c r="E187" i="9"/>
  <c r="E122" i="9"/>
  <c r="H122" i="9"/>
  <c r="D122" i="9"/>
  <c r="G122" i="9"/>
  <c r="F122" i="9"/>
  <c r="E58" i="9"/>
  <c r="H58" i="9"/>
  <c r="D58" i="9"/>
  <c r="G58" i="9"/>
  <c r="F58" i="9"/>
  <c r="F135" i="9"/>
  <c r="E135" i="9"/>
  <c r="H135" i="9"/>
  <c r="D135" i="9"/>
  <c r="G135" i="9"/>
  <c r="F71" i="9"/>
  <c r="E71" i="9"/>
  <c r="H71" i="9"/>
  <c r="D71" i="9"/>
  <c r="G71" i="9"/>
  <c r="F7" i="9"/>
  <c r="E7" i="9"/>
  <c r="H7" i="9"/>
  <c r="D7" i="9"/>
  <c r="G7" i="9"/>
  <c r="G100" i="9"/>
  <c r="F100" i="9"/>
  <c r="E100" i="9"/>
  <c r="H100" i="9"/>
  <c r="D100" i="9"/>
  <c r="G36" i="9"/>
  <c r="F36" i="9"/>
  <c r="E36" i="9"/>
  <c r="H36" i="9"/>
  <c r="D36" i="9"/>
  <c r="H105" i="9"/>
  <c r="D105" i="9"/>
  <c r="G105" i="9"/>
  <c r="F105" i="9"/>
  <c r="E105" i="9"/>
  <c r="H41" i="9"/>
  <c r="D41" i="9"/>
  <c r="G41" i="9"/>
  <c r="F41" i="9"/>
  <c r="E41" i="9"/>
  <c r="E885" i="9"/>
  <c r="H885" i="9"/>
  <c r="D885" i="9"/>
  <c r="G885" i="9"/>
  <c r="F885" i="9"/>
  <c r="F866" i="9"/>
  <c r="E866" i="9"/>
  <c r="H866" i="9"/>
  <c r="D866" i="9"/>
  <c r="G866" i="9"/>
  <c r="H896" i="9"/>
  <c r="D896" i="9"/>
  <c r="G896" i="9"/>
  <c r="F896" i="9"/>
  <c r="E896" i="9"/>
  <c r="E836" i="9"/>
  <c r="H836" i="9"/>
  <c r="D836" i="9"/>
  <c r="G836" i="9"/>
  <c r="F836" i="9"/>
  <c r="G838" i="9"/>
  <c r="F838" i="9"/>
  <c r="E838" i="9"/>
  <c r="H838" i="9"/>
  <c r="D838" i="9"/>
  <c r="F819" i="9"/>
  <c r="E819" i="9"/>
  <c r="H819" i="9"/>
  <c r="G819" i="9"/>
  <c r="D819" i="9"/>
  <c r="F799" i="9"/>
  <c r="E799" i="9"/>
  <c r="H799" i="9"/>
  <c r="D799" i="9"/>
  <c r="G799" i="9"/>
  <c r="H825" i="9"/>
  <c r="D825" i="9"/>
  <c r="G825" i="9"/>
  <c r="F825" i="9"/>
  <c r="E825" i="9"/>
  <c r="E759" i="9"/>
  <c r="H759" i="9"/>
  <c r="D759" i="9"/>
  <c r="G759" i="9"/>
  <c r="F759" i="9"/>
  <c r="F740" i="9"/>
  <c r="E740" i="9"/>
  <c r="H740" i="9"/>
  <c r="D740" i="9"/>
  <c r="G740" i="9"/>
  <c r="G733" i="9"/>
  <c r="F733" i="9"/>
  <c r="E733" i="9"/>
  <c r="H733" i="9"/>
  <c r="D733" i="9"/>
  <c r="F726" i="9"/>
  <c r="E726" i="9"/>
  <c r="H726" i="9"/>
  <c r="G726" i="9"/>
  <c r="D726" i="9"/>
  <c r="E673" i="9"/>
  <c r="H673" i="9"/>
  <c r="D673" i="9"/>
  <c r="G673" i="9"/>
  <c r="F673" i="9"/>
  <c r="F690" i="9"/>
  <c r="E690" i="9"/>
  <c r="H690" i="9"/>
  <c r="D690" i="9"/>
  <c r="G690" i="9"/>
  <c r="G715" i="9"/>
  <c r="F715" i="9"/>
  <c r="E715" i="9"/>
  <c r="H715" i="9"/>
  <c r="D715" i="9"/>
  <c r="G651" i="9"/>
  <c r="F651" i="9"/>
  <c r="E651" i="9"/>
  <c r="H651" i="9"/>
  <c r="D651" i="9"/>
  <c r="H680" i="9"/>
  <c r="D680" i="9"/>
  <c r="G680" i="9"/>
  <c r="F680" i="9"/>
  <c r="E680" i="9"/>
  <c r="E611" i="9"/>
  <c r="H611" i="9"/>
  <c r="D611" i="9"/>
  <c r="G611" i="9"/>
  <c r="F611" i="9"/>
  <c r="E547" i="9"/>
  <c r="H547" i="9"/>
  <c r="D547" i="9"/>
  <c r="G547" i="9"/>
  <c r="F547" i="9"/>
  <c r="F576" i="9"/>
  <c r="E576" i="9"/>
  <c r="H576" i="9"/>
  <c r="D576" i="9"/>
  <c r="G576" i="9"/>
  <c r="G617" i="9"/>
  <c r="F617" i="9"/>
  <c r="E617" i="9"/>
  <c r="H617" i="9"/>
  <c r="D617" i="9"/>
  <c r="G553" i="9"/>
  <c r="F553" i="9"/>
  <c r="E553" i="9"/>
  <c r="H553" i="9"/>
  <c r="D553" i="9"/>
  <c r="H582" i="9"/>
  <c r="D582" i="9"/>
  <c r="G582" i="9"/>
  <c r="F582" i="9"/>
  <c r="E582" i="9"/>
  <c r="E516" i="9"/>
  <c r="H516" i="9"/>
  <c r="D516" i="9"/>
  <c r="G516" i="9"/>
  <c r="F516" i="9"/>
  <c r="E452" i="9"/>
  <c r="H452" i="9"/>
  <c r="D452" i="9"/>
  <c r="G452" i="9"/>
  <c r="F452" i="9"/>
  <c r="F481" i="9"/>
  <c r="E481" i="9"/>
  <c r="H481" i="9"/>
  <c r="D481" i="9"/>
  <c r="G481" i="9"/>
  <c r="G514" i="9"/>
  <c r="F514" i="9"/>
  <c r="E514" i="9"/>
  <c r="H514" i="9"/>
  <c r="D514" i="9"/>
  <c r="G450" i="9"/>
  <c r="F450" i="9"/>
  <c r="E450" i="9"/>
  <c r="H450" i="9"/>
  <c r="D450" i="9"/>
  <c r="H487" i="9"/>
  <c r="D487" i="9"/>
  <c r="G487" i="9"/>
  <c r="F487" i="9"/>
  <c r="E487" i="9"/>
  <c r="E422" i="9"/>
  <c r="H422" i="9"/>
  <c r="D422" i="9"/>
  <c r="G422" i="9"/>
  <c r="F422" i="9"/>
  <c r="E358" i="9"/>
  <c r="H358" i="9"/>
  <c r="D358" i="9"/>
  <c r="G358" i="9"/>
  <c r="F358" i="9"/>
  <c r="F387" i="9"/>
  <c r="E387" i="9"/>
  <c r="H387" i="9"/>
  <c r="D387" i="9"/>
  <c r="G387" i="9"/>
  <c r="G420" i="9"/>
  <c r="F420" i="9"/>
  <c r="E420" i="9"/>
  <c r="H420" i="9"/>
  <c r="D420" i="9"/>
  <c r="G356" i="9"/>
  <c r="F356" i="9"/>
  <c r="E356" i="9"/>
  <c r="H356" i="9"/>
  <c r="D356" i="9"/>
  <c r="H385" i="9"/>
  <c r="D385" i="9"/>
  <c r="G385" i="9"/>
  <c r="F385" i="9"/>
  <c r="E385" i="9"/>
  <c r="E324" i="9"/>
  <c r="H324" i="9"/>
  <c r="D324" i="9"/>
  <c r="G324" i="9"/>
  <c r="F324" i="9"/>
  <c r="E260" i="9"/>
  <c r="H260" i="9"/>
  <c r="D260" i="9"/>
  <c r="G260" i="9"/>
  <c r="F260" i="9"/>
  <c r="E196" i="9"/>
  <c r="H196" i="9"/>
  <c r="D196" i="9"/>
  <c r="G196" i="9"/>
  <c r="F196" i="9"/>
  <c r="F325" i="9"/>
  <c r="E325" i="9"/>
  <c r="H325" i="9"/>
  <c r="D325" i="9"/>
  <c r="G325" i="9"/>
  <c r="F261" i="9"/>
  <c r="E261" i="9"/>
  <c r="H261" i="9"/>
  <c r="D261" i="9"/>
  <c r="G261" i="9"/>
  <c r="F197" i="9"/>
  <c r="E197" i="9"/>
  <c r="H197" i="9"/>
  <c r="D197" i="9"/>
  <c r="G197" i="9"/>
  <c r="G326" i="9"/>
  <c r="F326" i="9"/>
  <c r="E326" i="9"/>
  <c r="H326" i="9"/>
  <c r="D326" i="9"/>
  <c r="G262" i="9"/>
  <c r="F262" i="9"/>
  <c r="E262" i="9"/>
  <c r="H262" i="9"/>
  <c r="D262" i="9"/>
  <c r="G198" i="9"/>
  <c r="F198" i="9"/>
  <c r="E198" i="9"/>
  <c r="H198" i="9"/>
  <c r="D198" i="9"/>
  <c r="H327" i="9"/>
  <c r="D327" i="9"/>
  <c r="G327" i="9"/>
  <c r="F327" i="9"/>
  <c r="E327" i="9"/>
  <c r="H263" i="9"/>
  <c r="D263" i="9"/>
  <c r="G263" i="9"/>
  <c r="F263" i="9"/>
  <c r="E263" i="9"/>
  <c r="H199" i="9"/>
  <c r="D199" i="9"/>
  <c r="G199" i="9"/>
  <c r="F199" i="9"/>
  <c r="E199" i="9"/>
  <c r="E134" i="9"/>
  <c r="H134" i="9"/>
  <c r="D134" i="9"/>
  <c r="G134" i="9"/>
  <c r="F134" i="9"/>
  <c r="E70" i="9"/>
  <c r="H70" i="9"/>
  <c r="D70" i="9"/>
  <c r="G70" i="9"/>
  <c r="F70" i="9"/>
  <c r="F147" i="9"/>
  <c r="E147" i="9"/>
  <c r="H147" i="9"/>
  <c r="D147" i="9"/>
  <c r="G147" i="9"/>
  <c r="F83" i="9"/>
  <c r="E83" i="9"/>
  <c r="H83" i="9"/>
  <c r="D83" i="9"/>
  <c r="G83" i="9"/>
  <c r="F19" i="9"/>
  <c r="H19" i="9"/>
  <c r="D19" i="9"/>
  <c r="E19" i="9"/>
  <c r="G19" i="9"/>
  <c r="G112" i="9"/>
  <c r="F112" i="9"/>
  <c r="E112" i="9"/>
  <c r="H112" i="9"/>
  <c r="D112" i="9"/>
  <c r="H865" i="9"/>
  <c r="D865" i="9"/>
  <c r="G865" i="9"/>
  <c r="F865" i="9"/>
  <c r="E865" i="9"/>
  <c r="G895" i="9"/>
  <c r="F895" i="9"/>
  <c r="E895" i="9"/>
  <c r="H895" i="9"/>
  <c r="D895" i="9"/>
  <c r="H876" i="9"/>
  <c r="D876" i="9"/>
  <c r="G876" i="9"/>
  <c r="F876" i="9"/>
  <c r="E876" i="9"/>
  <c r="F853" i="9"/>
  <c r="E853" i="9"/>
  <c r="H853" i="9"/>
  <c r="D853" i="9"/>
  <c r="G853" i="9"/>
  <c r="E818" i="9"/>
  <c r="H818" i="9"/>
  <c r="D818" i="9"/>
  <c r="G818" i="9"/>
  <c r="F818" i="9"/>
  <c r="E810" i="9"/>
  <c r="H810" i="9"/>
  <c r="D810" i="9"/>
  <c r="G810" i="9"/>
  <c r="F810" i="9"/>
  <c r="E779" i="9"/>
  <c r="G779" i="9"/>
  <c r="H779" i="9"/>
  <c r="F779" i="9"/>
  <c r="D779" i="9"/>
  <c r="H797" i="9"/>
  <c r="D797" i="9"/>
  <c r="G797" i="9"/>
  <c r="F797" i="9"/>
  <c r="E797" i="9"/>
  <c r="E739" i="9"/>
  <c r="H739" i="9"/>
  <c r="D739" i="9"/>
  <c r="G739" i="9"/>
  <c r="F739" i="9"/>
  <c r="H774" i="9"/>
  <c r="D774" i="9"/>
  <c r="F774" i="9"/>
  <c r="E774" i="9"/>
  <c r="G774" i="9"/>
  <c r="H770" i="9"/>
  <c r="D770" i="9"/>
  <c r="G770" i="9"/>
  <c r="F770" i="9"/>
  <c r="E770" i="9"/>
  <c r="E717" i="9"/>
  <c r="H717" i="9"/>
  <c r="D717" i="9"/>
  <c r="G717" i="9"/>
  <c r="F717" i="9"/>
  <c r="E653" i="9"/>
  <c r="H653" i="9"/>
  <c r="D653" i="9"/>
  <c r="G653" i="9"/>
  <c r="F653" i="9"/>
  <c r="F670" i="9"/>
  <c r="E670" i="9"/>
  <c r="H670" i="9"/>
  <c r="D670" i="9"/>
  <c r="G670" i="9"/>
  <c r="G695" i="9"/>
  <c r="F695" i="9"/>
  <c r="E695" i="9"/>
  <c r="H695" i="9"/>
  <c r="D695" i="9"/>
  <c r="G723" i="9"/>
  <c r="F723" i="9"/>
  <c r="H723" i="9"/>
  <c r="E723" i="9"/>
  <c r="D723" i="9"/>
  <c r="H660" i="9"/>
  <c r="D660" i="9"/>
  <c r="G660" i="9"/>
  <c r="F660" i="9"/>
  <c r="E660" i="9"/>
  <c r="E591" i="9"/>
  <c r="H591" i="9"/>
  <c r="D591" i="9"/>
  <c r="G591" i="9"/>
  <c r="F591" i="9"/>
  <c r="F620" i="9"/>
  <c r="E620" i="9"/>
  <c r="H620" i="9"/>
  <c r="D620" i="9"/>
  <c r="G620" i="9"/>
  <c r="F556" i="9"/>
  <c r="E556" i="9"/>
  <c r="H556" i="9"/>
  <c r="D556" i="9"/>
  <c r="G556" i="9"/>
  <c r="G597" i="9"/>
  <c r="F597" i="9"/>
  <c r="E597" i="9"/>
  <c r="H597" i="9"/>
  <c r="D597" i="9"/>
  <c r="H626" i="9"/>
  <c r="D626" i="9"/>
  <c r="G626" i="9"/>
  <c r="F626" i="9"/>
  <c r="E626" i="9"/>
  <c r="H562" i="9"/>
  <c r="D562" i="9"/>
  <c r="G562" i="9"/>
  <c r="F562" i="9"/>
  <c r="E562" i="9"/>
  <c r="E496" i="9"/>
  <c r="H496" i="9"/>
  <c r="D496" i="9"/>
  <c r="G496" i="9"/>
  <c r="F496" i="9"/>
  <c r="F525" i="9"/>
  <c r="E525" i="9"/>
  <c r="H525" i="9"/>
  <c r="D525" i="9"/>
  <c r="G525" i="9"/>
  <c r="F461" i="9"/>
  <c r="E461" i="9"/>
  <c r="H461" i="9"/>
  <c r="D461" i="9"/>
  <c r="G461" i="9"/>
  <c r="G494" i="9"/>
  <c r="F494" i="9"/>
  <c r="E494" i="9"/>
  <c r="H494" i="9"/>
  <c r="D494" i="9"/>
  <c r="H531" i="9"/>
  <c r="D531" i="9"/>
  <c r="G531" i="9"/>
  <c r="F531" i="9"/>
  <c r="E531" i="9"/>
  <c r="H467" i="9"/>
  <c r="D467" i="9"/>
  <c r="G467" i="9"/>
  <c r="F467" i="9"/>
  <c r="E467" i="9"/>
  <c r="E402" i="9"/>
  <c r="H402" i="9"/>
  <c r="D402" i="9"/>
  <c r="G402" i="9"/>
  <c r="F402" i="9"/>
  <c r="F431" i="9"/>
  <c r="E431" i="9"/>
  <c r="H431" i="9"/>
  <c r="D431" i="9"/>
  <c r="G431" i="9"/>
  <c r="F367" i="9"/>
  <c r="E367" i="9"/>
  <c r="H367" i="9"/>
  <c r="D367" i="9"/>
  <c r="G367" i="9"/>
  <c r="G400" i="9"/>
  <c r="F400" i="9"/>
  <c r="E400" i="9"/>
  <c r="H400" i="9"/>
  <c r="D400" i="9"/>
  <c r="H429" i="9"/>
  <c r="D429" i="9"/>
  <c r="G429" i="9"/>
  <c r="F429" i="9"/>
  <c r="E429" i="9"/>
  <c r="H365" i="9"/>
  <c r="D365" i="9"/>
  <c r="G365" i="9"/>
  <c r="F365" i="9"/>
  <c r="E365" i="9"/>
  <c r="E304" i="9"/>
  <c r="H304" i="9"/>
  <c r="D304" i="9"/>
  <c r="G304" i="9"/>
  <c r="F304" i="9"/>
  <c r="E240" i="9"/>
  <c r="H240" i="9"/>
  <c r="D240" i="9"/>
  <c r="G240" i="9"/>
  <c r="F240" i="9"/>
  <c r="E176" i="9"/>
  <c r="H176" i="9"/>
  <c r="D176" i="9"/>
  <c r="G176" i="9"/>
  <c r="F176" i="9"/>
  <c r="F305" i="9"/>
  <c r="E305" i="9"/>
  <c r="H305" i="9"/>
  <c r="D305" i="9"/>
  <c r="G305" i="9"/>
  <c r="F241" i="9"/>
  <c r="E241" i="9"/>
  <c r="H241" i="9"/>
  <c r="D241" i="9"/>
  <c r="G241" i="9"/>
  <c r="F177" i="9"/>
  <c r="E177" i="9"/>
  <c r="H177" i="9"/>
  <c r="D177" i="9"/>
  <c r="G177" i="9"/>
  <c r="G306" i="9"/>
  <c r="F306" i="9"/>
  <c r="E306" i="9"/>
  <c r="H306" i="9"/>
  <c r="D306" i="9"/>
  <c r="G242" i="9"/>
  <c r="F242" i="9"/>
  <c r="E242" i="9"/>
  <c r="H242" i="9"/>
  <c r="D242" i="9"/>
  <c r="G178" i="9"/>
  <c r="F178" i="9"/>
  <c r="E178" i="9"/>
  <c r="H178" i="9"/>
  <c r="D178" i="9"/>
  <c r="H307" i="9"/>
  <c r="D307" i="9"/>
  <c r="G307" i="9"/>
  <c r="F307" i="9"/>
  <c r="E307" i="9"/>
  <c r="H243" i="9"/>
  <c r="D243" i="9"/>
  <c r="G243" i="9"/>
  <c r="F243" i="9"/>
  <c r="E243" i="9"/>
  <c r="H179" i="9"/>
  <c r="D179" i="9"/>
  <c r="G179" i="9"/>
  <c r="F179" i="9"/>
  <c r="E179" i="9"/>
  <c r="E114" i="9"/>
  <c r="H114" i="9"/>
  <c r="D114" i="9"/>
  <c r="G114" i="9"/>
  <c r="F114" i="9"/>
  <c r="E50" i="9"/>
  <c r="H50" i="9"/>
  <c r="D50" i="9"/>
  <c r="G50" i="9"/>
  <c r="F50" i="9"/>
  <c r="F127" i="9"/>
  <c r="E127" i="9"/>
  <c r="H127" i="9"/>
  <c r="D127" i="9"/>
  <c r="G127" i="9"/>
  <c r="F63" i="9"/>
  <c r="E63" i="9"/>
  <c r="H63" i="9"/>
  <c r="D63" i="9"/>
  <c r="G63" i="9"/>
  <c r="H156" i="9"/>
  <c r="D156" i="9"/>
  <c r="G156" i="9"/>
  <c r="F156" i="9"/>
  <c r="E156" i="9"/>
  <c r="G92" i="9"/>
  <c r="F92" i="9"/>
  <c r="E92" i="9"/>
  <c r="H92" i="9"/>
  <c r="D92" i="9"/>
  <c r="G28" i="9"/>
  <c r="F28" i="9"/>
  <c r="E28" i="9"/>
  <c r="H28" i="9"/>
  <c r="D28" i="9"/>
  <c r="F906" i="9"/>
  <c r="E906" i="9"/>
  <c r="H906" i="9"/>
  <c r="D906" i="9"/>
  <c r="G906" i="9"/>
  <c r="G891" i="9"/>
  <c r="F891" i="9"/>
  <c r="E891" i="9"/>
  <c r="H891" i="9"/>
  <c r="D891" i="9"/>
  <c r="H872" i="9"/>
  <c r="D872" i="9"/>
  <c r="G872" i="9"/>
  <c r="F872" i="9"/>
  <c r="E872" i="9"/>
  <c r="F849" i="9"/>
  <c r="E849" i="9"/>
  <c r="H849" i="9"/>
  <c r="D849" i="9"/>
  <c r="G849" i="9"/>
  <c r="E814" i="9"/>
  <c r="H814" i="9"/>
  <c r="D814" i="9"/>
  <c r="G814" i="9"/>
  <c r="F814" i="9"/>
  <c r="E806" i="9"/>
  <c r="H806" i="9"/>
  <c r="D806" i="9"/>
  <c r="G806" i="9"/>
  <c r="F806" i="9"/>
  <c r="E775" i="9"/>
  <c r="G775" i="9"/>
  <c r="F775" i="9"/>
  <c r="D775" i="9"/>
  <c r="H775" i="9"/>
  <c r="H793" i="9"/>
  <c r="D793" i="9"/>
  <c r="G793" i="9"/>
  <c r="F793" i="9"/>
  <c r="E793" i="9"/>
  <c r="E735" i="9"/>
  <c r="H735" i="9"/>
  <c r="D735" i="9"/>
  <c r="G735" i="9"/>
  <c r="F735" i="9"/>
  <c r="F772" i="9"/>
  <c r="G772" i="9"/>
  <c r="E772" i="9"/>
  <c r="D772" i="9"/>
  <c r="H772" i="9"/>
  <c r="H766" i="9"/>
  <c r="D766" i="9"/>
  <c r="G766" i="9"/>
  <c r="F766" i="9"/>
  <c r="E766" i="9"/>
  <c r="E713" i="9"/>
  <c r="H713" i="9"/>
  <c r="D713" i="9"/>
  <c r="G713" i="9"/>
  <c r="F713" i="9"/>
  <c r="E649" i="9"/>
  <c r="H649" i="9"/>
  <c r="D649" i="9"/>
  <c r="G649" i="9"/>
  <c r="F649" i="9"/>
  <c r="F666" i="9"/>
  <c r="E666" i="9"/>
  <c r="H666" i="9"/>
  <c r="D666" i="9"/>
  <c r="G666" i="9"/>
  <c r="G691" i="9"/>
  <c r="F691" i="9"/>
  <c r="E691" i="9"/>
  <c r="H691" i="9"/>
  <c r="D691" i="9"/>
  <c r="G720" i="9"/>
  <c r="H720" i="9"/>
  <c r="F720" i="9"/>
  <c r="E720" i="9"/>
  <c r="D720" i="9"/>
  <c r="H656" i="9"/>
  <c r="D656" i="9"/>
  <c r="G656" i="9"/>
  <c r="F656" i="9"/>
  <c r="E656" i="9"/>
  <c r="E587" i="9"/>
  <c r="H587" i="9"/>
  <c r="D587" i="9"/>
  <c r="G587" i="9"/>
  <c r="F587" i="9"/>
  <c r="F616" i="9"/>
  <c r="E616" i="9"/>
  <c r="H616" i="9"/>
  <c r="D616" i="9"/>
  <c r="G616" i="9"/>
  <c r="F552" i="9"/>
  <c r="E552" i="9"/>
  <c r="H552" i="9"/>
  <c r="D552" i="9"/>
  <c r="G552" i="9"/>
  <c r="G593" i="9"/>
  <c r="F593" i="9"/>
  <c r="E593" i="9"/>
  <c r="H593" i="9"/>
  <c r="D593" i="9"/>
  <c r="H622" i="9"/>
  <c r="D622" i="9"/>
  <c r="G622" i="9"/>
  <c r="F622" i="9"/>
  <c r="E622" i="9"/>
  <c r="H558" i="9"/>
  <c r="D558" i="9"/>
  <c r="G558" i="9"/>
  <c r="F558" i="9"/>
  <c r="E558" i="9"/>
  <c r="E492" i="9"/>
  <c r="H492" i="9"/>
  <c r="D492" i="9"/>
  <c r="G492" i="9"/>
  <c r="F492" i="9"/>
  <c r="F521" i="9"/>
  <c r="E521" i="9"/>
  <c r="H521" i="9"/>
  <c r="D521" i="9"/>
  <c r="G521" i="9"/>
  <c r="F457" i="9"/>
  <c r="E457" i="9"/>
  <c r="H457" i="9"/>
  <c r="D457" i="9"/>
  <c r="G457" i="9"/>
  <c r="G490" i="9"/>
  <c r="F490" i="9"/>
  <c r="E490" i="9"/>
  <c r="H490" i="9"/>
  <c r="D490" i="9"/>
  <c r="H527" i="9"/>
  <c r="D527" i="9"/>
  <c r="G527" i="9"/>
  <c r="F527" i="9"/>
  <c r="E527" i="9"/>
  <c r="H463" i="9"/>
  <c r="D463" i="9"/>
  <c r="G463" i="9"/>
  <c r="F463" i="9"/>
  <c r="E463" i="9"/>
  <c r="E398" i="9"/>
  <c r="H398" i="9"/>
  <c r="D398" i="9"/>
  <c r="G398" i="9"/>
  <c r="F398" i="9"/>
  <c r="F427" i="9"/>
  <c r="E427" i="9"/>
  <c r="H427" i="9"/>
  <c r="D427" i="9"/>
  <c r="G427" i="9"/>
  <c r="F363" i="9"/>
  <c r="E363" i="9"/>
  <c r="H363" i="9"/>
  <c r="D363" i="9"/>
  <c r="G363" i="9"/>
  <c r="G396" i="9"/>
  <c r="F396" i="9"/>
  <c r="E396" i="9"/>
  <c r="H396" i="9"/>
  <c r="D396" i="9"/>
  <c r="H425" i="9"/>
  <c r="D425" i="9"/>
  <c r="G425" i="9"/>
  <c r="F425" i="9"/>
  <c r="E425" i="9"/>
  <c r="H361" i="9"/>
  <c r="D361" i="9"/>
  <c r="G361" i="9"/>
  <c r="F361" i="9"/>
  <c r="E361" i="9"/>
  <c r="E300" i="9"/>
  <c r="H300" i="9"/>
  <c r="D300" i="9"/>
  <c r="G300" i="9"/>
  <c r="F300" i="9"/>
  <c r="E236" i="9"/>
  <c r="H236" i="9"/>
  <c r="D236" i="9"/>
  <c r="G236" i="9"/>
  <c r="F236" i="9"/>
  <c r="E172" i="9"/>
  <c r="H172" i="9"/>
  <c r="D172" i="9"/>
  <c r="G172" i="9"/>
  <c r="F172" i="9"/>
  <c r="F301" i="9"/>
  <c r="E301" i="9"/>
  <c r="H301" i="9"/>
  <c r="D301" i="9"/>
  <c r="G301" i="9"/>
  <c r="F237" i="9"/>
  <c r="E237" i="9"/>
  <c r="H237" i="9"/>
  <c r="D237" i="9"/>
  <c r="G237" i="9"/>
  <c r="F173" i="9"/>
  <c r="E173" i="9"/>
  <c r="H173" i="9"/>
  <c r="D173" i="9"/>
  <c r="G173" i="9"/>
  <c r="G302" i="9"/>
  <c r="F302" i="9"/>
  <c r="E302" i="9"/>
  <c r="H302" i="9"/>
  <c r="D302" i="9"/>
  <c r="G238" i="9"/>
  <c r="F238" i="9"/>
  <c r="E238" i="9"/>
  <c r="H238" i="9"/>
  <c r="D238" i="9"/>
  <c r="G174" i="9"/>
  <c r="F174" i="9"/>
  <c r="E174" i="9"/>
  <c r="H174" i="9"/>
  <c r="D174" i="9"/>
  <c r="H303" i="9"/>
  <c r="D303" i="9"/>
  <c r="G303" i="9"/>
  <c r="F303" i="9"/>
  <c r="E303" i="9"/>
  <c r="H239" i="9"/>
  <c r="D239" i="9"/>
  <c r="G239" i="9"/>
  <c r="F239" i="9"/>
  <c r="E239" i="9"/>
  <c r="H175" i="9"/>
  <c r="D175" i="9"/>
  <c r="G175" i="9"/>
  <c r="F175" i="9"/>
  <c r="E175" i="9"/>
  <c r="E110" i="9"/>
  <c r="H110" i="9"/>
  <c r="D110" i="9"/>
  <c r="G110" i="9"/>
  <c r="F110" i="9"/>
  <c r="E46" i="9"/>
  <c r="H46" i="9"/>
  <c r="D46" i="9"/>
  <c r="G46" i="9"/>
  <c r="F46" i="9"/>
  <c r="F123" i="9"/>
  <c r="E123" i="9"/>
  <c r="H123" i="9"/>
  <c r="D123" i="9"/>
  <c r="G123" i="9"/>
  <c r="F59" i="9"/>
  <c r="E59" i="9"/>
  <c r="H59" i="9"/>
  <c r="D59" i="9"/>
  <c r="G59" i="9"/>
  <c r="G152" i="9"/>
  <c r="F152" i="9"/>
  <c r="E152" i="9"/>
  <c r="H152" i="9"/>
  <c r="D152" i="9"/>
  <c r="G88" i="9"/>
  <c r="F88" i="9"/>
  <c r="E88" i="9"/>
  <c r="H88" i="9"/>
  <c r="D88" i="9"/>
  <c r="G24" i="9"/>
  <c r="E24" i="9"/>
  <c r="F24" i="9"/>
  <c r="H24" i="9"/>
  <c r="D24" i="9"/>
  <c r="H93" i="9"/>
  <c r="D93" i="9"/>
  <c r="G93" i="9"/>
  <c r="F93" i="9"/>
  <c r="E93" i="9"/>
  <c r="H884" i="9"/>
  <c r="D884" i="9"/>
  <c r="G884" i="9"/>
  <c r="F884" i="9"/>
  <c r="E884" i="9"/>
  <c r="F787" i="9"/>
  <c r="E787" i="9"/>
  <c r="H787" i="9"/>
  <c r="D787" i="9"/>
  <c r="G787" i="9"/>
  <c r="H728" i="9"/>
  <c r="D728" i="9"/>
  <c r="G728" i="9"/>
  <c r="E728" i="9"/>
  <c r="F728" i="9"/>
  <c r="H724" i="9"/>
  <c r="D724" i="9"/>
  <c r="G724" i="9"/>
  <c r="F724" i="9"/>
  <c r="E724" i="9"/>
  <c r="F678" i="9"/>
  <c r="E678" i="9"/>
  <c r="H678" i="9"/>
  <c r="D678" i="9"/>
  <c r="G678" i="9"/>
  <c r="F639" i="9"/>
  <c r="E639" i="9"/>
  <c r="H639" i="9"/>
  <c r="D639" i="9"/>
  <c r="G639" i="9"/>
  <c r="H668" i="9"/>
  <c r="D668" i="9"/>
  <c r="G668" i="9"/>
  <c r="F668" i="9"/>
  <c r="E668" i="9"/>
  <c r="F902" i="9"/>
  <c r="E902" i="9"/>
  <c r="H902" i="9"/>
  <c r="D902" i="9"/>
  <c r="G902" i="9"/>
  <c r="G887" i="9"/>
  <c r="F887" i="9"/>
  <c r="E887" i="9"/>
  <c r="H887" i="9"/>
  <c r="D887" i="9"/>
  <c r="H868" i="9"/>
  <c r="D868" i="9"/>
  <c r="G868" i="9"/>
  <c r="F868" i="9"/>
  <c r="E868" i="9"/>
  <c r="F845" i="9"/>
  <c r="E845" i="9"/>
  <c r="H845" i="9"/>
  <c r="D845" i="9"/>
  <c r="G845" i="9"/>
  <c r="H855" i="9"/>
  <c r="D855" i="9"/>
  <c r="G855" i="9"/>
  <c r="F855" i="9"/>
  <c r="E855" i="9"/>
  <c r="E802" i="9"/>
  <c r="H802" i="9"/>
  <c r="D802" i="9"/>
  <c r="G802" i="9"/>
  <c r="F802" i="9"/>
  <c r="G824" i="9"/>
  <c r="F824" i="9"/>
  <c r="E824" i="9"/>
  <c r="D824" i="9"/>
  <c r="H824" i="9"/>
  <c r="H789" i="9"/>
  <c r="D789" i="9"/>
  <c r="G789" i="9"/>
  <c r="F789" i="9"/>
  <c r="E789" i="9"/>
  <c r="E731" i="9"/>
  <c r="H731" i="9"/>
  <c r="D731" i="9"/>
  <c r="G731" i="9"/>
  <c r="F731" i="9"/>
  <c r="G769" i="9"/>
  <c r="F769" i="9"/>
  <c r="E769" i="9"/>
  <c r="H769" i="9"/>
  <c r="D769" i="9"/>
  <c r="H762" i="9"/>
  <c r="D762" i="9"/>
  <c r="G762" i="9"/>
  <c r="F762" i="9"/>
  <c r="E762" i="9"/>
  <c r="E709" i="9"/>
  <c r="H709" i="9"/>
  <c r="D709" i="9"/>
  <c r="G709" i="9"/>
  <c r="F709" i="9"/>
  <c r="E645" i="9"/>
  <c r="H645" i="9"/>
  <c r="D645" i="9"/>
  <c r="G645" i="9"/>
  <c r="F645" i="9"/>
  <c r="F662" i="9"/>
  <c r="E662" i="9"/>
  <c r="H662" i="9"/>
  <c r="D662" i="9"/>
  <c r="G662" i="9"/>
  <c r="G687" i="9"/>
  <c r="F687" i="9"/>
  <c r="E687" i="9"/>
  <c r="H687" i="9"/>
  <c r="D687" i="9"/>
  <c r="H716" i="9"/>
  <c r="D716" i="9"/>
  <c r="G716" i="9"/>
  <c r="F716" i="9"/>
  <c r="E716" i="9"/>
  <c r="H652" i="9"/>
  <c r="D652" i="9"/>
  <c r="G652" i="9"/>
  <c r="F652" i="9"/>
  <c r="E652" i="9"/>
  <c r="E583" i="9"/>
  <c r="H583" i="9"/>
  <c r="D583" i="9"/>
  <c r="G583" i="9"/>
  <c r="F583" i="9"/>
  <c r="F612" i="9"/>
  <c r="E612" i="9"/>
  <c r="H612" i="9"/>
  <c r="D612" i="9"/>
  <c r="G612" i="9"/>
  <c r="F548" i="9"/>
  <c r="E548" i="9"/>
  <c r="H548" i="9"/>
  <c r="D548" i="9"/>
  <c r="G548" i="9"/>
  <c r="G589" i="9"/>
  <c r="F589" i="9"/>
  <c r="E589" i="9"/>
  <c r="H589" i="9"/>
  <c r="D589" i="9"/>
  <c r="H618" i="9"/>
  <c r="D618" i="9"/>
  <c r="G618" i="9"/>
  <c r="F618" i="9"/>
  <c r="E618" i="9"/>
  <c r="H554" i="9"/>
  <c r="D554" i="9"/>
  <c r="G554" i="9"/>
  <c r="F554" i="9"/>
  <c r="E554" i="9"/>
  <c r="E488" i="9"/>
  <c r="H488" i="9"/>
  <c r="D488" i="9"/>
  <c r="G488" i="9"/>
  <c r="F488" i="9"/>
  <c r="F517" i="9"/>
  <c r="E517" i="9"/>
  <c r="H517" i="9"/>
  <c r="D517" i="9"/>
  <c r="G517" i="9"/>
  <c r="F453" i="9"/>
  <c r="E453" i="9"/>
  <c r="H453" i="9"/>
  <c r="D453" i="9"/>
  <c r="G453" i="9"/>
  <c r="G486" i="9"/>
  <c r="F486" i="9"/>
  <c r="E486" i="9"/>
  <c r="H486" i="9"/>
  <c r="D486" i="9"/>
  <c r="H523" i="9"/>
  <c r="D523" i="9"/>
  <c r="G523" i="9"/>
  <c r="F523" i="9"/>
  <c r="E523" i="9"/>
  <c r="H459" i="9"/>
  <c r="D459" i="9"/>
  <c r="G459" i="9"/>
  <c r="F459" i="9"/>
  <c r="E459" i="9"/>
  <c r="E394" i="9"/>
  <c r="H394" i="9"/>
  <c r="D394" i="9"/>
  <c r="G394" i="9"/>
  <c r="F394" i="9"/>
  <c r="F423" i="9"/>
  <c r="E423" i="9"/>
  <c r="H423" i="9"/>
  <c r="D423" i="9"/>
  <c r="G423" i="9"/>
  <c r="F359" i="9"/>
  <c r="E359" i="9"/>
  <c r="H359" i="9"/>
  <c r="D359" i="9"/>
  <c r="G359" i="9"/>
  <c r="G392" i="9"/>
  <c r="F392" i="9"/>
  <c r="E392" i="9"/>
  <c r="H392" i="9"/>
  <c r="D392" i="9"/>
  <c r="H421" i="9"/>
  <c r="D421" i="9"/>
  <c r="G421" i="9"/>
  <c r="F421" i="9"/>
  <c r="E421" i="9"/>
  <c r="H357" i="9"/>
  <c r="D357" i="9"/>
  <c r="G357" i="9"/>
  <c r="F357" i="9"/>
  <c r="E357" i="9"/>
  <c r="E296" i="9"/>
  <c r="H296" i="9"/>
  <c r="D296" i="9"/>
  <c r="G296" i="9"/>
  <c r="F296" i="9"/>
  <c r="E232" i="9"/>
  <c r="H232" i="9"/>
  <c r="D232" i="9"/>
  <c r="G232" i="9"/>
  <c r="F232" i="9"/>
  <c r="E168" i="9"/>
  <c r="H168" i="9"/>
  <c r="D168" i="9"/>
  <c r="G168" i="9"/>
  <c r="F168" i="9"/>
  <c r="F297" i="9"/>
  <c r="E297" i="9"/>
  <c r="H297" i="9"/>
  <c r="D297" i="9"/>
  <c r="G297" i="9"/>
  <c r="F233" i="9"/>
  <c r="E233" i="9"/>
  <c r="H233" i="9"/>
  <c r="D233" i="9"/>
  <c r="G233" i="9"/>
  <c r="F169" i="9"/>
  <c r="E169" i="9"/>
  <c r="H169" i="9"/>
  <c r="D169" i="9"/>
  <c r="G169" i="9"/>
  <c r="G298" i="9"/>
  <c r="F298" i="9"/>
  <c r="E298" i="9"/>
  <c r="H298" i="9"/>
  <c r="D298" i="9"/>
  <c r="G234" i="9"/>
  <c r="F234" i="9"/>
  <c r="E234" i="9"/>
  <c r="H234" i="9"/>
  <c r="D234" i="9"/>
  <c r="G170" i="9"/>
  <c r="F170" i="9"/>
  <c r="E170" i="9"/>
  <c r="H170" i="9"/>
  <c r="D170" i="9"/>
  <c r="H299" i="9"/>
  <c r="D299" i="9"/>
  <c r="G299" i="9"/>
  <c r="F299" i="9"/>
  <c r="E299" i="9"/>
  <c r="H235" i="9"/>
  <c r="D235" i="9"/>
  <c r="G235" i="9"/>
  <c r="F235" i="9"/>
  <c r="E235" i="9"/>
  <c r="H171" i="9"/>
  <c r="D171" i="9"/>
  <c r="G171" i="9"/>
  <c r="F171" i="9"/>
  <c r="E171" i="9"/>
  <c r="E106" i="9"/>
  <c r="H106" i="9"/>
  <c r="D106" i="9"/>
  <c r="G106" i="9"/>
  <c r="F106" i="9"/>
  <c r="E42" i="9"/>
  <c r="H42" i="9"/>
  <c r="D42" i="9"/>
  <c r="G42" i="9"/>
  <c r="F42" i="9"/>
  <c r="F119" i="9"/>
  <c r="E119" i="9"/>
  <c r="H119" i="9"/>
  <c r="D119" i="9"/>
  <c r="G119" i="9"/>
  <c r="F55" i="9"/>
  <c r="E55" i="9"/>
  <c r="H55" i="9"/>
  <c r="D55" i="9"/>
  <c r="G55" i="9"/>
  <c r="G148" i="9"/>
  <c r="F148" i="9"/>
  <c r="E148" i="9"/>
  <c r="H148" i="9"/>
  <c r="D148" i="9"/>
  <c r="G84" i="9"/>
  <c r="F84" i="9"/>
  <c r="E84" i="9"/>
  <c r="H84" i="9"/>
  <c r="D84" i="9"/>
  <c r="E16" i="9"/>
  <c r="F16" i="9"/>
  <c r="H16" i="9"/>
  <c r="D16" i="9"/>
  <c r="G16" i="9"/>
  <c r="H89" i="9"/>
  <c r="D89" i="9"/>
  <c r="G89" i="9"/>
  <c r="F89" i="9"/>
  <c r="E89" i="9"/>
  <c r="H25" i="9"/>
  <c r="D25" i="9"/>
  <c r="G25" i="9"/>
  <c r="F25" i="9"/>
  <c r="E25" i="9"/>
  <c r="E869" i="9"/>
  <c r="H869" i="9"/>
  <c r="D869" i="9"/>
  <c r="G869" i="9"/>
  <c r="F869" i="9"/>
  <c r="G899" i="9"/>
  <c r="F899" i="9"/>
  <c r="E899" i="9"/>
  <c r="H899" i="9"/>
  <c r="D899" i="9"/>
  <c r="H880" i="9"/>
  <c r="D880" i="9"/>
  <c r="G880" i="9"/>
  <c r="F880" i="9"/>
  <c r="E880" i="9"/>
  <c r="F857" i="9"/>
  <c r="E857" i="9"/>
  <c r="H857" i="9"/>
  <c r="D857" i="9"/>
  <c r="G857" i="9"/>
  <c r="E822" i="9"/>
  <c r="H822" i="9"/>
  <c r="D822" i="9"/>
  <c r="G822" i="9"/>
  <c r="F822" i="9"/>
  <c r="F812" i="9"/>
  <c r="D812" i="9"/>
  <c r="H812" i="9"/>
  <c r="G812" i="9"/>
  <c r="E812" i="9"/>
  <c r="E783" i="9"/>
  <c r="G783" i="9"/>
  <c r="F783" i="9"/>
  <c r="D783" i="9"/>
  <c r="H783" i="9"/>
  <c r="H801" i="9"/>
  <c r="D801" i="9"/>
  <c r="G801" i="9"/>
  <c r="F801" i="9"/>
  <c r="E801" i="9"/>
  <c r="E743" i="9"/>
  <c r="H743" i="9"/>
  <c r="D743" i="9"/>
  <c r="G743" i="9"/>
  <c r="F743" i="9"/>
  <c r="H782" i="9"/>
  <c r="D782" i="9"/>
  <c r="F782" i="9"/>
  <c r="E782" i="9"/>
  <c r="G782" i="9"/>
  <c r="F776" i="9"/>
  <c r="H776" i="9"/>
  <c r="D776" i="9"/>
  <c r="G776" i="9"/>
  <c r="E776" i="9"/>
  <c r="F719" i="9"/>
  <c r="D719" i="9"/>
  <c r="H719" i="9"/>
  <c r="G719" i="9"/>
  <c r="E719" i="9"/>
  <c r="E657" i="9"/>
  <c r="H657" i="9"/>
  <c r="D657" i="9"/>
  <c r="G657" i="9"/>
  <c r="F657" i="9"/>
  <c r="F674" i="9"/>
  <c r="E674" i="9"/>
  <c r="H674" i="9"/>
  <c r="D674" i="9"/>
  <c r="G674" i="9"/>
  <c r="G699" i="9"/>
  <c r="F699" i="9"/>
  <c r="E699" i="9"/>
  <c r="H699" i="9"/>
  <c r="D699" i="9"/>
  <c r="F635" i="9"/>
  <c r="G635" i="9"/>
  <c r="E635" i="9"/>
  <c r="D635" i="9"/>
  <c r="H635" i="9"/>
  <c r="H664" i="9"/>
  <c r="D664" i="9"/>
  <c r="G664" i="9"/>
  <c r="F664" i="9"/>
  <c r="E664" i="9"/>
  <c r="E595" i="9"/>
  <c r="H595" i="9"/>
  <c r="D595" i="9"/>
  <c r="G595" i="9"/>
  <c r="F595" i="9"/>
  <c r="F624" i="9"/>
  <c r="E624" i="9"/>
  <c r="H624" i="9"/>
  <c r="D624" i="9"/>
  <c r="G624" i="9"/>
  <c r="F560" i="9"/>
  <c r="E560" i="9"/>
  <c r="H560" i="9"/>
  <c r="D560" i="9"/>
  <c r="G560" i="9"/>
  <c r="G601" i="9"/>
  <c r="F601" i="9"/>
  <c r="E601" i="9"/>
  <c r="H601" i="9"/>
  <c r="D601" i="9"/>
  <c r="G628" i="9"/>
  <c r="H628" i="9"/>
  <c r="F628" i="9"/>
  <c r="E628" i="9"/>
  <c r="D628" i="9"/>
  <c r="H566" i="9"/>
  <c r="D566" i="9"/>
  <c r="G566" i="9"/>
  <c r="F566" i="9"/>
  <c r="E566" i="9"/>
  <c r="E500" i="9"/>
  <c r="H500" i="9"/>
  <c r="D500" i="9"/>
  <c r="G500" i="9"/>
  <c r="F500" i="9"/>
  <c r="F529" i="9"/>
  <c r="E529" i="9"/>
  <c r="H529" i="9"/>
  <c r="D529" i="9"/>
  <c r="G529" i="9"/>
  <c r="F465" i="9"/>
  <c r="E465" i="9"/>
  <c r="H465" i="9"/>
  <c r="D465" i="9"/>
  <c r="G465" i="9"/>
  <c r="G498" i="9"/>
  <c r="F498" i="9"/>
  <c r="E498" i="9"/>
  <c r="H498" i="9"/>
  <c r="D498" i="9"/>
  <c r="H535" i="9"/>
  <c r="D535" i="9"/>
  <c r="G535" i="9"/>
  <c r="F535" i="9"/>
  <c r="E535" i="9"/>
  <c r="H471" i="9"/>
  <c r="D471" i="9"/>
  <c r="G471" i="9"/>
  <c r="F471" i="9"/>
  <c r="E471" i="9"/>
  <c r="E406" i="9"/>
  <c r="H406" i="9"/>
  <c r="D406" i="9"/>
  <c r="G406" i="9"/>
  <c r="F406" i="9"/>
  <c r="F435" i="9"/>
  <c r="E435" i="9"/>
  <c r="H435" i="9"/>
  <c r="D435" i="9"/>
  <c r="G435" i="9"/>
  <c r="F371" i="9"/>
  <c r="E371" i="9"/>
  <c r="H371" i="9"/>
  <c r="D371" i="9"/>
  <c r="G371" i="9"/>
  <c r="G404" i="9"/>
  <c r="F404" i="9"/>
  <c r="E404" i="9"/>
  <c r="H404" i="9"/>
  <c r="D404" i="9"/>
  <c r="H433" i="9"/>
  <c r="D433" i="9"/>
  <c r="G433" i="9"/>
  <c r="F433" i="9"/>
  <c r="E433" i="9"/>
  <c r="H369" i="9"/>
  <c r="D369" i="9"/>
  <c r="G369" i="9"/>
  <c r="F369" i="9"/>
  <c r="E369" i="9"/>
  <c r="E308" i="9"/>
  <c r="H308" i="9"/>
  <c r="D308" i="9"/>
  <c r="G308" i="9"/>
  <c r="F308" i="9"/>
  <c r="E244" i="9"/>
  <c r="H244" i="9"/>
  <c r="D244" i="9"/>
  <c r="G244" i="9"/>
  <c r="F244" i="9"/>
  <c r="E180" i="9"/>
  <c r="H180" i="9"/>
  <c r="D180" i="9"/>
  <c r="G180" i="9"/>
  <c r="F180" i="9"/>
  <c r="F309" i="9"/>
  <c r="E309" i="9"/>
  <c r="H309" i="9"/>
  <c r="D309" i="9"/>
  <c r="G309" i="9"/>
  <c r="F245" i="9"/>
  <c r="E245" i="9"/>
  <c r="H245" i="9"/>
  <c r="D245" i="9"/>
  <c r="G245" i="9"/>
  <c r="F181" i="9"/>
  <c r="E181" i="9"/>
  <c r="H181" i="9"/>
  <c r="D181" i="9"/>
  <c r="G181" i="9"/>
  <c r="G310" i="9"/>
  <c r="F310" i="9"/>
  <c r="E310" i="9"/>
  <c r="H310" i="9"/>
  <c r="D310" i="9"/>
  <c r="G246" i="9"/>
  <c r="F246" i="9"/>
  <c r="E246" i="9"/>
  <c r="H246" i="9"/>
  <c r="D246" i="9"/>
  <c r="G182" i="9"/>
  <c r="F182" i="9"/>
  <c r="E182" i="9"/>
  <c r="H182" i="9"/>
  <c r="D182" i="9"/>
  <c r="H311" i="9"/>
  <c r="D311" i="9"/>
  <c r="G311" i="9"/>
  <c r="F311" i="9"/>
  <c r="E311" i="9"/>
  <c r="H247" i="9"/>
  <c r="D247" i="9"/>
  <c r="G247" i="9"/>
  <c r="F247" i="9"/>
  <c r="E247" i="9"/>
  <c r="H183" i="9"/>
  <c r="D183" i="9"/>
  <c r="G183" i="9"/>
  <c r="F183" i="9"/>
  <c r="E183" i="9"/>
  <c r="E118" i="9"/>
  <c r="H118" i="9"/>
  <c r="D118" i="9"/>
  <c r="G118" i="9"/>
  <c r="F118" i="9"/>
  <c r="E54" i="9"/>
  <c r="H54" i="9"/>
  <c r="D54" i="9"/>
  <c r="G54" i="9"/>
  <c r="F54" i="9"/>
  <c r="F131" i="9"/>
  <c r="E131" i="9"/>
  <c r="H131" i="9"/>
  <c r="D131" i="9"/>
  <c r="G131" i="9"/>
  <c r="F67" i="9"/>
  <c r="E67" i="9"/>
  <c r="H67" i="9"/>
  <c r="D67" i="9"/>
  <c r="G67" i="9"/>
  <c r="G20" i="9"/>
  <c r="E20" i="9"/>
  <c r="F20" i="9"/>
  <c r="H20" i="9"/>
  <c r="D20" i="9"/>
  <c r="G96" i="9"/>
  <c r="F96" i="9"/>
  <c r="E96" i="9"/>
  <c r="H96" i="9"/>
  <c r="D96" i="9"/>
  <c r="F894" i="9"/>
  <c r="E894" i="9"/>
  <c r="H894" i="9"/>
  <c r="D894" i="9"/>
  <c r="G894" i="9"/>
  <c r="G879" i="9"/>
  <c r="F879" i="9"/>
  <c r="E879" i="9"/>
  <c r="H879" i="9"/>
  <c r="D879" i="9"/>
  <c r="G860" i="9"/>
  <c r="E860" i="9"/>
  <c r="H860" i="9"/>
  <c r="F860" i="9"/>
  <c r="D860" i="9"/>
  <c r="F837" i="9"/>
  <c r="E837" i="9"/>
  <c r="H837" i="9"/>
  <c r="D837" i="9"/>
  <c r="G837" i="9"/>
  <c r="H847" i="9"/>
  <c r="D847" i="9"/>
  <c r="G847" i="9"/>
  <c r="F847" i="9"/>
  <c r="E847" i="9"/>
  <c r="E794" i="9"/>
  <c r="H794" i="9"/>
  <c r="D794" i="9"/>
  <c r="G794" i="9"/>
  <c r="F794" i="9"/>
  <c r="G808" i="9"/>
  <c r="F808" i="9"/>
  <c r="E808" i="9"/>
  <c r="H808" i="9"/>
  <c r="D808" i="9"/>
  <c r="G781" i="9"/>
  <c r="E781" i="9"/>
  <c r="D781" i="9"/>
  <c r="H781" i="9"/>
  <c r="F781" i="9"/>
  <c r="F768" i="9"/>
  <c r="E768" i="9"/>
  <c r="H768" i="9"/>
  <c r="D768" i="9"/>
  <c r="G768" i="9"/>
  <c r="G761" i="9"/>
  <c r="F761" i="9"/>
  <c r="E761" i="9"/>
  <c r="H761" i="9"/>
  <c r="D761" i="9"/>
  <c r="H754" i="9"/>
  <c r="D754" i="9"/>
  <c r="G754" i="9"/>
  <c r="F754" i="9"/>
  <c r="E754" i="9"/>
  <c r="E701" i="9"/>
  <c r="H701" i="9"/>
  <c r="D701" i="9"/>
  <c r="G701" i="9"/>
  <c r="F701" i="9"/>
  <c r="G727" i="9"/>
  <c r="F727" i="9"/>
  <c r="D727" i="9"/>
  <c r="H727" i="9"/>
  <c r="E727" i="9"/>
  <c r="F654" i="9"/>
  <c r="E654" i="9"/>
  <c r="H654" i="9"/>
  <c r="D654" i="9"/>
  <c r="G654" i="9"/>
  <c r="G679" i="9"/>
  <c r="F679" i="9"/>
  <c r="E679" i="9"/>
  <c r="H679" i="9"/>
  <c r="D679" i="9"/>
  <c r="H708" i="9"/>
  <c r="D708" i="9"/>
  <c r="G708" i="9"/>
  <c r="F708" i="9"/>
  <c r="E708" i="9"/>
  <c r="H644" i="9"/>
  <c r="D644" i="9"/>
  <c r="G644" i="9"/>
  <c r="F644" i="9"/>
  <c r="E644" i="9"/>
  <c r="E575" i="9"/>
  <c r="H575" i="9"/>
  <c r="D575" i="9"/>
  <c r="G575" i="9"/>
  <c r="F575" i="9"/>
  <c r="F604" i="9"/>
  <c r="E604" i="9"/>
  <c r="H604" i="9"/>
  <c r="D604" i="9"/>
  <c r="G604" i="9"/>
  <c r="F540" i="9"/>
  <c r="E540" i="9"/>
  <c r="G540" i="9"/>
  <c r="H540" i="9"/>
  <c r="D540" i="9"/>
  <c r="G581" i="9"/>
  <c r="F581" i="9"/>
  <c r="E581" i="9"/>
  <c r="H581" i="9"/>
  <c r="D581" i="9"/>
  <c r="H610" i="9"/>
  <c r="D610" i="9"/>
  <c r="G610" i="9"/>
  <c r="F610" i="9"/>
  <c r="E610" i="9"/>
  <c r="H546" i="9"/>
  <c r="D546" i="9"/>
  <c r="G546" i="9"/>
  <c r="F546" i="9"/>
  <c r="E546" i="9"/>
  <c r="E480" i="9"/>
  <c r="H480" i="9"/>
  <c r="D480" i="9"/>
  <c r="G480" i="9"/>
  <c r="F480" i="9"/>
  <c r="F509" i="9"/>
  <c r="E509" i="9"/>
  <c r="H509" i="9"/>
  <c r="D509" i="9"/>
  <c r="G509" i="9"/>
  <c r="F445" i="9"/>
  <c r="H445" i="9"/>
  <c r="D445" i="9"/>
  <c r="G445" i="9"/>
  <c r="E445" i="9"/>
  <c r="G478" i="9"/>
  <c r="F478" i="9"/>
  <c r="E478" i="9"/>
  <c r="H478" i="9"/>
  <c r="D478" i="9"/>
  <c r="H515" i="9"/>
  <c r="D515" i="9"/>
  <c r="G515" i="9"/>
  <c r="F515" i="9"/>
  <c r="E515" i="9"/>
  <c r="H451" i="9"/>
  <c r="D451" i="9"/>
  <c r="G451" i="9"/>
  <c r="F451" i="9"/>
  <c r="E451" i="9"/>
  <c r="E386" i="9"/>
  <c r="H386" i="9"/>
  <c r="D386" i="9"/>
  <c r="G386" i="9"/>
  <c r="F386" i="9"/>
  <c r="F415" i="9"/>
  <c r="E415" i="9"/>
  <c r="H415" i="9"/>
  <c r="D415" i="9"/>
  <c r="G415" i="9"/>
  <c r="F351" i="9"/>
  <c r="E351" i="9"/>
  <c r="G351" i="9"/>
  <c r="H351" i="9"/>
  <c r="D351" i="9"/>
  <c r="G384" i="9"/>
  <c r="F384" i="9"/>
  <c r="E384" i="9"/>
  <c r="H384" i="9"/>
  <c r="D384" i="9"/>
  <c r="H413" i="9"/>
  <c r="D413" i="9"/>
  <c r="G413" i="9"/>
  <c r="F413" i="9"/>
  <c r="E413" i="9"/>
  <c r="G349" i="9"/>
  <c r="E349" i="9"/>
  <c r="D349" i="9"/>
  <c r="H349" i="9"/>
  <c r="F349" i="9"/>
  <c r="E288" i="9"/>
  <c r="H288" i="9"/>
  <c r="D288" i="9"/>
  <c r="G288" i="9"/>
  <c r="F288" i="9"/>
  <c r="E224" i="9"/>
  <c r="H224" i="9"/>
  <c r="D224" i="9"/>
  <c r="G224" i="9"/>
  <c r="F224" i="9"/>
  <c r="H160" i="9"/>
  <c r="D160" i="9"/>
  <c r="G160" i="9"/>
  <c r="F160" i="9"/>
  <c r="E160" i="9"/>
  <c r="F289" i="9"/>
  <c r="E289" i="9"/>
  <c r="H289" i="9"/>
  <c r="D289" i="9"/>
  <c r="G289" i="9"/>
  <c r="F225" i="9"/>
  <c r="E225" i="9"/>
  <c r="H225" i="9"/>
  <c r="D225" i="9"/>
  <c r="G225" i="9"/>
  <c r="F161" i="9"/>
  <c r="E161" i="9"/>
  <c r="H161" i="9"/>
  <c r="D161" i="9"/>
  <c r="G161" i="9"/>
  <c r="G290" i="9"/>
  <c r="F290" i="9"/>
  <c r="E290" i="9"/>
  <c r="H290" i="9"/>
  <c r="D290" i="9"/>
  <c r="G226" i="9"/>
  <c r="F226" i="9"/>
  <c r="E226" i="9"/>
  <c r="H226" i="9"/>
  <c r="D226" i="9"/>
  <c r="G162" i="9"/>
  <c r="F162" i="9"/>
  <c r="E162" i="9"/>
  <c r="H162" i="9"/>
  <c r="D162" i="9"/>
  <c r="H291" i="9"/>
  <c r="D291" i="9"/>
  <c r="G291" i="9"/>
  <c r="F291" i="9"/>
  <c r="E291" i="9"/>
  <c r="H227" i="9"/>
  <c r="D227" i="9"/>
  <c r="G227" i="9"/>
  <c r="F227" i="9"/>
  <c r="E227" i="9"/>
  <c r="H163" i="9"/>
  <c r="D163" i="9"/>
  <c r="G163" i="9"/>
  <c r="F163" i="9"/>
  <c r="E163" i="9"/>
  <c r="E98" i="9"/>
  <c r="H98" i="9"/>
  <c r="D98" i="9"/>
  <c r="G98" i="9"/>
  <c r="F98" i="9"/>
  <c r="E34" i="9"/>
  <c r="H34" i="9"/>
  <c r="D34" i="9"/>
  <c r="G34" i="9"/>
  <c r="F34" i="9"/>
  <c r="F111" i="9"/>
  <c r="E111" i="9"/>
  <c r="H111" i="9"/>
  <c r="D111" i="9"/>
  <c r="G111" i="9"/>
  <c r="F47" i="9"/>
  <c r="E47" i="9"/>
  <c r="H47" i="9"/>
  <c r="D47" i="9"/>
  <c r="G47" i="9"/>
  <c r="G140" i="9"/>
  <c r="F140" i="9"/>
  <c r="E140" i="9"/>
  <c r="H140" i="9"/>
  <c r="D140" i="9"/>
  <c r="G76" i="9"/>
  <c r="F76" i="9"/>
  <c r="E76" i="9"/>
  <c r="H76" i="9"/>
  <c r="D76" i="9"/>
  <c r="F890" i="9"/>
  <c r="E890" i="9"/>
  <c r="H890" i="9"/>
  <c r="D890" i="9"/>
  <c r="G890" i="9"/>
  <c r="G875" i="9"/>
  <c r="F875" i="9"/>
  <c r="E875" i="9"/>
  <c r="H875" i="9"/>
  <c r="D875" i="9"/>
  <c r="F859" i="9"/>
  <c r="H859" i="9"/>
  <c r="D859" i="9"/>
  <c r="G859" i="9"/>
  <c r="E859" i="9"/>
  <c r="F833" i="9"/>
  <c r="E833" i="9"/>
  <c r="H833" i="9"/>
  <c r="D833" i="9"/>
  <c r="G833" i="9"/>
  <c r="H843" i="9"/>
  <c r="D843" i="9"/>
  <c r="G843" i="9"/>
  <c r="F843" i="9"/>
  <c r="E843" i="9"/>
  <c r="E790" i="9"/>
  <c r="H790" i="9"/>
  <c r="D790" i="9"/>
  <c r="G790" i="9"/>
  <c r="F790" i="9"/>
  <c r="G804" i="9"/>
  <c r="F804" i="9"/>
  <c r="E804" i="9"/>
  <c r="H804" i="9"/>
  <c r="D804" i="9"/>
  <c r="G777" i="9"/>
  <c r="E777" i="9"/>
  <c r="H777" i="9"/>
  <c r="F777" i="9"/>
  <c r="D777" i="9"/>
  <c r="F764" i="9"/>
  <c r="E764" i="9"/>
  <c r="H764" i="9"/>
  <c r="D764" i="9"/>
  <c r="G764" i="9"/>
  <c r="G757" i="9"/>
  <c r="F757" i="9"/>
  <c r="E757" i="9"/>
  <c r="H757" i="9"/>
  <c r="D757" i="9"/>
  <c r="H750" i="9"/>
  <c r="D750" i="9"/>
  <c r="G750" i="9"/>
  <c r="F750" i="9"/>
  <c r="E750" i="9"/>
  <c r="E697" i="9"/>
  <c r="H697" i="9"/>
  <c r="D697" i="9"/>
  <c r="G697" i="9"/>
  <c r="F697" i="9"/>
  <c r="F714" i="9"/>
  <c r="E714" i="9"/>
  <c r="H714" i="9"/>
  <c r="D714" i="9"/>
  <c r="G714" i="9"/>
  <c r="F650" i="9"/>
  <c r="E650" i="9"/>
  <c r="H650" i="9"/>
  <c r="D650" i="9"/>
  <c r="G650" i="9"/>
  <c r="G675" i="9"/>
  <c r="F675" i="9"/>
  <c r="E675" i="9"/>
  <c r="H675" i="9"/>
  <c r="D675" i="9"/>
  <c r="H704" i="9"/>
  <c r="D704" i="9"/>
  <c r="G704" i="9"/>
  <c r="F704" i="9"/>
  <c r="E704" i="9"/>
  <c r="G640" i="9"/>
  <c r="F640" i="9"/>
  <c r="E640" i="9"/>
  <c r="H640" i="9"/>
  <c r="D640" i="9"/>
  <c r="E571" i="9"/>
  <c r="H571" i="9"/>
  <c r="D571" i="9"/>
  <c r="G571" i="9"/>
  <c r="F571" i="9"/>
  <c r="F600" i="9"/>
  <c r="E600" i="9"/>
  <c r="H600" i="9"/>
  <c r="D600" i="9"/>
  <c r="G600" i="9"/>
  <c r="E536" i="9"/>
  <c r="H536" i="9"/>
  <c r="D536" i="9"/>
  <c r="G536" i="9"/>
  <c r="F536" i="9"/>
  <c r="G577" i="9"/>
  <c r="F577" i="9"/>
  <c r="E577" i="9"/>
  <c r="H577" i="9"/>
  <c r="D577" i="9"/>
  <c r="H606" i="9"/>
  <c r="D606" i="9"/>
  <c r="G606" i="9"/>
  <c r="F606" i="9"/>
  <c r="E606" i="9"/>
  <c r="H542" i="9"/>
  <c r="D542" i="9"/>
  <c r="G542" i="9"/>
  <c r="E542" i="9"/>
  <c r="F542" i="9"/>
  <c r="E476" i="9"/>
  <c r="H476" i="9"/>
  <c r="D476" i="9"/>
  <c r="G476" i="9"/>
  <c r="F476" i="9"/>
  <c r="F505" i="9"/>
  <c r="E505" i="9"/>
  <c r="H505" i="9"/>
  <c r="D505" i="9"/>
  <c r="G505" i="9"/>
  <c r="G541" i="9"/>
  <c r="F541" i="9"/>
  <c r="H541" i="9"/>
  <c r="D541" i="9"/>
  <c r="E541" i="9"/>
  <c r="G474" i="9"/>
  <c r="F474" i="9"/>
  <c r="E474" i="9"/>
  <c r="H474" i="9"/>
  <c r="D474" i="9"/>
  <c r="H511" i="9"/>
  <c r="D511" i="9"/>
  <c r="G511" i="9"/>
  <c r="F511" i="9"/>
  <c r="E511" i="9"/>
  <c r="H447" i="9"/>
  <c r="D447" i="9"/>
  <c r="G447" i="9"/>
  <c r="F447" i="9"/>
  <c r="E447" i="9"/>
  <c r="E382" i="9"/>
  <c r="H382" i="9"/>
  <c r="D382" i="9"/>
  <c r="G382" i="9"/>
  <c r="F382" i="9"/>
  <c r="F411" i="9"/>
  <c r="E411" i="9"/>
  <c r="H411" i="9"/>
  <c r="D411" i="9"/>
  <c r="G411" i="9"/>
  <c r="E347" i="9"/>
  <c r="G347" i="9"/>
  <c r="H347" i="9"/>
  <c r="F347" i="9"/>
  <c r="D347" i="9"/>
  <c r="G380" i="9"/>
  <c r="F380" i="9"/>
  <c r="E380" i="9"/>
  <c r="H380" i="9"/>
  <c r="D380" i="9"/>
  <c r="H409" i="9"/>
  <c r="D409" i="9"/>
  <c r="G409" i="9"/>
  <c r="F409" i="9"/>
  <c r="E409" i="9"/>
  <c r="H346" i="9"/>
  <c r="D346" i="9"/>
  <c r="F346" i="9"/>
  <c r="G346" i="9"/>
  <c r="E346" i="9"/>
  <c r="E284" i="9"/>
  <c r="H284" i="9"/>
  <c r="D284" i="9"/>
  <c r="G284" i="9"/>
  <c r="F284" i="9"/>
  <c r="E220" i="9"/>
  <c r="H220" i="9"/>
  <c r="D220" i="9"/>
  <c r="G220" i="9"/>
  <c r="F220" i="9"/>
  <c r="F348" i="9"/>
  <c r="H348" i="9"/>
  <c r="D348" i="9"/>
  <c r="G348" i="9"/>
  <c r="E348" i="9"/>
  <c r="F285" i="9"/>
  <c r="E285" i="9"/>
  <c r="H285" i="9"/>
  <c r="D285" i="9"/>
  <c r="G285" i="9"/>
  <c r="F221" i="9"/>
  <c r="E221" i="9"/>
  <c r="H221" i="9"/>
  <c r="D221" i="9"/>
  <c r="G221" i="9"/>
  <c r="E157" i="9"/>
  <c r="H157" i="9"/>
  <c r="D157" i="9"/>
  <c r="G157" i="9"/>
  <c r="F157" i="9"/>
  <c r="G286" i="9"/>
  <c r="F286" i="9"/>
  <c r="E286" i="9"/>
  <c r="H286" i="9"/>
  <c r="D286" i="9"/>
  <c r="G222" i="9"/>
  <c r="F222" i="9"/>
  <c r="E222" i="9"/>
  <c r="H222" i="9"/>
  <c r="D222" i="9"/>
  <c r="F158" i="9"/>
  <c r="E158" i="9"/>
  <c r="H158" i="9"/>
  <c r="D158" i="9"/>
  <c r="G158" i="9"/>
  <c r="H287" i="9"/>
  <c r="D287" i="9"/>
  <c r="G287" i="9"/>
  <c r="F287" i="9"/>
  <c r="E287" i="9"/>
  <c r="H223" i="9"/>
  <c r="D223" i="9"/>
  <c r="G223" i="9"/>
  <c r="F223" i="9"/>
  <c r="E223" i="9"/>
  <c r="G159" i="9"/>
  <c r="F159" i="9"/>
  <c r="E159" i="9"/>
  <c r="H159" i="9"/>
  <c r="D159" i="9"/>
  <c r="E94" i="9"/>
  <c r="H94" i="9"/>
  <c r="D94" i="9"/>
  <c r="G94" i="9"/>
  <c r="F94" i="9"/>
  <c r="E30" i="9"/>
  <c r="H30" i="9"/>
  <c r="D30" i="9"/>
  <c r="G30" i="9"/>
  <c r="F30" i="9"/>
  <c r="F107" i="9"/>
  <c r="E107" i="9"/>
  <c r="H107" i="9"/>
  <c r="D107" i="9"/>
  <c r="G107" i="9"/>
  <c r="F43" i="9"/>
  <c r="E43" i="9"/>
  <c r="H43" i="9"/>
  <c r="D43" i="9"/>
  <c r="G43" i="9"/>
  <c r="G136" i="9"/>
  <c r="F136" i="9"/>
  <c r="E136" i="9"/>
  <c r="H136" i="9"/>
  <c r="D136" i="9"/>
  <c r="G72" i="9"/>
  <c r="F72" i="9"/>
  <c r="E72" i="9"/>
  <c r="H72" i="9"/>
  <c r="D72" i="9"/>
  <c r="H141" i="9"/>
  <c r="D141" i="9"/>
  <c r="G141" i="9"/>
  <c r="F141" i="9"/>
  <c r="E141" i="9"/>
  <c r="H77" i="9"/>
  <c r="D77" i="9"/>
  <c r="G77" i="9"/>
  <c r="F77" i="9"/>
  <c r="E77" i="9"/>
  <c r="H861" i="9"/>
  <c r="D861" i="9"/>
  <c r="F861" i="9"/>
  <c r="G861" i="9"/>
  <c r="E861" i="9"/>
  <c r="H805" i="9"/>
  <c r="D805" i="9"/>
  <c r="G805" i="9"/>
  <c r="F805" i="9"/>
  <c r="E805" i="9"/>
  <c r="F886" i="9"/>
  <c r="E886" i="9"/>
  <c r="H886" i="9"/>
  <c r="D886" i="9"/>
  <c r="G886" i="9"/>
  <c r="E856" i="9"/>
  <c r="H856" i="9"/>
  <c r="D856" i="9"/>
  <c r="G856" i="9"/>
  <c r="F856" i="9"/>
  <c r="H839" i="9"/>
  <c r="D839" i="9"/>
  <c r="G839" i="9"/>
  <c r="F839" i="9"/>
  <c r="E839" i="9"/>
  <c r="E786" i="9"/>
  <c r="H786" i="9"/>
  <c r="D786" i="9"/>
  <c r="G786" i="9"/>
  <c r="F786" i="9"/>
  <c r="G800" i="9"/>
  <c r="F800" i="9"/>
  <c r="E800" i="9"/>
  <c r="H800" i="9"/>
  <c r="D800" i="9"/>
  <c r="G773" i="9"/>
  <c r="E773" i="9"/>
  <c r="D773" i="9"/>
  <c r="H773" i="9"/>
  <c r="F773" i="9"/>
  <c r="F760" i="9"/>
  <c r="E760" i="9"/>
  <c r="H760" i="9"/>
  <c r="D760" i="9"/>
  <c r="G760" i="9"/>
  <c r="G753" i="9"/>
  <c r="F753" i="9"/>
  <c r="E753" i="9"/>
  <c r="H753" i="9"/>
  <c r="D753" i="9"/>
  <c r="H746" i="9"/>
  <c r="D746" i="9"/>
  <c r="G746" i="9"/>
  <c r="F746" i="9"/>
  <c r="E746" i="9"/>
  <c r="E693" i="9"/>
  <c r="H693" i="9"/>
  <c r="D693" i="9"/>
  <c r="G693" i="9"/>
  <c r="F693" i="9"/>
  <c r="F710" i="9"/>
  <c r="E710" i="9"/>
  <c r="H710" i="9"/>
  <c r="D710" i="9"/>
  <c r="G710" i="9"/>
  <c r="F646" i="9"/>
  <c r="E646" i="9"/>
  <c r="H646" i="9"/>
  <c r="D646" i="9"/>
  <c r="G646" i="9"/>
  <c r="G671" i="9"/>
  <c r="F671" i="9"/>
  <c r="E671" i="9"/>
  <c r="H671" i="9"/>
  <c r="D671" i="9"/>
  <c r="H700" i="9"/>
  <c r="D700" i="9"/>
  <c r="G700" i="9"/>
  <c r="F700" i="9"/>
  <c r="E700" i="9"/>
  <c r="G636" i="9"/>
  <c r="F636" i="9"/>
  <c r="H636" i="9"/>
  <c r="E636" i="9"/>
  <c r="D636" i="9"/>
  <c r="E567" i="9"/>
  <c r="H567" i="9"/>
  <c r="D567" i="9"/>
  <c r="G567" i="9"/>
  <c r="F567" i="9"/>
  <c r="F596" i="9"/>
  <c r="E596" i="9"/>
  <c r="H596" i="9"/>
  <c r="D596" i="9"/>
  <c r="G596" i="9"/>
  <c r="H637" i="9"/>
  <c r="D637" i="9"/>
  <c r="G637" i="9"/>
  <c r="F637" i="9"/>
  <c r="E637" i="9"/>
  <c r="G573" i="9"/>
  <c r="F573" i="9"/>
  <c r="E573" i="9"/>
  <c r="H573" i="9"/>
  <c r="D573" i="9"/>
  <c r="H602" i="9"/>
  <c r="D602" i="9"/>
  <c r="G602" i="9"/>
  <c r="F602" i="9"/>
  <c r="E602" i="9"/>
  <c r="H538" i="9"/>
  <c r="G538" i="9"/>
  <c r="F538" i="9"/>
  <c r="E538" i="9"/>
  <c r="D538" i="9"/>
  <c r="E472" i="9"/>
  <c r="H472" i="9"/>
  <c r="D472" i="9"/>
  <c r="G472" i="9"/>
  <c r="F472" i="9"/>
  <c r="F501" i="9"/>
  <c r="E501" i="9"/>
  <c r="H501" i="9"/>
  <c r="D501" i="9"/>
  <c r="G501" i="9"/>
  <c r="G534" i="9"/>
  <c r="F534" i="9"/>
  <c r="E534" i="9"/>
  <c r="H534" i="9"/>
  <c r="D534" i="9"/>
  <c r="G470" i="9"/>
  <c r="F470" i="9"/>
  <c r="E470" i="9"/>
  <c r="H470" i="9"/>
  <c r="D470" i="9"/>
  <c r="H507" i="9"/>
  <c r="D507" i="9"/>
  <c r="G507" i="9"/>
  <c r="F507" i="9"/>
  <c r="E507" i="9"/>
  <c r="H443" i="9"/>
  <c r="F443" i="9"/>
  <c r="E443" i="9"/>
  <c r="D443" i="9"/>
  <c r="G443" i="9"/>
  <c r="E378" i="9"/>
  <c r="H378" i="9"/>
  <c r="D378" i="9"/>
  <c r="G378" i="9"/>
  <c r="F378" i="9"/>
  <c r="F407" i="9"/>
  <c r="E407" i="9"/>
  <c r="H407" i="9"/>
  <c r="D407" i="9"/>
  <c r="G407" i="9"/>
  <c r="G440" i="9"/>
  <c r="F440" i="9"/>
  <c r="E440" i="9"/>
  <c r="H440" i="9"/>
  <c r="D440" i="9"/>
  <c r="G376" i="9"/>
  <c r="F376" i="9"/>
  <c r="E376" i="9"/>
  <c r="H376" i="9"/>
  <c r="D376" i="9"/>
  <c r="H405" i="9"/>
  <c r="D405" i="9"/>
  <c r="G405" i="9"/>
  <c r="F405" i="9"/>
  <c r="E405" i="9"/>
  <c r="G345" i="9"/>
  <c r="D345" i="9"/>
  <c r="H345" i="9"/>
  <c r="F345" i="9"/>
  <c r="E345" i="9"/>
  <c r="E280" i="9"/>
  <c r="H280" i="9"/>
  <c r="D280" i="9"/>
  <c r="G280" i="9"/>
  <c r="F280" i="9"/>
  <c r="E216" i="9"/>
  <c r="H216" i="9"/>
  <c r="D216" i="9"/>
  <c r="G216" i="9"/>
  <c r="F216" i="9"/>
  <c r="F344" i="9"/>
  <c r="E344" i="9"/>
  <c r="D344" i="9"/>
  <c r="H344" i="9"/>
  <c r="G344" i="9"/>
  <c r="F281" i="9"/>
  <c r="E281" i="9"/>
  <c r="H281" i="9"/>
  <c r="D281" i="9"/>
  <c r="G281" i="9"/>
  <c r="F217" i="9"/>
  <c r="E217" i="9"/>
  <c r="H217" i="9"/>
  <c r="D217" i="9"/>
  <c r="G217" i="9"/>
  <c r="G153" i="9"/>
  <c r="D153" i="9"/>
  <c r="H153" i="9"/>
  <c r="F153" i="9"/>
  <c r="E153" i="9"/>
  <c r="G282" i="9"/>
  <c r="F282" i="9"/>
  <c r="E282" i="9"/>
  <c r="H282" i="9"/>
  <c r="D282" i="9"/>
  <c r="G218" i="9"/>
  <c r="F218" i="9"/>
  <c r="E218" i="9"/>
  <c r="H218" i="9"/>
  <c r="D218" i="9"/>
  <c r="F154" i="9"/>
  <c r="H154" i="9"/>
  <c r="D154" i="9"/>
  <c r="G154" i="9"/>
  <c r="E154" i="9"/>
  <c r="H283" i="9"/>
  <c r="D283" i="9"/>
  <c r="G283" i="9"/>
  <c r="F283" i="9"/>
  <c r="E283" i="9"/>
  <c r="H219" i="9"/>
  <c r="D219" i="9"/>
  <c r="G219" i="9"/>
  <c r="F219" i="9"/>
  <c r="E219" i="9"/>
  <c r="G155" i="9"/>
  <c r="F155" i="9"/>
  <c r="E155" i="9"/>
  <c r="H155" i="9"/>
  <c r="D155" i="9"/>
  <c r="E90" i="9"/>
  <c r="H90" i="9"/>
  <c r="D90" i="9"/>
  <c r="G90" i="9"/>
  <c r="F90" i="9"/>
  <c r="E26" i="9"/>
  <c r="H26" i="9"/>
  <c r="D26" i="9"/>
  <c r="G26" i="9"/>
  <c r="F26" i="9"/>
  <c r="F103" i="9"/>
  <c r="E103" i="9"/>
  <c r="H103" i="9"/>
  <c r="D103" i="9"/>
  <c r="G103" i="9"/>
  <c r="F39" i="9"/>
  <c r="E39" i="9"/>
  <c r="H39" i="9"/>
  <c r="D39" i="9"/>
  <c r="G39" i="9"/>
  <c r="G132" i="9"/>
  <c r="F132" i="9"/>
  <c r="E132" i="9"/>
  <c r="H132" i="9"/>
  <c r="D132" i="9"/>
  <c r="G68" i="9"/>
  <c r="F68" i="9"/>
  <c r="E68" i="9"/>
  <c r="H68" i="9"/>
  <c r="D68" i="9"/>
  <c r="H137" i="9"/>
  <c r="D137" i="9"/>
  <c r="G137" i="9"/>
  <c r="F137" i="9"/>
  <c r="E137" i="9"/>
  <c r="H73" i="9"/>
  <c r="D73" i="9"/>
  <c r="G73" i="9"/>
  <c r="F73" i="9"/>
  <c r="E73" i="9"/>
  <c r="H9" i="9"/>
  <c r="D9" i="9"/>
  <c r="G9" i="9"/>
  <c r="E9" i="9"/>
  <c r="F9" i="9"/>
  <c r="F898" i="9"/>
  <c r="E898" i="9"/>
  <c r="H898" i="9"/>
  <c r="D898" i="9"/>
  <c r="G898" i="9"/>
  <c r="G883" i="9"/>
  <c r="F883" i="9"/>
  <c r="E883" i="9"/>
  <c r="H883" i="9"/>
  <c r="D883" i="9"/>
  <c r="G864" i="9"/>
  <c r="F864" i="9"/>
  <c r="E864" i="9"/>
  <c r="H864" i="9"/>
  <c r="D864" i="9"/>
  <c r="F841" i="9"/>
  <c r="E841" i="9"/>
  <c r="H841" i="9"/>
  <c r="D841" i="9"/>
  <c r="G841" i="9"/>
  <c r="H851" i="9"/>
  <c r="D851" i="9"/>
  <c r="G851" i="9"/>
  <c r="F851" i="9"/>
  <c r="E851" i="9"/>
  <c r="E798" i="9"/>
  <c r="H798" i="9"/>
  <c r="D798" i="9"/>
  <c r="G798" i="9"/>
  <c r="F798" i="9"/>
  <c r="G816" i="9"/>
  <c r="F816" i="9"/>
  <c r="E816" i="9"/>
  <c r="D816" i="9"/>
  <c r="H816" i="9"/>
  <c r="H785" i="9"/>
  <c r="D785" i="9"/>
  <c r="G785" i="9"/>
  <c r="F785" i="9"/>
  <c r="E785" i="9"/>
  <c r="F780" i="9"/>
  <c r="H780" i="9"/>
  <c r="D780" i="9"/>
  <c r="G780" i="9"/>
  <c r="E780" i="9"/>
  <c r="G765" i="9"/>
  <c r="F765" i="9"/>
  <c r="E765" i="9"/>
  <c r="H765" i="9"/>
  <c r="D765" i="9"/>
  <c r="H758" i="9"/>
  <c r="D758" i="9"/>
  <c r="G758" i="9"/>
  <c r="F758" i="9"/>
  <c r="E758" i="9"/>
  <c r="E705" i="9"/>
  <c r="H705" i="9"/>
  <c r="D705" i="9"/>
  <c r="G705" i="9"/>
  <c r="F705" i="9"/>
  <c r="H641" i="9"/>
  <c r="D641" i="9"/>
  <c r="G641" i="9"/>
  <c r="F641" i="9"/>
  <c r="E641" i="9"/>
  <c r="F658" i="9"/>
  <c r="E658" i="9"/>
  <c r="H658" i="9"/>
  <c r="D658" i="9"/>
  <c r="G658" i="9"/>
  <c r="G683" i="9"/>
  <c r="F683" i="9"/>
  <c r="E683" i="9"/>
  <c r="H683" i="9"/>
  <c r="D683" i="9"/>
  <c r="H712" i="9"/>
  <c r="D712" i="9"/>
  <c r="G712" i="9"/>
  <c r="F712" i="9"/>
  <c r="E712" i="9"/>
  <c r="H648" i="9"/>
  <c r="D648" i="9"/>
  <c r="G648" i="9"/>
  <c r="F648" i="9"/>
  <c r="E648" i="9"/>
  <c r="E579" i="9"/>
  <c r="H579" i="9"/>
  <c r="D579" i="9"/>
  <c r="G579" i="9"/>
  <c r="F579" i="9"/>
  <c r="F608" i="9"/>
  <c r="E608" i="9"/>
  <c r="H608" i="9"/>
  <c r="D608" i="9"/>
  <c r="G608" i="9"/>
  <c r="F544" i="9"/>
  <c r="E544" i="9"/>
  <c r="G544" i="9"/>
  <c r="H544" i="9"/>
  <c r="D544" i="9"/>
  <c r="G585" i="9"/>
  <c r="F585" i="9"/>
  <c r="E585" i="9"/>
  <c r="H585" i="9"/>
  <c r="D585" i="9"/>
  <c r="H614" i="9"/>
  <c r="D614" i="9"/>
  <c r="G614" i="9"/>
  <c r="F614" i="9"/>
  <c r="E614" i="9"/>
  <c r="H550" i="9"/>
  <c r="D550" i="9"/>
  <c r="G550" i="9"/>
  <c r="F550" i="9"/>
  <c r="E550" i="9"/>
  <c r="E484" i="9"/>
  <c r="H484" i="9"/>
  <c r="D484" i="9"/>
  <c r="G484" i="9"/>
  <c r="F484" i="9"/>
  <c r="F513" i="9"/>
  <c r="E513" i="9"/>
  <c r="H513" i="9"/>
  <c r="D513" i="9"/>
  <c r="G513" i="9"/>
  <c r="F449" i="9"/>
  <c r="E449" i="9"/>
  <c r="H449" i="9"/>
  <c r="D449" i="9"/>
  <c r="G449" i="9"/>
  <c r="G482" i="9"/>
  <c r="F482" i="9"/>
  <c r="E482" i="9"/>
  <c r="H482" i="9"/>
  <c r="D482" i="9"/>
  <c r="H519" i="9"/>
  <c r="D519" i="9"/>
  <c r="G519" i="9"/>
  <c r="F519" i="9"/>
  <c r="E519" i="9"/>
  <c r="H455" i="9"/>
  <c r="D455" i="9"/>
  <c r="G455" i="9"/>
  <c r="F455" i="9"/>
  <c r="E455" i="9"/>
  <c r="E390" i="9"/>
  <c r="H390" i="9"/>
  <c r="D390" i="9"/>
  <c r="G390" i="9"/>
  <c r="F390" i="9"/>
  <c r="F419" i="9"/>
  <c r="E419" i="9"/>
  <c r="H419" i="9"/>
  <c r="D419" i="9"/>
  <c r="G419" i="9"/>
  <c r="F355" i="9"/>
  <c r="E355" i="9"/>
  <c r="H355" i="9"/>
  <c r="D355" i="9"/>
  <c r="G355" i="9"/>
  <c r="G388" i="9"/>
  <c r="F388" i="9"/>
  <c r="E388" i="9"/>
  <c r="H388" i="9"/>
  <c r="D388" i="9"/>
  <c r="H417" i="9"/>
  <c r="D417" i="9"/>
  <c r="G417" i="9"/>
  <c r="F417" i="9"/>
  <c r="E417" i="9"/>
  <c r="H353" i="9"/>
  <c r="D353" i="9"/>
  <c r="G353" i="9"/>
  <c r="F353" i="9"/>
  <c r="E353" i="9"/>
  <c r="E292" i="9"/>
  <c r="H292" i="9"/>
  <c r="D292" i="9"/>
  <c r="G292" i="9"/>
  <c r="F292" i="9"/>
  <c r="E228" i="9"/>
  <c r="H228" i="9"/>
  <c r="D228" i="9"/>
  <c r="G228" i="9"/>
  <c r="F228" i="9"/>
  <c r="E164" i="9"/>
  <c r="H164" i="9"/>
  <c r="D164" i="9"/>
  <c r="G164" i="9"/>
  <c r="F164" i="9"/>
  <c r="F293" i="9"/>
  <c r="E293" i="9"/>
  <c r="H293" i="9"/>
  <c r="D293" i="9"/>
  <c r="G293" i="9"/>
  <c r="F229" i="9"/>
  <c r="E229" i="9"/>
  <c r="H229" i="9"/>
  <c r="D229" i="9"/>
  <c r="G229" i="9"/>
  <c r="F165" i="9"/>
  <c r="E165" i="9"/>
  <c r="H165" i="9"/>
  <c r="D165" i="9"/>
  <c r="G165" i="9"/>
  <c r="G294" i="9"/>
  <c r="F294" i="9"/>
  <c r="E294" i="9"/>
  <c r="H294" i="9"/>
  <c r="D294" i="9"/>
  <c r="G230" i="9"/>
  <c r="F230" i="9"/>
  <c r="E230" i="9"/>
  <c r="H230" i="9"/>
  <c r="D230" i="9"/>
  <c r="G166" i="9"/>
  <c r="F166" i="9"/>
  <c r="E166" i="9"/>
  <c r="H166" i="9"/>
  <c r="D166" i="9"/>
  <c r="H295" i="9"/>
  <c r="D295" i="9"/>
  <c r="G295" i="9"/>
  <c r="F295" i="9"/>
  <c r="E295" i="9"/>
  <c r="H231" i="9"/>
  <c r="D231" i="9"/>
  <c r="G231" i="9"/>
  <c r="F231" i="9"/>
  <c r="E231" i="9"/>
  <c r="H167" i="9"/>
  <c r="D167" i="9"/>
  <c r="G167" i="9"/>
  <c r="F167" i="9"/>
  <c r="E167" i="9"/>
  <c r="E102" i="9"/>
  <c r="H102" i="9"/>
  <c r="D102" i="9"/>
  <c r="G102" i="9"/>
  <c r="F102" i="9"/>
  <c r="E38" i="9"/>
  <c r="H38" i="9"/>
  <c r="D38" i="9"/>
  <c r="G38" i="9"/>
  <c r="F38" i="9"/>
  <c r="F115" i="9"/>
  <c r="E115" i="9"/>
  <c r="H115" i="9"/>
  <c r="D115" i="9"/>
  <c r="G115" i="9"/>
  <c r="F51" i="9"/>
  <c r="E51" i="9"/>
  <c r="H51" i="9"/>
  <c r="D51" i="9"/>
  <c r="G51" i="9"/>
  <c r="G144" i="9"/>
  <c r="F144" i="9"/>
  <c r="E144" i="9"/>
  <c r="H144" i="9"/>
  <c r="D144" i="9"/>
  <c r="E897" i="9"/>
  <c r="H897" i="9"/>
  <c r="D897" i="9"/>
  <c r="G897" i="9"/>
  <c r="F897" i="9"/>
  <c r="F878" i="9"/>
  <c r="E878" i="9"/>
  <c r="H878" i="9"/>
  <c r="D878" i="9"/>
  <c r="G878" i="9"/>
  <c r="F863" i="9"/>
  <c r="H863" i="9"/>
  <c r="D863" i="9"/>
  <c r="E863" i="9"/>
  <c r="G863" i="9"/>
  <c r="E848" i="9"/>
  <c r="H848" i="9"/>
  <c r="D848" i="9"/>
  <c r="G848" i="9"/>
  <c r="F848" i="9"/>
  <c r="G850" i="9"/>
  <c r="F850" i="9"/>
  <c r="E850" i="9"/>
  <c r="H850" i="9"/>
  <c r="D850" i="9"/>
  <c r="H831" i="9"/>
  <c r="D831" i="9"/>
  <c r="G831" i="9"/>
  <c r="F831" i="9"/>
  <c r="E831" i="9"/>
  <c r="H813" i="9"/>
  <c r="D813" i="9"/>
  <c r="G813" i="9"/>
  <c r="F813" i="9"/>
  <c r="E813" i="9"/>
  <c r="G792" i="9"/>
  <c r="F792" i="9"/>
  <c r="E792" i="9"/>
  <c r="H792" i="9"/>
  <c r="D792" i="9"/>
  <c r="E771" i="9"/>
  <c r="H771" i="9"/>
  <c r="D771" i="9"/>
  <c r="G771" i="9"/>
  <c r="F771" i="9"/>
  <c r="F752" i="9"/>
  <c r="E752" i="9"/>
  <c r="H752" i="9"/>
  <c r="D752" i="9"/>
  <c r="G752" i="9"/>
  <c r="G745" i="9"/>
  <c r="F745" i="9"/>
  <c r="E745" i="9"/>
  <c r="H745" i="9"/>
  <c r="D745" i="9"/>
  <c r="H738" i="9"/>
  <c r="D738" i="9"/>
  <c r="G738" i="9"/>
  <c r="F738" i="9"/>
  <c r="E738" i="9"/>
  <c r="E685" i="9"/>
  <c r="H685" i="9"/>
  <c r="D685" i="9"/>
  <c r="G685" i="9"/>
  <c r="F685" i="9"/>
  <c r="F702" i="9"/>
  <c r="E702" i="9"/>
  <c r="H702" i="9"/>
  <c r="D702" i="9"/>
  <c r="G702" i="9"/>
  <c r="E638" i="9"/>
  <c r="H638" i="9"/>
  <c r="D638" i="9"/>
  <c r="G638" i="9"/>
  <c r="F638" i="9"/>
  <c r="G663" i="9"/>
  <c r="F663" i="9"/>
  <c r="E663" i="9"/>
  <c r="H663" i="9"/>
  <c r="D663" i="9"/>
  <c r="H692" i="9"/>
  <c r="D692" i="9"/>
  <c r="G692" i="9"/>
  <c r="F692" i="9"/>
  <c r="E692" i="9"/>
  <c r="E623" i="9"/>
  <c r="H623" i="9"/>
  <c r="D623" i="9"/>
  <c r="G623" i="9"/>
  <c r="F623" i="9"/>
  <c r="E559" i="9"/>
  <c r="H559" i="9"/>
  <c r="D559" i="9"/>
  <c r="G559" i="9"/>
  <c r="F559" i="9"/>
  <c r="F588" i="9"/>
  <c r="E588" i="9"/>
  <c r="H588" i="9"/>
  <c r="D588" i="9"/>
  <c r="G588" i="9"/>
  <c r="H629" i="9"/>
  <c r="D629" i="9"/>
  <c r="F629" i="9"/>
  <c r="E629" i="9"/>
  <c r="G629" i="9"/>
  <c r="G565" i="9"/>
  <c r="F565" i="9"/>
  <c r="E565" i="9"/>
  <c r="H565" i="9"/>
  <c r="D565" i="9"/>
  <c r="H594" i="9"/>
  <c r="D594" i="9"/>
  <c r="G594" i="9"/>
  <c r="F594" i="9"/>
  <c r="E594" i="9"/>
  <c r="E528" i="9"/>
  <c r="H528" i="9"/>
  <c r="D528" i="9"/>
  <c r="G528" i="9"/>
  <c r="F528" i="9"/>
  <c r="E464" i="9"/>
  <c r="H464" i="9"/>
  <c r="D464" i="9"/>
  <c r="G464" i="9"/>
  <c r="F464" i="9"/>
  <c r="F493" i="9"/>
  <c r="E493" i="9"/>
  <c r="H493" i="9"/>
  <c r="D493" i="9"/>
  <c r="G493" i="9"/>
  <c r="G526" i="9"/>
  <c r="F526" i="9"/>
  <c r="E526" i="9"/>
  <c r="H526" i="9"/>
  <c r="D526" i="9"/>
  <c r="G462" i="9"/>
  <c r="F462" i="9"/>
  <c r="E462" i="9"/>
  <c r="H462" i="9"/>
  <c r="D462" i="9"/>
  <c r="H499" i="9"/>
  <c r="D499" i="9"/>
  <c r="G499" i="9"/>
  <c r="F499" i="9"/>
  <c r="E499" i="9"/>
  <c r="E434" i="9"/>
  <c r="H434" i="9"/>
  <c r="D434" i="9"/>
  <c r="G434" i="9"/>
  <c r="F434" i="9"/>
  <c r="E370" i="9"/>
  <c r="H370" i="9"/>
  <c r="D370" i="9"/>
  <c r="G370" i="9"/>
  <c r="F370" i="9"/>
  <c r="F399" i="9"/>
  <c r="E399" i="9"/>
  <c r="H399" i="9"/>
  <c r="D399" i="9"/>
  <c r="G399" i="9"/>
  <c r="G432" i="9"/>
  <c r="F432" i="9"/>
  <c r="E432" i="9"/>
  <c r="H432" i="9"/>
  <c r="D432" i="9"/>
  <c r="G368" i="9"/>
  <c r="F368" i="9"/>
  <c r="E368" i="9"/>
  <c r="H368" i="9"/>
  <c r="D368" i="9"/>
  <c r="H397" i="9"/>
  <c r="D397" i="9"/>
  <c r="G397" i="9"/>
  <c r="F397" i="9"/>
  <c r="E397" i="9"/>
  <c r="E336" i="9"/>
  <c r="H336" i="9"/>
  <c r="D336" i="9"/>
  <c r="G336" i="9"/>
  <c r="F336" i="9"/>
  <c r="E272" i="9"/>
  <c r="H272" i="9"/>
  <c r="D272" i="9"/>
  <c r="G272" i="9"/>
  <c r="F272" i="9"/>
  <c r="E208" i="9"/>
  <c r="H208" i="9"/>
  <c r="D208" i="9"/>
  <c r="G208" i="9"/>
  <c r="F208" i="9"/>
  <c r="F337" i="9"/>
  <c r="E337" i="9"/>
  <c r="H337" i="9"/>
  <c r="D337" i="9"/>
  <c r="G337" i="9"/>
  <c r="F273" i="9"/>
  <c r="E273" i="9"/>
  <c r="H273" i="9"/>
  <c r="D273" i="9"/>
  <c r="G273" i="9"/>
  <c r="F209" i="9"/>
  <c r="E209" i="9"/>
  <c r="H209" i="9"/>
  <c r="D209" i="9"/>
  <c r="G209" i="9"/>
  <c r="G338" i="9"/>
  <c r="F338" i="9"/>
  <c r="E338" i="9"/>
  <c r="H338" i="9"/>
  <c r="D338" i="9"/>
  <c r="G274" i="9"/>
  <c r="F274" i="9"/>
  <c r="E274" i="9"/>
  <c r="H274" i="9"/>
  <c r="D274" i="9"/>
  <c r="G210" i="9"/>
  <c r="F210" i="9"/>
  <c r="E210" i="9"/>
  <c r="H210" i="9"/>
  <c r="D210" i="9"/>
  <c r="H339" i="9"/>
  <c r="D339" i="9"/>
  <c r="G339" i="9"/>
  <c r="F339" i="9"/>
  <c r="E339" i="9"/>
  <c r="H275" i="9"/>
  <c r="D275" i="9"/>
  <c r="G275" i="9"/>
  <c r="F275" i="9"/>
  <c r="E275" i="9"/>
  <c r="H211" i="9"/>
  <c r="D211" i="9"/>
  <c r="G211" i="9"/>
  <c r="F211" i="9"/>
  <c r="E211" i="9"/>
  <c r="E146" i="9"/>
  <c r="H146" i="9"/>
  <c r="D146" i="9"/>
  <c r="G146" i="9"/>
  <c r="F146" i="9"/>
  <c r="E82" i="9"/>
  <c r="H82" i="9"/>
  <c r="D82" i="9"/>
  <c r="G82" i="9"/>
  <c r="F82" i="9"/>
  <c r="G18" i="9"/>
  <c r="H18" i="9"/>
  <c r="D18" i="9"/>
  <c r="F18" i="9"/>
  <c r="E18" i="9"/>
  <c r="F95" i="9"/>
  <c r="E95" i="9"/>
  <c r="H95" i="9"/>
  <c r="D95" i="9"/>
  <c r="G95" i="9"/>
  <c r="F31" i="9"/>
  <c r="E31" i="9"/>
  <c r="H31" i="9"/>
  <c r="D31" i="9"/>
  <c r="G31" i="9"/>
  <c r="G124" i="9"/>
  <c r="F124" i="9"/>
  <c r="E124" i="9"/>
  <c r="H124" i="9"/>
  <c r="D124" i="9"/>
  <c r="G60" i="9"/>
  <c r="F60" i="9"/>
  <c r="E60" i="9"/>
  <c r="H60" i="9"/>
  <c r="D60" i="9"/>
  <c r="E893" i="9"/>
  <c r="H893" i="9"/>
  <c r="D893" i="9"/>
  <c r="G893" i="9"/>
  <c r="F893" i="9"/>
  <c r="F874" i="9"/>
  <c r="E874" i="9"/>
  <c r="H874" i="9"/>
  <c r="D874" i="9"/>
  <c r="G874" i="9"/>
  <c r="H904" i="9"/>
  <c r="D904" i="9"/>
  <c r="G904" i="9"/>
  <c r="F904" i="9"/>
  <c r="E904" i="9"/>
  <c r="E844" i="9"/>
  <c r="H844" i="9"/>
  <c r="D844" i="9"/>
  <c r="G844" i="9"/>
  <c r="F844" i="9"/>
  <c r="G846" i="9"/>
  <c r="F846" i="9"/>
  <c r="E846" i="9"/>
  <c r="H846" i="9"/>
  <c r="D846" i="9"/>
  <c r="F827" i="9"/>
  <c r="E827" i="9"/>
  <c r="H827" i="9"/>
  <c r="G827" i="9"/>
  <c r="D827" i="9"/>
  <c r="F807" i="9"/>
  <c r="E807" i="9"/>
  <c r="H807" i="9"/>
  <c r="D807" i="9"/>
  <c r="G807" i="9"/>
  <c r="G788" i="9"/>
  <c r="F788" i="9"/>
  <c r="E788" i="9"/>
  <c r="H788" i="9"/>
  <c r="D788" i="9"/>
  <c r="E767" i="9"/>
  <c r="H767" i="9"/>
  <c r="D767" i="9"/>
  <c r="G767" i="9"/>
  <c r="F767" i="9"/>
  <c r="F748" i="9"/>
  <c r="E748" i="9"/>
  <c r="H748" i="9"/>
  <c r="D748" i="9"/>
  <c r="G748" i="9"/>
  <c r="G741" i="9"/>
  <c r="F741" i="9"/>
  <c r="E741" i="9"/>
  <c r="H741" i="9"/>
  <c r="D741" i="9"/>
  <c r="H734" i="9"/>
  <c r="D734" i="9"/>
  <c r="G734" i="9"/>
  <c r="F734" i="9"/>
  <c r="E734" i="9"/>
  <c r="E681" i="9"/>
  <c r="H681" i="9"/>
  <c r="D681" i="9"/>
  <c r="G681" i="9"/>
  <c r="F681" i="9"/>
  <c r="F698" i="9"/>
  <c r="E698" i="9"/>
  <c r="H698" i="9"/>
  <c r="D698" i="9"/>
  <c r="G698" i="9"/>
  <c r="E634" i="9"/>
  <c r="H634" i="9"/>
  <c r="G634" i="9"/>
  <c r="F634" i="9"/>
  <c r="D634" i="9"/>
  <c r="G659" i="9"/>
  <c r="F659" i="9"/>
  <c r="E659" i="9"/>
  <c r="H659" i="9"/>
  <c r="D659" i="9"/>
  <c r="H688" i="9"/>
  <c r="D688" i="9"/>
  <c r="G688" i="9"/>
  <c r="F688" i="9"/>
  <c r="E688" i="9"/>
  <c r="E619" i="9"/>
  <c r="H619" i="9"/>
  <c r="D619" i="9"/>
  <c r="G619" i="9"/>
  <c r="F619" i="9"/>
  <c r="E555" i="9"/>
  <c r="H555" i="9"/>
  <c r="D555" i="9"/>
  <c r="G555" i="9"/>
  <c r="F555" i="9"/>
  <c r="F584" i="9"/>
  <c r="E584" i="9"/>
  <c r="H584" i="9"/>
  <c r="D584" i="9"/>
  <c r="G584" i="9"/>
  <c r="G625" i="9"/>
  <c r="F625" i="9"/>
  <c r="E625" i="9"/>
  <c r="H625" i="9"/>
  <c r="D625" i="9"/>
  <c r="G561" i="9"/>
  <c r="F561" i="9"/>
  <c r="E561" i="9"/>
  <c r="H561" i="9"/>
  <c r="D561" i="9"/>
  <c r="H590" i="9"/>
  <c r="D590" i="9"/>
  <c r="G590" i="9"/>
  <c r="F590" i="9"/>
  <c r="E590" i="9"/>
  <c r="E524" i="9"/>
  <c r="H524" i="9"/>
  <c r="D524" i="9"/>
  <c r="G524" i="9"/>
  <c r="F524" i="9"/>
  <c r="E460" i="9"/>
  <c r="H460" i="9"/>
  <c r="D460" i="9"/>
  <c r="G460" i="9"/>
  <c r="F460" i="9"/>
  <c r="F489" i="9"/>
  <c r="E489" i="9"/>
  <c r="H489" i="9"/>
  <c r="D489" i="9"/>
  <c r="G489" i="9"/>
  <c r="G522" i="9"/>
  <c r="F522" i="9"/>
  <c r="E522" i="9"/>
  <c r="H522" i="9"/>
  <c r="D522" i="9"/>
  <c r="G458" i="9"/>
  <c r="F458" i="9"/>
  <c r="E458" i="9"/>
  <c r="H458" i="9"/>
  <c r="D458" i="9"/>
  <c r="H495" i="9"/>
  <c r="D495" i="9"/>
  <c r="G495" i="9"/>
  <c r="F495" i="9"/>
  <c r="E495" i="9"/>
  <c r="E430" i="9"/>
  <c r="H430" i="9"/>
  <c r="D430" i="9"/>
  <c r="G430" i="9"/>
  <c r="F430" i="9"/>
  <c r="E366" i="9"/>
  <c r="H366" i="9"/>
  <c r="D366" i="9"/>
  <c r="G366" i="9"/>
  <c r="F366" i="9"/>
  <c r="F395" i="9"/>
  <c r="E395" i="9"/>
  <c r="H395" i="9"/>
  <c r="D395" i="9"/>
  <c r="G395" i="9"/>
  <c r="G428" i="9"/>
  <c r="F428" i="9"/>
  <c r="E428" i="9"/>
  <c r="H428" i="9"/>
  <c r="D428" i="9"/>
  <c r="G364" i="9"/>
  <c r="F364" i="9"/>
  <c r="E364" i="9"/>
  <c r="H364" i="9"/>
  <c r="D364" i="9"/>
  <c r="H393" i="9"/>
  <c r="D393" i="9"/>
  <c r="G393" i="9"/>
  <c r="F393" i="9"/>
  <c r="E393" i="9"/>
  <c r="E332" i="9"/>
  <c r="H332" i="9"/>
  <c r="D332" i="9"/>
  <c r="G332" i="9"/>
  <c r="F332" i="9"/>
  <c r="E268" i="9"/>
  <c r="H268" i="9"/>
  <c r="D268" i="9"/>
  <c r="G268" i="9"/>
  <c r="F268" i="9"/>
  <c r="E204" i="9"/>
  <c r="H204" i="9"/>
  <c r="D204" i="9"/>
  <c r="G204" i="9"/>
  <c r="F204" i="9"/>
  <c r="F333" i="9"/>
  <c r="E333" i="9"/>
  <c r="H333" i="9"/>
  <c r="D333" i="9"/>
  <c r="G333" i="9"/>
  <c r="F269" i="9"/>
  <c r="E269" i="9"/>
  <c r="H269" i="9"/>
  <c r="D269" i="9"/>
  <c r="G269" i="9"/>
  <c r="F205" i="9"/>
  <c r="E205" i="9"/>
  <c r="H205" i="9"/>
  <c r="D205" i="9"/>
  <c r="G205" i="9"/>
  <c r="G334" i="9"/>
  <c r="F334" i="9"/>
  <c r="E334" i="9"/>
  <c r="H334" i="9"/>
  <c r="D334" i="9"/>
  <c r="G270" i="9"/>
  <c r="F270" i="9"/>
  <c r="E270" i="9"/>
  <c r="H270" i="9"/>
  <c r="D270" i="9"/>
  <c r="G206" i="9"/>
  <c r="F206" i="9"/>
  <c r="E206" i="9"/>
  <c r="H206" i="9"/>
  <c r="D206" i="9"/>
  <c r="H335" i="9"/>
  <c r="D335" i="9"/>
  <c r="G335" i="9"/>
  <c r="F335" i="9"/>
  <c r="E335" i="9"/>
  <c r="H271" i="9"/>
  <c r="D271" i="9"/>
  <c r="G271" i="9"/>
  <c r="F271" i="9"/>
  <c r="E271" i="9"/>
  <c r="H207" i="9"/>
  <c r="D207" i="9"/>
  <c r="G207" i="9"/>
  <c r="F207" i="9"/>
  <c r="E207" i="9"/>
  <c r="E142" i="9"/>
  <c r="H142" i="9"/>
  <c r="D142" i="9"/>
  <c r="G142" i="9"/>
  <c r="F142" i="9"/>
  <c r="E78" i="9"/>
  <c r="H78" i="9"/>
  <c r="D78" i="9"/>
  <c r="G78" i="9"/>
  <c r="F78" i="9"/>
  <c r="G12" i="9"/>
  <c r="F12" i="9"/>
  <c r="H12" i="9"/>
  <c r="D12" i="9"/>
  <c r="E12" i="9"/>
  <c r="F91" i="9"/>
  <c r="E91" i="9"/>
  <c r="H91" i="9"/>
  <c r="D91" i="9"/>
  <c r="G91" i="9"/>
  <c r="F27" i="9"/>
  <c r="E27" i="9"/>
  <c r="H27" i="9"/>
  <c r="D27" i="9"/>
  <c r="G27" i="9"/>
  <c r="G120" i="9"/>
  <c r="F120" i="9"/>
  <c r="E120" i="9"/>
  <c r="H120" i="9"/>
  <c r="D120" i="9"/>
  <c r="G56" i="9"/>
  <c r="F56" i="9"/>
  <c r="E56" i="9"/>
  <c r="H56" i="9"/>
  <c r="D56" i="9"/>
  <c r="H125" i="9"/>
  <c r="D125" i="9"/>
  <c r="G125" i="9"/>
  <c r="F125" i="9"/>
  <c r="E125" i="9"/>
  <c r="F7" i="10"/>
  <c r="D7" i="10"/>
  <c r="E7" i="10"/>
  <c r="D13" i="10"/>
  <c r="F13" i="10"/>
  <c r="E13" i="10"/>
  <c r="E10" i="10"/>
  <c r="D10" i="10"/>
  <c r="F10" i="10"/>
  <c r="E12" i="10"/>
  <c r="D12" i="10"/>
  <c r="F12" i="10"/>
  <c r="F11" i="10"/>
  <c r="D11" i="10"/>
  <c r="E11" i="10"/>
  <c r="D9" i="10"/>
  <c r="E9" i="10"/>
  <c r="F9" i="10"/>
  <c r="E8" i="10"/>
  <c r="D8" i="10"/>
  <c r="F8" i="10"/>
  <c r="E6" i="10"/>
  <c r="F6" i="10"/>
  <c r="D6" i="10"/>
  <c r="H6" i="9"/>
  <c r="F6" i="9"/>
  <c r="E6" i="9"/>
  <c r="D6" i="9"/>
  <c r="G6" i="9"/>
  <c r="B30" i="7" l="1"/>
  <c r="B29" i="7"/>
  <c r="B28" i="7"/>
  <c r="B27" i="7"/>
  <c r="D24" i="7"/>
  <c r="C20" i="7"/>
  <c r="B18" i="7"/>
  <c r="C19" i="7"/>
  <c r="C21" i="7"/>
  <c r="C22" i="7"/>
  <c r="D8" i="8"/>
  <c r="G6" i="8"/>
  <c r="F10" i="8" s="1"/>
  <c r="E16" i="7"/>
  <c r="E10" i="8"/>
  <c r="E9" i="8"/>
  <c r="E11" i="8"/>
  <c r="E12" i="8"/>
  <c r="B26" i="7" l="1"/>
  <c r="C28" i="7"/>
  <c r="C29" i="7"/>
  <c r="C30" i="7"/>
  <c r="C27" i="7"/>
  <c r="E24" i="7"/>
  <c r="D30" i="7" s="1"/>
  <c r="D20" i="7"/>
  <c r="F12" i="8"/>
  <c r="C18" i="7"/>
  <c r="F11" i="8"/>
  <c r="F9" i="8"/>
  <c r="D19" i="7"/>
  <c r="D21" i="7"/>
  <c r="D22" i="7"/>
  <c r="E8" i="8"/>
  <c r="H6" i="8"/>
  <c r="G11" i="8" s="1"/>
  <c r="F16" i="7"/>
  <c r="C26" i="7" l="1"/>
  <c r="D28" i="7"/>
  <c r="D29" i="7"/>
  <c r="D27" i="7"/>
  <c r="F24" i="7"/>
  <c r="E30" i="7" s="1"/>
  <c r="D18" i="7"/>
  <c r="F8" i="8"/>
  <c r="E20" i="7"/>
  <c r="E19" i="7"/>
  <c r="E21" i="7"/>
  <c r="E22" i="7"/>
  <c r="G9" i="8"/>
  <c r="I6" i="8"/>
  <c r="H9" i="8" s="1"/>
  <c r="G16" i="7"/>
  <c r="G10" i="8"/>
  <c r="G12" i="8"/>
  <c r="D26" i="7" l="1"/>
  <c r="E28" i="7"/>
  <c r="E29" i="7"/>
  <c r="E27" i="7"/>
  <c r="G24" i="7"/>
  <c r="F27" i="7" s="1"/>
  <c r="F19" i="7"/>
  <c r="E18" i="7"/>
  <c r="F20" i="7"/>
  <c r="F21" i="7"/>
  <c r="F22" i="7"/>
  <c r="H11" i="8"/>
  <c r="H10" i="8"/>
  <c r="H12" i="8"/>
  <c r="G8" i="8"/>
  <c r="J6" i="8"/>
  <c r="I10" i="8" s="1"/>
  <c r="H16" i="7"/>
  <c r="E26" i="7" l="1"/>
  <c r="F28" i="7"/>
  <c r="F29" i="7"/>
  <c r="F30" i="7"/>
  <c r="H24" i="7"/>
  <c r="G29" i="7" s="1"/>
  <c r="F18" i="7"/>
  <c r="G21" i="7"/>
  <c r="G22" i="7"/>
  <c r="G20" i="7"/>
  <c r="I9" i="8"/>
  <c r="G19" i="7"/>
  <c r="H8" i="8"/>
  <c r="I11" i="8"/>
  <c r="K6" i="8"/>
  <c r="J11" i="8" s="1"/>
  <c r="I16" i="7"/>
  <c r="I12" i="8"/>
  <c r="F26" i="7" l="1"/>
  <c r="G28" i="7"/>
  <c r="G27" i="7"/>
  <c r="G30" i="7"/>
  <c r="I24" i="7"/>
  <c r="H19" i="7"/>
  <c r="G18" i="7"/>
  <c r="H21" i="7"/>
  <c r="H20" i="7"/>
  <c r="H22" i="7"/>
  <c r="J10" i="8"/>
  <c r="J9" i="8"/>
  <c r="J12" i="8"/>
  <c r="I8" i="8"/>
  <c r="L6" i="8"/>
  <c r="K11" i="8" s="1"/>
  <c r="J16" i="7"/>
  <c r="G26" i="7" l="1"/>
  <c r="H28" i="7"/>
  <c r="H27" i="7"/>
  <c r="H29" i="7"/>
  <c r="H30" i="7"/>
  <c r="J24" i="7"/>
  <c r="I29" i="7" s="1"/>
  <c r="H18" i="7"/>
  <c r="I20" i="7"/>
  <c r="I21" i="7"/>
  <c r="I22" i="7"/>
  <c r="I19" i="7"/>
  <c r="M6" i="8"/>
  <c r="L12" i="8" s="1"/>
  <c r="K16" i="7"/>
  <c r="K12" i="8"/>
  <c r="J8" i="8"/>
  <c r="K10" i="8"/>
  <c r="K9" i="8"/>
  <c r="H26" i="7" l="1"/>
  <c r="I28" i="7"/>
  <c r="I30" i="7"/>
  <c r="I27" i="7"/>
  <c r="K24" i="7"/>
  <c r="J27" i="7" s="1"/>
  <c r="J20" i="7"/>
  <c r="I18" i="7"/>
  <c r="J19" i="7"/>
  <c r="L10" i="8"/>
  <c r="L9" i="8"/>
  <c r="L11" i="8"/>
  <c r="J21" i="7"/>
  <c r="J22" i="7"/>
  <c r="K8" i="8"/>
  <c r="N6" i="8"/>
  <c r="M10" i="8" s="1"/>
  <c r="L16" i="7"/>
  <c r="J30" i="7" l="1"/>
  <c r="J28" i="7"/>
  <c r="I26" i="7"/>
  <c r="J29" i="7"/>
  <c r="L24" i="7"/>
  <c r="K30" i="7" s="1"/>
  <c r="K21" i="7"/>
  <c r="J18" i="7"/>
  <c r="L8" i="8"/>
  <c r="K19" i="7"/>
  <c r="K22" i="7"/>
  <c r="K20" i="7"/>
  <c r="M11" i="8"/>
  <c r="M9" i="8"/>
  <c r="M12" i="8"/>
  <c r="O6" i="8"/>
  <c r="M16" i="7"/>
  <c r="N9" i="8" l="1"/>
  <c r="O9" i="8" s="1"/>
  <c r="H10" i="3"/>
  <c r="H11" i="3"/>
  <c r="H14" i="3"/>
  <c r="H12" i="3"/>
  <c r="H13" i="3"/>
  <c r="J26" i="7"/>
  <c r="K27" i="7"/>
  <c r="K28" i="7"/>
  <c r="K29" i="7"/>
  <c r="M24" i="7"/>
  <c r="L27" i="7" s="1"/>
  <c r="K18" i="7"/>
  <c r="N12" i="8"/>
  <c r="O12" i="8" s="1"/>
  <c r="L19" i="7"/>
  <c r="L20" i="7"/>
  <c r="L21" i="7"/>
  <c r="L22" i="7"/>
  <c r="N10" i="8"/>
  <c r="O10" i="8" s="1"/>
  <c r="N11" i="8"/>
  <c r="O11" i="8" s="1"/>
  <c r="G5" i="2"/>
  <c r="N16" i="7"/>
  <c r="H6" i="3"/>
  <c r="H5" i="3"/>
  <c r="G8" i="2"/>
  <c r="G7" i="2"/>
  <c r="H9" i="3"/>
  <c r="G6" i="2"/>
  <c r="H7" i="3"/>
  <c r="H8" i="3"/>
  <c r="G9" i="2"/>
  <c r="M8" i="8"/>
  <c r="K26" i="7" l="1"/>
  <c r="L28" i="7"/>
  <c r="L29" i="7"/>
  <c r="L30" i="7"/>
  <c r="M19" i="7"/>
  <c r="N19" i="7" s="1"/>
  <c r="J7" i="12" s="1"/>
  <c r="N24" i="7"/>
  <c r="M27" i="7" s="1"/>
  <c r="L18" i="7"/>
  <c r="N8" i="8"/>
  <c r="O8" i="8" s="1"/>
  <c r="M21" i="7"/>
  <c r="N21" i="7" s="1"/>
  <c r="M20" i="7"/>
  <c r="N20" i="7" s="1"/>
  <c r="M22" i="7"/>
  <c r="N22" i="7" s="1"/>
  <c r="D5" i="11"/>
  <c r="F5" i="11"/>
  <c r="J5" i="11"/>
  <c r="J6" i="7"/>
  <c r="J8" i="7"/>
  <c r="I4" i="7"/>
  <c r="I6" i="7"/>
  <c r="J2" i="7"/>
  <c r="J9" i="7"/>
  <c r="J4" i="7"/>
  <c r="I8" i="7"/>
  <c r="I10" i="7"/>
  <c r="I2" i="7"/>
  <c r="J11" i="7"/>
  <c r="J5" i="7"/>
  <c r="J7" i="7"/>
  <c r="I9" i="7"/>
  <c r="I7" i="7"/>
  <c r="J10" i="7"/>
  <c r="J3" i="7"/>
  <c r="I3" i="7"/>
  <c r="I5" i="7"/>
  <c r="I11" i="7"/>
  <c r="M10" i="7"/>
  <c r="M8" i="7"/>
  <c r="L11" i="7"/>
  <c r="L9" i="7"/>
  <c r="L3" i="7"/>
  <c r="M6" i="7"/>
  <c r="M4" i="7"/>
  <c r="L10" i="7"/>
  <c r="L8" i="7"/>
  <c r="M2" i="7"/>
  <c r="M9" i="7"/>
  <c r="M11" i="7"/>
  <c r="L6" i="7"/>
  <c r="L4" i="7"/>
  <c r="L2" i="7"/>
  <c r="M7" i="7"/>
  <c r="M5" i="7"/>
  <c r="M3" i="7"/>
  <c r="L5" i="7"/>
  <c r="L7" i="7"/>
  <c r="H5" i="11"/>
  <c r="L26" i="7" l="1"/>
  <c r="M28" i="7"/>
  <c r="N28" i="7" s="1"/>
  <c r="D7" i="13" s="1"/>
  <c r="M29" i="7"/>
  <c r="N29" i="7" s="1"/>
  <c r="F7" i="13" s="1"/>
  <c r="M30" i="7"/>
  <c r="N30" i="7" s="1"/>
  <c r="H7" i="13" s="1"/>
  <c r="N27" i="7"/>
  <c r="J7" i="13" s="1"/>
  <c r="H7" i="12"/>
  <c r="D7" i="12"/>
  <c r="F7" i="12"/>
  <c r="M18" i="7"/>
  <c r="N18" i="7" s="1"/>
  <c r="B5" i="11"/>
  <c r="M26" i="7" l="1"/>
  <c r="N26" i="7" s="1"/>
  <c r="B7" i="13" s="1"/>
  <c r="B7" i="12"/>
</calcChain>
</file>

<file path=xl/sharedStrings.xml><?xml version="1.0" encoding="utf-8"?>
<sst xmlns="http://schemas.openxmlformats.org/spreadsheetml/2006/main" count="167" uniqueCount="88">
  <si>
    <t>Funcionário</t>
  </si>
  <si>
    <t>Telefone</t>
  </si>
  <si>
    <t>E-mail</t>
  </si>
  <si>
    <t>Observação</t>
  </si>
  <si>
    <t>Departamento</t>
  </si>
  <si>
    <t>Departamento 1</t>
  </si>
  <si>
    <t>Departamento 2</t>
  </si>
  <si>
    <t>Departamento 3</t>
  </si>
  <si>
    <t>Departamento 4</t>
  </si>
  <si>
    <t>Departamento 5</t>
  </si>
  <si>
    <t>Atividades</t>
  </si>
  <si>
    <t>Atividade 1</t>
  </si>
  <si>
    <t>Atividade 2</t>
  </si>
  <si>
    <t>Atividade 3</t>
  </si>
  <si>
    <t>Atividade 4</t>
  </si>
  <si>
    <t>Atividade 5</t>
  </si>
  <si>
    <t>Departamentos</t>
  </si>
  <si>
    <t>Funcionário 1</t>
  </si>
  <si>
    <t>Nome da Empresa</t>
  </si>
  <si>
    <t>Nome do Contato</t>
  </si>
  <si>
    <t>Endereço</t>
  </si>
  <si>
    <t>Empresa 1</t>
  </si>
  <si>
    <t>Contato Empresa 1</t>
  </si>
  <si>
    <t>Rua da Ajuda, 123</t>
  </si>
  <si>
    <t>Data</t>
  </si>
  <si>
    <t>Cliente</t>
  </si>
  <si>
    <t>Atividade</t>
  </si>
  <si>
    <t>Realizada?</t>
  </si>
  <si>
    <t>Status</t>
  </si>
  <si>
    <t>Sim</t>
  </si>
  <si>
    <t>Realizada</t>
  </si>
  <si>
    <t>Agendada</t>
  </si>
  <si>
    <t>Atrasada</t>
  </si>
  <si>
    <t>Total</t>
  </si>
  <si>
    <t xml:space="preserve">Ano: </t>
  </si>
  <si>
    <t>Visitas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</si>
  <si>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</si>
  <si>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</si>
  <si>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</si>
  <si>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</si>
  <si>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</si>
  <si>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</si>
  <si>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</si>
  <si>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</si>
  <si>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</si>
  <si>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</si>
  <si>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</si>
  <si>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</si>
  <si>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Totais</t>
  </si>
  <si>
    <t>Remarcar visita</t>
  </si>
  <si>
    <t xml:space="preserve">Funcionário: </t>
  </si>
  <si>
    <t xml:space="preserve">Mês: </t>
  </si>
  <si>
    <t>Indice</t>
  </si>
  <si>
    <t>Mês</t>
  </si>
  <si>
    <t>Inicio</t>
  </si>
  <si>
    <t>Fim</t>
  </si>
  <si>
    <t>Linha</t>
  </si>
  <si>
    <t xml:space="preserve">Cliente: </t>
  </si>
  <si>
    <t>Total de Visitas Realizadas</t>
  </si>
  <si>
    <t>Total de Visitas Agendadas</t>
  </si>
  <si>
    <t>Total de Visitas Atrasadas</t>
  </si>
  <si>
    <t>Total de Visitas não Realizadas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</si>
  <si>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</si>
  <si>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</si>
  <si>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</si>
  <si>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</si>
  <si>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</si>
  <si>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</si>
  <si>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</si>
  <si>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</si>
  <si>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</si>
  <si>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</si>
  <si>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</si>
  <si>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</si>
  <si>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Como desbloquear as abas da planilha?</t>
  </si>
  <si>
    <r>
      <t xml:space="preserve">Vá na guia </t>
    </r>
    <r>
      <rPr>
        <b/>
        <sz val="11"/>
        <color theme="1"/>
        <rFont val="Calibri"/>
        <family val="2"/>
        <scheme val="minor"/>
      </rPr>
      <t>REVISÃO</t>
    </r>
    <r>
      <rPr>
        <sz val="11"/>
        <color theme="1"/>
        <rFont val="Calibri"/>
        <family val="2"/>
        <scheme val="minor"/>
      </rPr>
      <t xml:space="preserve"> e, dentro do grupo de alterações escolha a opção  </t>
    </r>
    <r>
      <rPr>
        <b/>
        <sz val="11"/>
        <color theme="1"/>
        <rFont val="Calibri"/>
        <family val="2"/>
        <scheme val="minor"/>
      </rPr>
      <t>DESPROTEGER PLANILHA</t>
    </r>
    <r>
      <rPr>
        <sz val="11"/>
        <color theme="1"/>
        <rFont val="Calibri"/>
        <family val="2"/>
        <scheme val="minor"/>
      </rPr>
      <t>. A planilha não tem senha, o bloqueio serve apenas para melhorar seu uso.</t>
    </r>
  </si>
  <si>
    <t>Outras dúvidas?</t>
  </si>
  <si>
    <t>CONTROLE DE VISITAS A CLIENTES</t>
  </si>
  <si>
    <t>VISITAS</t>
  </si>
  <si>
    <t>RELATÓRIOS</t>
  </si>
  <si>
    <t>DASHBOARDS</t>
  </si>
  <si>
    <t>CADASTROS</t>
  </si>
  <si>
    <t>Aqui é onde você fará os cadastros dos funcionários responsáveis pelas visitas e seus departamentos, dos clientes atendidos e das atividades realizadas em cada encontro. Esse cadastro é a base fundamental para seu controle.</t>
  </si>
  <si>
    <t>Aqui é onde você fará o agendamento de todas as visitas realizadas pela equipe. Acompanhará a data, o cliente visitado e a atividade executada. Receberá alertas automáticos sobre visitas pendentes, atrasos ou remarcações.</t>
  </si>
  <si>
    <t>Aqui você acompanhe os principais indicadores das visitas ao longo do ano com um gráfico mensal detalhado que mostra a evolução dos atendimentos por status geral, por funcionário e por cliente.</t>
  </si>
  <si>
    <t>Aqui você vai visualizar mensalmente o desempenho geral da equipe, por funcionário e por cliente em gráficos e tabelas detalhados, acompanhando: Total de visitas agendadas. Quantas foram realizadas. Quantas não ocorreram.</t>
  </si>
  <si>
    <t>Empresa 8</t>
  </si>
  <si>
    <t>PLANILHA DEMONTRATIVA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</si>
</sst>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45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14" fontId="0" fillId="0" borderId="0" xfId="0" applyNumberFormat="1" applyAlignment="1" applyProtection="1">
      <alignment horizontal="left" vertical="center" indent="1"/>
      <protection hidden="1"/>
    </xf>
    <xf numFmtId="0" fontId="0" fillId="5" borderId="0" xfId="0" applyFill="1" applyAlignment="1" applyProtection="1">
      <alignment horizontal="left" vertical="center" wrapText="1" indent="1"/>
      <protection hidden="1"/>
    </xf>
    <xf numFmtId="0" fontId="0" fillId="5" borderId="0" xfId="0" applyFill="1" applyAlignment="1" applyProtection="1">
      <alignment horizontal="left" vertical="center" indent="1"/>
      <protection hidden="1"/>
    </xf>
    <xf numFmtId="0" fontId="0" fillId="5" borderId="0" xfId="0" applyFill="1" applyAlignment="1" applyProtection="1">
      <alignment horizontal="left" vertical="center" wrapText="1"/>
      <protection hidden="1"/>
    </xf>
    <xf numFmtId="0" fontId="0" fillId="5" borderId="0" xfId="0" applyNumberFormat="1" applyFill="1" applyAlignment="1" applyProtection="1">
      <alignment horizontal="left" vertical="center"/>
      <protection hidden="1"/>
    </xf>
    <xf numFmtId="14" fontId="0" fillId="0" borderId="0" xfId="0" applyNumberFormat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0" fillId="5" borderId="0" xfId="0" applyFill="1" applyAlignment="1" applyProtection="1">
      <alignment horizontal="left" vertical="center"/>
      <protection hidden="1"/>
    </xf>
    <xf numFmtId="0" fontId="0" fillId="5" borderId="2" xfId="0" applyFill="1" applyBorder="1" applyAlignment="1" applyProtection="1">
      <alignment horizontal="right" vertical="center"/>
      <protection hidden="1"/>
    </xf>
    <xf numFmtId="14" fontId="2" fillId="0" borderId="0" xfId="0" applyNumberFormat="1" applyFont="1" applyAlignment="1" applyProtection="1">
      <alignment horizontal="center" vertical="center"/>
      <protection hidden="1"/>
    </xf>
    <xf numFmtId="14" fontId="2" fillId="0" borderId="0" xfId="0" applyNumberFormat="1" applyFont="1" applyProtection="1">
      <protection hidden="1"/>
    </xf>
    <xf numFmtId="0" fontId="3" fillId="11" borderId="1" xfId="0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left" vertical="center" indent="1"/>
      <protection hidden="1"/>
    </xf>
    <xf numFmtId="0" fontId="3" fillId="10" borderId="1" xfId="0" applyFont="1" applyFill="1" applyBorder="1" applyAlignment="1" applyProtection="1">
      <alignment horizontal="left" vertical="center" indent="1"/>
      <protection hidden="1"/>
    </xf>
    <xf numFmtId="0" fontId="0" fillId="5" borderId="1" xfId="0" applyFill="1" applyBorder="1" applyAlignment="1" applyProtection="1">
      <alignment horizontal="left" vertical="center" indent="1"/>
      <protection hidden="1"/>
    </xf>
    <xf numFmtId="0" fontId="4" fillId="7" borderId="1" xfId="0" applyFont="1" applyFill="1" applyBorder="1" applyAlignment="1" applyProtection="1">
      <alignment horizontal="left" vertical="center" indent="1"/>
      <protection hidden="1"/>
    </xf>
    <xf numFmtId="0" fontId="4" fillId="8" borderId="1" xfId="0" applyFont="1" applyFill="1" applyBorder="1" applyAlignment="1" applyProtection="1">
      <alignment horizontal="left" vertical="center" indent="1"/>
      <protection hidden="1"/>
    </xf>
    <xf numFmtId="0" fontId="4" fillId="9" borderId="1" xfId="0" applyFont="1" applyFill="1" applyBorder="1" applyAlignment="1" applyProtection="1">
      <alignment horizontal="left" vertical="center" indent="1"/>
      <protection hidden="1"/>
    </xf>
    <xf numFmtId="0" fontId="0" fillId="8" borderId="2" xfId="0" applyFill="1" applyBorder="1" applyAlignment="1" applyProtection="1">
      <alignment horizontal="center" vertical="center"/>
      <protection locked="0"/>
    </xf>
    <xf numFmtId="0" fontId="5" fillId="10" borderId="2" xfId="0" applyFont="1" applyFill="1" applyBorder="1" applyAlignment="1" applyProtection="1">
      <alignment horizontal="left" vertical="center" indent="1"/>
      <protection hidden="1"/>
    </xf>
    <xf numFmtId="0" fontId="1" fillId="6" borderId="5" xfId="0" applyFont="1" applyFill="1" applyBorder="1" applyAlignment="1" applyProtection="1">
      <alignment horizontal="left" vertical="center" indent="1"/>
      <protection hidden="1"/>
    </xf>
    <xf numFmtId="0" fontId="0" fillId="5" borderId="2" xfId="0" applyFill="1" applyBorder="1" applyAlignment="1" applyProtection="1">
      <alignment horizontal="left" vertical="center" wrapText="1" indent="1"/>
      <protection hidden="1"/>
    </xf>
    <xf numFmtId="14" fontId="0" fillId="5" borderId="2" xfId="0" applyNumberFormat="1" applyFill="1" applyBorder="1" applyAlignment="1" applyProtection="1">
      <alignment horizontal="left" vertical="center" indent="1"/>
      <protection hidden="1"/>
    </xf>
    <xf numFmtId="0" fontId="0" fillId="5" borderId="2" xfId="0" applyFill="1" applyBorder="1" applyAlignment="1" applyProtection="1">
      <alignment horizontal="left" vertical="center" indent="1"/>
      <protection hidden="1"/>
    </xf>
    <xf numFmtId="0" fontId="0" fillId="0" borderId="2" xfId="0" applyBorder="1" applyAlignment="1" applyProtection="1">
      <alignment horizontal="left" vertical="center" indent="1"/>
      <protection locked="0"/>
    </xf>
    <xf numFmtId="0" fontId="1" fillId="6" borderId="5" xfId="0" applyFont="1" applyFill="1" applyBorder="1" applyAlignment="1" applyProtection="1">
      <alignment horizontal="left" vertical="center"/>
      <protection hidden="1"/>
    </xf>
    <xf numFmtId="0" fontId="1" fillId="6" borderId="1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0" fontId="8" fillId="7" borderId="0" xfId="0" applyFont="1" applyFill="1" applyAlignment="1" applyProtection="1">
      <alignment horizontal="center" vertical="center"/>
      <protection hidden="1"/>
    </xf>
    <xf numFmtId="0" fontId="8" fillId="8" borderId="0" xfId="0" applyFont="1" applyFill="1" applyAlignment="1" applyProtection="1">
      <alignment horizontal="center" vertical="center"/>
      <protection hidden="1"/>
    </xf>
    <xf numFmtId="0" fontId="8" fillId="9" borderId="0" xfId="0" applyFont="1" applyFill="1" applyAlignment="1" applyProtection="1">
      <alignment horizontal="center" vertical="center"/>
      <protection hidden="1"/>
    </xf>
    <xf numFmtId="0" fontId="7" fillId="11" borderId="0" xfId="0" applyFont="1" applyFill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0" fontId="0" fillId="0" borderId="0" xfId="0" applyFont="1" applyProtection="1">
      <protection hidden="1"/>
    </xf>
    <xf numFmtId="1" fontId="7" fillId="5" borderId="2" xfId="0" applyNumberFormat="1" applyFont="1" applyFill="1" applyBorder="1" applyAlignment="1" applyProtection="1">
      <alignment horizontal="center" vertical="center"/>
      <protection hidden="1"/>
    </xf>
    <xf numFmtId="1" fontId="8" fillId="7" borderId="2" xfId="0" applyNumberFormat="1" applyFont="1" applyFill="1" applyBorder="1" applyAlignment="1" applyProtection="1">
      <alignment horizontal="center" vertical="center"/>
      <protection hidden="1"/>
    </xf>
    <xf numFmtId="1" fontId="8" fillId="8" borderId="2" xfId="0" applyNumberFormat="1" applyFont="1" applyFill="1" applyBorder="1" applyAlignment="1" applyProtection="1">
      <alignment horizontal="center" vertical="center"/>
      <protection hidden="1"/>
    </xf>
    <xf numFmtId="1" fontId="8" fillId="9" borderId="2" xfId="0" applyNumberFormat="1" applyFont="1" applyFill="1" applyBorder="1" applyAlignment="1" applyProtection="1">
      <alignment horizontal="center" vertical="center"/>
      <protection hidden="1"/>
    </xf>
    <xf numFmtId="1" fontId="7" fillId="11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wrapText="1" indent="1"/>
      <protection hidden="1"/>
    </xf>
    <xf numFmtId="0" fontId="13" fillId="3" borderId="0" xfId="0" applyFont="1" applyFill="1" applyAlignment="1" applyProtection="1">
      <alignment horizontal="left" vertical="center" indent="1"/>
      <protection hidden="1"/>
    </xf>
    <xf numFmtId="0" fontId="0" fillId="5" borderId="7" xfId="0" applyFill="1" applyBorder="1" applyAlignment="1" applyProtection="1">
      <alignment horizontal="left" vertical="center" wrapText="1" indent="1"/>
      <protection hidden="1"/>
    </xf>
    <xf numFmtId="0" fontId="0" fillId="5" borderId="8" xfId="0" applyFill="1" applyBorder="1" applyAlignment="1" applyProtection="1">
      <alignment horizontal="left" vertical="center" wrapText="1" indent="1"/>
      <protection hidden="1"/>
    </xf>
    <xf numFmtId="0" fontId="0" fillId="5" borderId="9" xfId="0" applyFill="1" applyBorder="1" applyAlignment="1" applyProtection="1">
      <alignment horizontal="left" vertical="center" wrapText="1" indent="1"/>
      <protection hidden="1"/>
    </xf>
    <xf numFmtId="0" fontId="0" fillId="0" borderId="2" xfId="0" applyBorder="1" applyProtection="1">
      <protection hidden="1"/>
    </xf>
    <xf numFmtId="0" fontId="10" fillId="0" borderId="0" xfId="0" applyFont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 wrapText="1" indent="1"/>
      <protection hidden="1"/>
    </xf>
    <xf numFmtId="14" fontId="0" fillId="5" borderId="0" xfId="0" applyNumberFormat="1" applyFill="1" applyAlignment="1" applyProtection="1">
      <alignment horizontal="left" vertical="center" indent="1"/>
      <protection hidden="1"/>
    </xf>
    <xf numFmtId="14" fontId="0" fillId="5" borderId="0" xfId="0" applyNumberFormat="1" applyFill="1" applyAlignment="1" applyProtection="1">
      <alignment horizontal="left" vertic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left" vertical="center" indent="1"/>
      <protection hidden="1"/>
    </xf>
    <xf numFmtId="0" fontId="0" fillId="0" borderId="3" xfId="0" applyFill="1" applyBorder="1" applyAlignment="1" applyProtection="1">
      <alignment horizontal="left" vertical="center" indent="1"/>
      <protection hidden="1"/>
    </xf>
    <xf numFmtId="0" fontId="0" fillId="0" borderId="6" xfId="0" applyFill="1" applyBorder="1" applyAlignment="1" applyProtection="1">
      <alignment horizontal="left" vertical="center" indent="1"/>
      <protection hidden="1"/>
    </xf>
    <xf numFmtId="14" fontId="0" fillId="0" borderId="3" xfId="0" applyNumberFormat="1" applyBorder="1" applyAlignment="1" applyProtection="1">
      <alignment horizontal="left" vertical="center" indent="1"/>
      <protection hidden="1"/>
    </xf>
    <xf numFmtId="1" fontId="0" fillId="0" borderId="3" xfId="0" applyNumberFormat="1" applyBorder="1" applyAlignment="1" applyProtection="1">
      <alignment horizontal="left" vertical="center" indent="1"/>
      <protection hidden="1"/>
    </xf>
    <xf numFmtId="0" fontId="0" fillId="0" borderId="3" xfId="0" applyFill="1" applyBorder="1" applyProtection="1">
      <protection hidden="1"/>
    </xf>
    <xf numFmtId="14" fontId="9" fillId="0" borderId="3" xfId="0" applyNumberFormat="1" applyFont="1" applyBorder="1" applyProtection="1">
      <protection hidden="1"/>
    </xf>
    <xf numFmtId="0" fontId="11" fillId="8" borderId="0" xfId="0" applyFont="1" applyFill="1" applyProtection="1">
      <protection hidden="1"/>
    </xf>
    <xf numFmtId="0" fontId="0" fillId="8" borderId="0" xfId="0" applyFill="1" applyProtection="1">
      <protection hidden="1"/>
    </xf>
    <xf numFmtId="0" fontId="12" fillId="8" borderId="0" xfId="0" applyFont="1" applyFill="1" applyProtection="1">
      <protection hidden="1"/>
    </xf>
  </cellXfs>
  <cellStyles count="1">
    <cellStyle name="Normal" xfId="0" builtinId="0"/>
  </cellStyles>
  <dxfs count="61"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0" hidden="0"/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1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numFmt numFmtId="19" formatCode="dd/mm/yyyy"/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0" hidden="0"/>
    </dxf>
    <dxf>
      <alignment horizontal="left" vertical="center" textRotation="0" wrapText="0" relativeIndent="1" justifyLastLine="0" shrinkToFit="0" readingOrder="0"/>
      <protection locked="1" hidden="1"/>
    </dxf>
    <dxf>
      <alignment horizontal="left" vertical="center" textRotation="0" wrapText="0" relativeIndent="1" justifyLastLine="0" shrinkToFit="0" readingOrder="0"/>
      <protection locked="1" hidden="1"/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i val="0"/>
        <color theme="1" tint="0.24994659260841701"/>
      </font>
      <fill>
        <patternFill>
          <bgColor theme="0" tint="-0.14996795556505021"/>
        </patternFill>
      </fill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</dxfs>
  <tableStyles count="1" defaultTableStyle="Estilo de Tabela 1" defaultPivotStyle="PivotStyleMedium9">
    <tableStyle name="Estilo de Tabela 1" pivot="0" count="3">
      <tableStyleElement type="headerRow" dxfId="60"/>
      <tableStyleElement type="firstRowStripe" dxfId="59"/>
      <tableStyleElement type="secondRowStripe" dxfId="5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RelGer!$B$9</c:f>
              <c:strCache>
                <c:ptCount val="1"/>
                <c:pt idx="0">
                  <c:v>Remarcar visita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RelGer!$C$9:$N$9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RelGer!$B$10</c:f>
              <c:strCache>
                <c:ptCount val="1"/>
                <c:pt idx="0">
                  <c:v>Realizada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RelGer!$C$10:$N$10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RelGer!$B$11</c:f>
              <c:strCache>
                <c:ptCount val="1"/>
                <c:pt idx="0">
                  <c:v>Agendada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RelGer!$C$11:$N$11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RelGer!$B$12</c:f>
              <c:strCache>
                <c:ptCount val="1"/>
                <c:pt idx="0">
                  <c:v>Atrasada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RelGer!$C$12:$N$12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13809024"/>
        <c:axId val="213810560"/>
      </c:barChart>
      <c:catAx>
        <c:axId val="213809024"/>
        <c:scaling>
          <c:orientation val="minMax"/>
        </c:scaling>
        <c:delete val="0"/>
        <c:axPos val="b"/>
        <c:majorTickMark val="out"/>
        <c:minorTickMark val="none"/>
        <c:tickLblPos val="nextTo"/>
        <c:crossAx val="213810560"/>
        <c:crosses val="autoZero"/>
        <c:auto val="1"/>
        <c:lblAlgn val="ctr"/>
        <c:lblOffset val="100"/>
        <c:noMultiLvlLbl val="0"/>
      </c:catAx>
      <c:valAx>
        <c:axId val="2138105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3809024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pt-BR" sz="1000" b="0"/>
              <a:t>Total mensal de visitas por status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Aux!$A$19</c:f>
              <c:strCache>
                <c:ptCount val="1"/>
                <c:pt idx="0">
                  <c:v>Remarcar visita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Aux!$B$17:$M$17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Aux!$B$19:$M$19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Aux!$A$20</c:f>
              <c:strCache>
                <c:ptCount val="1"/>
                <c:pt idx="0">
                  <c:v>Realizada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Aux!$B$17:$M$17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Aux!$B$20:$M$20</c:f>
              <c:numCache>
                <c:formatCode>0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Aux!$A$21</c:f>
              <c:strCache>
                <c:ptCount val="1"/>
                <c:pt idx="0">
                  <c:v>Agendada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Aux!$B$17:$M$17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Aux!$B$21:$M$21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Aux!$A$22</c:f>
              <c:strCache>
                <c:ptCount val="1"/>
                <c:pt idx="0">
                  <c:v>Atrasada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Aux!$B$17:$M$17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Aux!$B$22:$M$22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22312704"/>
        <c:axId val="222326784"/>
      </c:barChart>
      <c:catAx>
        <c:axId val="222312704"/>
        <c:scaling>
          <c:orientation val="minMax"/>
        </c:scaling>
        <c:delete val="0"/>
        <c:axPos val="b"/>
        <c:majorTickMark val="out"/>
        <c:minorTickMark val="none"/>
        <c:tickLblPos val="nextTo"/>
        <c:crossAx val="222326784"/>
        <c:crosses val="autoZero"/>
        <c:auto val="1"/>
        <c:lblAlgn val="ctr"/>
        <c:lblOffset val="100"/>
        <c:noMultiLvlLbl val="0"/>
      </c:catAx>
      <c:valAx>
        <c:axId val="222326784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extTo"/>
        <c:crossAx val="222312704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Percentual de visitas por status no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Aux!$N$17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Aux!$A$19:$A$22</c:f>
              <c:strCache>
                <c:ptCount val="4"/>
                <c:pt idx="0">
                  <c:v>Remarcar visita</c:v>
                </c:pt>
                <c:pt idx="1">
                  <c:v>Realizada</c:v>
                </c:pt>
                <c:pt idx="2">
                  <c:v>Agendada</c:v>
                </c:pt>
                <c:pt idx="3">
                  <c:v>Atrasada</c:v>
                </c:pt>
              </c:strCache>
            </c:strRef>
          </c:cat>
          <c:val>
            <c:numRef>
              <c:f>Aux!$N$19:$N$22</c:f>
              <c:numCache>
                <c:formatCode>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Total de visitas por status no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Aux!$N$17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Aux!$A$19:$A$22</c:f>
              <c:strCache>
                <c:ptCount val="4"/>
                <c:pt idx="0">
                  <c:v>Remarcar visita</c:v>
                </c:pt>
                <c:pt idx="1">
                  <c:v>Realizada</c:v>
                </c:pt>
                <c:pt idx="2">
                  <c:v>Agendada</c:v>
                </c:pt>
                <c:pt idx="3">
                  <c:v>Atrasada</c:v>
                </c:pt>
              </c:strCache>
            </c:strRef>
          </c:cat>
          <c:val>
            <c:numRef>
              <c:f>Aux!$N$19:$N$22</c:f>
              <c:numCache>
                <c:formatCode>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Total</a:t>
            </a:r>
            <a:r>
              <a:rPr lang="en-US" sz="1000" b="0" baseline="0"/>
              <a:t> geral de visitas por mês</a:t>
            </a:r>
            <a:endParaRPr lang="en-US" sz="1000" b="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Aux!$A$26</c:f>
              <c:strCache>
                <c:ptCount val="1"/>
                <c:pt idx="0">
                  <c:v>Totais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Aux!$B$25:$M$25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Aux!$B$26:$M$26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2715264"/>
        <c:axId val="222734592"/>
      </c:lineChart>
      <c:catAx>
        <c:axId val="222715264"/>
        <c:scaling>
          <c:orientation val="minMax"/>
        </c:scaling>
        <c:delete val="0"/>
        <c:axPos val="b"/>
        <c:majorTickMark val="out"/>
        <c:minorTickMark val="none"/>
        <c:tickLblPos val="nextTo"/>
        <c:crossAx val="222734592"/>
        <c:crosses val="autoZero"/>
        <c:auto val="1"/>
        <c:lblAlgn val="ctr"/>
        <c:lblOffset val="100"/>
        <c:noMultiLvlLbl val="0"/>
      </c:catAx>
      <c:valAx>
        <c:axId val="222734592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extTo"/>
        <c:crossAx val="222715264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Total mensal de visitas por status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Aux!$A$27</c:f>
              <c:strCache>
                <c:ptCount val="1"/>
                <c:pt idx="0">
                  <c:v>Remarcar visita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Aux!$B$25:$M$25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Aux!$B$27:$M$27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Aux!$A$28</c:f>
              <c:strCache>
                <c:ptCount val="1"/>
                <c:pt idx="0">
                  <c:v>Realizada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Aux!$B$25:$M$25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Aux!$B$28:$M$28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Aux!$A$29</c:f>
              <c:strCache>
                <c:ptCount val="1"/>
                <c:pt idx="0">
                  <c:v>Agendada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Aux!$B$25:$M$25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Aux!$B$29:$M$29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Aux!$A$30</c:f>
              <c:strCache>
                <c:ptCount val="1"/>
                <c:pt idx="0">
                  <c:v>Atrasada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Aux!$B$25:$M$25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Aux!$B$30:$M$30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22460544"/>
        <c:axId val="222470528"/>
      </c:barChart>
      <c:catAx>
        <c:axId val="222460544"/>
        <c:scaling>
          <c:orientation val="minMax"/>
        </c:scaling>
        <c:delete val="0"/>
        <c:axPos val="b"/>
        <c:majorTickMark val="out"/>
        <c:minorTickMark val="none"/>
        <c:tickLblPos val="nextTo"/>
        <c:crossAx val="222470528"/>
        <c:crosses val="autoZero"/>
        <c:auto val="1"/>
        <c:lblAlgn val="ctr"/>
        <c:lblOffset val="100"/>
        <c:noMultiLvlLbl val="0"/>
      </c:catAx>
      <c:valAx>
        <c:axId val="222470528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extTo"/>
        <c:crossAx val="222460544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Percentual de visitas por statos no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Aux!$N$25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Aux!$A$27:$A$30</c:f>
              <c:strCache>
                <c:ptCount val="4"/>
                <c:pt idx="0">
                  <c:v>Remarcar visita</c:v>
                </c:pt>
                <c:pt idx="1">
                  <c:v>Realizada</c:v>
                </c:pt>
                <c:pt idx="2">
                  <c:v>Agendada</c:v>
                </c:pt>
                <c:pt idx="3">
                  <c:v>Atrasada</c:v>
                </c:pt>
              </c:strCache>
            </c:strRef>
          </c:cat>
          <c:val>
            <c:numRef>
              <c:f>Aux!$N$27:$N$30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Total de visitas por statos no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Aux!$N$25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Aux!$A$27:$A$30</c:f>
              <c:strCache>
                <c:ptCount val="4"/>
                <c:pt idx="0">
                  <c:v>Remarcar visita</c:v>
                </c:pt>
                <c:pt idx="1">
                  <c:v>Realizada</c:v>
                </c:pt>
                <c:pt idx="2">
                  <c:v>Agendada</c:v>
                </c:pt>
                <c:pt idx="3">
                  <c:v>Atrasada</c:v>
                </c:pt>
              </c:strCache>
            </c:strRef>
          </c:cat>
          <c:val>
            <c:numRef>
              <c:f>Aux!$N$27:$N$30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RelGer!$B$8</c:f>
              <c:strCache>
                <c:ptCount val="1"/>
                <c:pt idx="0">
                  <c:v>Totais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RelGer!$C$8:$N$8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3716992"/>
        <c:axId val="213718528"/>
      </c:lineChart>
      <c:catAx>
        <c:axId val="213716992"/>
        <c:scaling>
          <c:orientation val="minMax"/>
        </c:scaling>
        <c:delete val="0"/>
        <c:axPos val="b"/>
        <c:majorTickMark val="out"/>
        <c:minorTickMark val="none"/>
        <c:tickLblPos val="nextTo"/>
        <c:crossAx val="213718528"/>
        <c:crosses val="autoZero"/>
        <c:auto val="1"/>
        <c:lblAlgn val="ctr"/>
        <c:lblOffset val="100"/>
        <c:noMultiLvlLbl val="0"/>
      </c:catAx>
      <c:valAx>
        <c:axId val="2137185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3716992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RelGer!$O$7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RelGer!$B$9:$B$12</c:f>
              <c:strCache>
                <c:ptCount val="4"/>
                <c:pt idx="0">
                  <c:v>Remarcar visita</c:v>
                </c:pt>
                <c:pt idx="1">
                  <c:v>Realizada</c:v>
                </c:pt>
                <c:pt idx="2">
                  <c:v>Agendada</c:v>
                </c:pt>
                <c:pt idx="3">
                  <c:v>Atrasada</c:v>
                </c:pt>
              </c:strCache>
            </c:strRef>
          </c:cat>
          <c:val>
            <c:numRef>
              <c:f>RelGer!$O$9:$O$12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en-US" sz="1100" b="0"/>
              <a:t>Total de visitas no ano por status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Aux!$B$1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Aux!$A$2:$A$5</c:f>
              <c:strCache>
                <c:ptCount val="4"/>
                <c:pt idx="0">
                  <c:v>Remarcar visita</c:v>
                </c:pt>
                <c:pt idx="1">
                  <c:v>Realizada</c:v>
                </c:pt>
                <c:pt idx="2">
                  <c:v>Agendada</c:v>
                </c:pt>
                <c:pt idx="3">
                  <c:v>Atrasada</c:v>
                </c:pt>
              </c:strCache>
            </c:strRef>
          </c:cat>
          <c:val>
            <c:numRef>
              <c:f>Aux!$B$2:$B$5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pt-BR" sz="1100" b="0"/>
              <a:t>Total de visitas mensais por status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RelGer!$B$9</c:f>
              <c:strCache>
                <c:ptCount val="1"/>
                <c:pt idx="0">
                  <c:v>Remarcar visita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RelGer!$C$9:$N$9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RelGer!$B$10</c:f>
              <c:strCache>
                <c:ptCount val="1"/>
                <c:pt idx="0">
                  <c:v>Realizada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RelGer!$C$10:$N$10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RelGer!$B$11</c:f>
              <c:strCache>
                <c:ptCount val="1"/>
                <c:pt idx="0">
                  <c:v>Agendada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RelGer!$C$11:$N$11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RelGer!$B$12</c:f>
              <c:strCache>
                <c:ptCount val="1"/>
                <c:pt idx="0">
                  <c:v>Atrasada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RelGer!$C$12:$N$12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53172608"/>
        <c:axId val="153178496"/>
      </c:barChart>
      <c:catAx>
        <c:axId val="153172608"/>
        <c:scaling>
          <c:orientation val="minMax"/>
        </c:scaling>
        <c:delete val="0"/>
        <c:axPos val="b"/>
        <c:majorTickMark val="out"/>
        <c:minorTickMark val="none"/>
        <c:tickLblPos val="nextTo"/>
        <c:crossAx val="153178496"/>
        <c:crosses val="autoZero"/>
        <c:auto val="1"/>
        <c:lblAlgn val="ctr"/>
        <c:lblOffset val="100"/>
        <c:noMultiLvlLbl val="0"/>
      </c:catAx>
      <c:valAx>
        <c:axId val="153178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3172608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pt-BR" sz="1100" b="0"/>
              <a:t>Total</a:t>
            </a:r>
            <a:r>
              <a:rPr lang="pt-BR" sz="1100" b="0" baseline="0"/>
              <a:t> geral de visitas por mês</a:t>
            </a:r>
            <a:endParaRPr lang="pt-BR" sz="1100" b="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RelGer!$B$8</c:f>
              <c:strCache>
                <c:ptCount val="1"/>
                <c:pt idx="0">
                  <c:v>Totais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RelGer!$C$7:$N$7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RelGer!$C$8:$N$8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3198592"/>
        <c:axId val="153201280"/>
      </c:lineChart>
      <c:catAx>
        <c:axId val="153198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53201280"/>
        <c:crosses val="autoZero"/>
        <c:auto val="1"/>
        <c:lblAlgn val="ctr"/>
        <c:lblOffset val="100"/>
        <c:noMultiLvlLbl val="0"/>
      </c:catAx>
      <c:valAx>
        <c:axId val="153201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3198592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Top 10 funcionários com mais visitas realizadas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Aux!$J$1</c:f>
              <c:strCache>
                <c:ptCount val="1"/>
                <c:pt idx="0">
                  <c:v>Visitas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Aux!$I$2:$I$11</c:f>
              <c:strCache>
                <c:ptCount val="10"/>
                <c:pt idx="0">
                  <c:v>Funcionário 1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  <c:pt idx="5">
                  <c:v>-</c:v>
                </c:pt>
                <c:pt idx="6">
                  <c:v>-</c:v>
                </c:pt>
                <c:pt idx="7">
                  <c:v>-</c:v>
                </c:pt>
                <c:pt idx="8">
                  <c:v>-</c:v>
                </c:pt>
                <c:pt idx="9">
                  <c:v>-</c:v>
                </c:pt>
              </c:strCache>
            </c:strRef>
          </c:cat>
          <c:val>
            <c:numRef>
              <c:f>Aux!$J$2:$J$11</c:f>
              <c:numCache>
                <c:formatCode>0</c:formatCode>
                <c:ptCount val="10"/>
                <c:pt idx="0">
                  <c:v>1.000005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3245568"/>
        <c:axId val="153252608"/>
      </c:barChart>
      <c:catAx>
        <c:axId val="1532455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153252608"/>
        <c:crosses val="autoZero"/>
        <c:auto val="1"/>
        <c:lblAlgn val="ctr"/>
        <c:lblOffset val="100"/>
        <c:noMultiLvlLbl val="0"/>
      </c:catAx>
      <c:valAx>
        <c:axId val="1532526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53245568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Top 10 clientes com mais visitas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Aux!$M$1</c:f>
              <c:strCache>
                <c:ptCount val="1"/>
                <c:pt idx="0">
                  <c:v>Visitas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Aux!$L$2:$L$11</c:f>
              <c:strCache>
                <c:ptCount val="10"/>
                <c:pt idx="0">
                  <c:v>Empresa 1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  <c:pt idx="5">
                  <c:v>-</c:v>
                </c:pt>
                <c:pt idx="6">
                  <c:v>-</c:v>
                </c:pt>
                <c:pt idx="7">
                  <c:v>-</c:v>
                </c:pt>
                <c:pt idx="8">
                  <c:v>-</c:v>
                </c:pt>
                <c:pt idx="9">
                  <c:v>-</c:v>
                </c:pt>
              </c:strCache>
            </c:strRef>
          </c:cat>
          <c:val>
            <c:numRef>
              <c:f>Aux!$M$2:$M$11</c:f>
              <c:numCache>
                <c:formatCode>0</c:formatCode>
                <c:ptCount val="10"/>
                <c:pt idx="0">
                  <c:v>1.000005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3257472"/>
        <c:axId val="215028096"/>
      </c:barChart>
      <c:catAx>
        <c:axId val="1532574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15028096"/>
        <c:crosses val="autoZero"/>
        <c:auto val="1"/>
        <c:lblAlgn val="ctr"/>
        <c:lblOffset val="100"/>
        <c:noMultiLvlLbl val="0"/>
      </c:catAx>
      <c:valAx>
        <c:axId val="215028096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53257472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en-US" sz="1000" b="0"/>
              <a:t>Total</a:t>
            </a:r>
            <a:r>
              <a:rPr lang="en-US" sz="1000" b="0" baseline="0"/>
              <a:t> geral de vistas por mês</a:t>
            </a:r>
            <a:endParaRPr lang="en-US" sz="1000" b="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Aux!$A$18</c:f>
              <c:strCache>
                <c:ptCount val="1"/>
                <c:pt idx="0">
                  <c:v>Totais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sz="8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Aux!$B$17:$M$17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Aux!$B$18:$M$18</c:f>
              <c:numCache>
                <c:formatCode>0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1985792"/>
        <c:axId val="222001024"/>
      </c:lineChart>
      <c:catAx>
        <c:axId val="221985792"/>
        <c:scaling>
          <c:orientation val="minMax"/>
        </c:scaling>
        <c:delete val="0"/>
        <c:axPos val="b"/>
        <c:majorTickMark val="out"/>
        <c:minorTickMark val="none"/>
        <c:tickLblPos val="nextTo"/>
        <c:crossAx val="222001024"/>
        <c:crosses val="autoZero"/>
        <c:auto val="1"/>
        <c:lblAlgn val="ctr"/>
        <c:lblOffset val="100"/>
        <c:noMultiLvlLbl val="0"/>
      </c:catAx>
      <c:valAx>
        <c:axId val="222001024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extTo"/>
        <c:crossAx val="221985792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Sup!A1"/><Relationship Id="rId3" Type="http://schemas.openxmlformats.org/officeDocument/2006/relationships/hyperlink" Target="#Fun!A1"/><Relationship Id="rId7" Type="http://schemas.openxmlformats.org/officeDocument/2006/relationships/hyperlink" Target="#Ini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DasGer!A1"/><Relationship Id="rId5" Type="http://schemas.openxmlformats.org/officeDocument/2006/relationships/hyperlink" Target="#RelGer!A1"/><Relationship Id="rId4" Type="http://schemas.openxmlformats.org/officeDocument/2006/relationships/hyperlink" Target="#Vi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Vis!A1"/><Relationship Id="rId13" Type="http://schemas.openxmlformats.org/officeDocument/2006/relationships/hyperlink" Target="#DasCli!A1"/><Relationship Id="rId3" Type="http://schemas.openxmlformats.org/officeDocument/2006/relationships/chart" Target="../charts/chart6.xml"/><Relationship Id="rId7" Type="http://schemas.openxmlformats.org/officeDocument/2006/relationships/hyperlink" Target="#Fun!A1"/><Relationship Id="rId12" Type="http://schemas.openxmlformats.org/officeDocument/2006/relationships/hyperlink" Target="#DasFun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image" Target="../media/image2.png"/><Relationship Id="rId11" Type="http://schemas.openxmlformats.org/officeDocument/2006/relationships/hyperlink" Target="#Ini!A1"/><Relationship Id="rId5" Type="http://schemas.openxmlformats.org/officeDocument/2006/relationships/chart" Target="../charts/chart8.xml"/><Relationship Id="rId10" Type="http://schemas.openxmlformats.org/officeDocument/2006/relationships/hyperlink" Target="#DasGer!A1"/><Relationship Id="rId4" Type="http://schemas.openxmlformats.org/officeDocument/2006/relationships/chart" Target="../charts/chart7.xml"/><Relationship Id="rId9" Type="http://schemas.openxmlformats.org/officeDocument/2006/relationships/hyperlink" Target="#RelGer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RelGer!A1"/><Relationship Id="rId3" Type="http://schemas.openxmlformats.org/officeDocument/2006/relationships/chart" Target="../charts/chart11.xml"/><Relationship Id="rId7" Type="http://schemas.openxmlformats.org/officeDocument/2006/relationships/hyperlink" Target="#Vis!A1"/><Relationship Id="rId12" Type="http://schemas.openxmlformats.org/officeDocument/2006/relationships/hyperlink" Target="#DasCli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hyperlink" Target="#Fun!A1"/><Relationship Id="rId11" Type="http://schemas.openxmlformats.org/officeDocument/2006/relationships/hyperlink" Target="#DasFun!A1"/><Relationship Id="rId5" Type="http://schemas.openxmlformats.org/officeDocument/2006/relationships/image" Target="../media/image2.png"/><Relationship Id="rId10" Type="http://schemas.openxmlformats.org/officeDocument/2006/relationships/hyperlink" Target="#Ini!A1"/><Relationship Id="rId4" Type="http://schemas.openxmlformats.org/officeDocument/2006/relationships/chart" Target="../charts/chart12.xml"/><Relationship Id="rId9" Type="http://schemas.openxmlformats.org/officeDocument/2006/relationships/hyperlink" Target="#DasGer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RelGer!A1"/><Relationship Id="rId3" Type="http://schemas.openxmlformats.org/officeDocument/2006/relationships/chart" Target="../charts/chart15.xml"/><Relationship Id="rId7" Type="http://schemas.openxmlformats.org/officeDocument/2006/relationships/hyperlink" Target="#Vis!A1"/><Relationship Id="rId12" Type="http://schemas.openxmlformats.org/officeDocument/2006/relationships/hyperlink" Target="#DasCli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hyperlink" Target="#Fun!A1"/><Relationship Id="rId11" Type="http://schemas.openxmlformats.org/officeDocument/2006/relationships/hyperlink" Target="#DasFun!A1"/><Relationship Id="rId5" Type="http://schemas.openxmlformats.org/officeDocument/2006/relationships/image" Target="../media/image2.png"/><Relationship Id="rId10" Type="http://schemas.openxmlformats.org/officeDocument/2006/relationships/hyperlink" Target="#Ini!A1"/><Relationship Id="rId4" Type="http://schemas.openxmlformats.org/officeDocument/2006/relationships/chart" Target="../charts/chart16.xml"/><Relationship Id="rId9" Type="http://schemas.openxmlformats.org/officeDocument/2006/relationships/hyperlink" Target="#DasGer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Fun!A1"/><Relationship Id="rId13" Type="http://schemas.openxmlformats.org/officeDocument/2006/relationships/hyperlink" Target="#Sup!A1"/><Relationship Id="rId3" Type="http://schemas.openxmlformats.org/officeDocument/2006/relationships/hyperlink" Target="http://wa.me/5521968043326" TargetMode="External"/><Relationship Id="rId7" Type="http://schemas.openxmlformats.org/officeDocument/2006/relationships/image" Target="../media/image2.png"/><Relationship Id="rId12" Type="http://schemas.openxmlformats.org/officeDocument/2006/relationships/hyperlink" Target="#Ini!A1"/><Relationship Id="rId2" Type="http://schemas.openxmlformats.org/officeDocument/2006/relationships/image" Target="../media/image3.png"/><Relationship Id="rId1" Type="http://schemas.openxmlformats.org/officeDocument/2006/relationships/hyperlink" Target="https://souza.xyz/contato/" TargetMode="External"/><Relationship Id="rId6" Type="http://schemas.openxmlformats.org/officeDocument/2006/relationships/image" Target="../media/image5.jpeg"/><Relationship Id="rId11" Type="http://schemas.openxmlformats.org/officeDocument/2006/relationships/hyperlink" Target="#DasGer!A1"/><Relationship Id="rId5" Type="http://schemas.openxmlformats.org/officeDocument/2006/relationships/hyperlink" Target="https://souza.xyz/loja/" TargetMode="External"/><Relationship Id="rId10" Type="http://schemas.openxmlformats.org/officeDocument/2006/relationships/hyperlink" Target="#RelGer!A1"/><Relationship Id="rId4" Type="http://schemas.openxmlformats.org/officeDocument/2006/relationships/image" Target="../media/image4.png"/><Relationship Id="rId9" Type="http://schemas.openxmlformats.org/officeDocument/2006/relationships/hyperlink" Target="#Vi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Ati!A1"/><Relationship Id="rId3" Type="http://schemas.openxmlformats.org/officeDocument/2006/relationships/hyperlink" Target="#Vis!A1"/><Relationship Id="rId7" Type="http://schemas.openxmlformats.org/officeDocument/2006/relationships/hyperlink" Target="#Cli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Relationship Id="rId9" Type="http://schemas.openxmlformats.org/officeDocument/2006/relationships/hyperlink" Target="#Dep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Ati!A1"/><Relationship Id="rId3" Type="http://schemas.openxmlformats.org/officeDocument/2006/relationships/hyperlink" Target="#Vis!A1"/><Relationship Id="rId7" Type="http://schemas.openxmlformats.org/officeDocument/2006/relationships/hyperlink" Target="#Cli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Relationship Id="rId9" Type="http://schemas.openxmlformats.org/officeDocument/2006/relationships/hyperlink" Target="#Dep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Ati!A1"/><Relationship Id="rId3" Type="http://schemas.openxmlformats.org/officeDocument/2006/relationships/hyperlink" Target="#Vis!A1"/><Relationship Id="rId7" Type="http://schemas.openxmlformats.org/officeDocument/2006/relationships/hyperlink" Target="#Cli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Relationship Id="rId9" Type="http://schemas.openxmlformats.org/officeDocument/2006/relationships/hyperlink" Target="#Dep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Ati!A1"/><Relationship Id="rId3" Type="http://schemas.openxmlformats.org/officeDocument/2006/relationships/hyperlink" Target="#Vis!A1"/><Relationship Id="rId7" Type="http://schemas.openxmlformats.org/officeDocument/2006/relationships/hyperlink" Target="#Cli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Relationship Id="rId9" Type="http://schemas.openxmlformats.org/officeDocument/2006/relationships/hyperlink" Target="#Dep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Vis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DasGer!A1"/><Relationship Id="rId3" Type="http://schemas.openxmlformats.org/officeDocument/2006/relationships/chart" Target="../charts/chart3.xml"/><Relationship Id="rId7" Type="http://schemas.openxmlformats.org/officeDocument/2006/relationships/hyperlink" Target="#RelGer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Vis!A1"/><Relationship Id="rId11" Type="http://schemas.openxmlformats.org/officeDocument/2006/relationships/hyperlink" Target="#RelCli!A1"/><Relationship Id="rId5" Type="http://schemas.openxmlformats.org/officeDocument/2006/relationships/hyperlink" Target="#Fun!A1"/><Relationship Id="rId10" Type="http://schemas.openxmlformats.org/officeDocument/2006/relationships/hyperlink" Target="#RelFun!A1"/><Relationship Id="rId4" Type="http://schemas.openxmlformats.org/officeDocument/2006/relationships/image" Target="../media/image2.png"/><Relationship Id="rId9" Type="http://schemas.openxmlformats.org/officeDocument/2006/relationships/hyperlink" Target="#Ini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RelCli!A1"/><Relationship Id="rId3" Type="http://schemas.openxmlformats.org/officeDocument/2006/relationships/hyperlink" Target="#Vis!A1"/><Relationship Id="rId7" Type="http://schemas.openxmlformats.org/officeDocument/2006/relationships/hyperlink" Target="#RelFun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RelCli!A1"/><Relationship Id="rId3" Type="http://schemas.openxmlformats.org/officeDocument/2006/relationships/hyperlink" Target="#Vis!A1"/><Relationship Id="rId7" Type="http://schemas.openxmlformats.org/officeDocument/2006/relationships/hyperlink" Target="#RelFun!A1"/><Relationship Id="rId2" Type="http://schemas.openxmlformats.org/officeDocument/2006/relationships/hyperlink" Target="#Fun!A1"/><Relationship Id="rId1" Type="http://schemas.openxmlformats.org/officeDocument/2006/relationships/image" Target="../media/image2.png"/><Relationship Id="rId6" Type="http://schemas.openxmlformats.org/officeDocument/2006/relationships/hyperlink" Target="#Ini!A1"/><Relationship Id="rId5" Type="http://schemas.openxmlformats.org/officeDocument/2006/relationships/hyperlink" Target="#DasGer!A1"/><Relationship Id="rId4" Type="http://schemas.openxmlformats.org/officeDocument/2006/relationships/hyperlink" Target="#RelG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104775</xdr:colOff>
      <xdr:row>6</xdr:row>
      <xdr:rowOff>38100</xdr:rowOff>
    </xdr:from>
    <xdr:to>
      <xdr:col>14</xdr:col>
      <xdr:colOff>561975</xdr:colOff>
      <xdr:row>6</xdr:row>
      <xdr:rowOff>486931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97" r="14869"/>
        <a:stretch/>
      </xdr:blipFill>
      <xdr:spPr>
        <a:xfrm>
          <a:off x="8963025" y="2009775"/>
          <a:ext cx="457200" cy="448831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8</xdr:row>
      <xdr:rowOff>38100</xdr:rowOff>
    </xdr:from>
    <xdr:to>
      <xdr:col>14</xdr:col>
      <xdr:colOff>561975</xdr:colOff>
      <xdr:row>8</xdr:row>
      <xdr:rowOff>486931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97" r="14869"/>
        <a:stretch/>
      </xdr:blipFill>
      <xdr:spPr>
        <a:xfrm>
          <a:off x="8963025" y="2571750"/>
          <a:ext cx="457200" cy="448831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10</xdr:row>
      <xdr:rowOff>38100</xdr:rowOff>
    </xdr:from>
    <xdr:to>
      <xdr:col>14</xdr:col>
      <xdr:colOff>561975</xdr:colOff>
      <xdr:row>10</xdr:row>
      <xdr:rowOff>486931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97" r="14869"/>
        <a:stretch/>
      </xdr:blipFill>
      <xdr:spPr>
        <a:xfrm>
          <a:off x="8963025" y="3133725"/>
          <a:ext cx="457200" cy="448831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12</xdr:row>
      <xdr:rowOff>38100</xdr:rowOff>
    </xdr:from>
    <xdr:to>
      <xdr:col>14</xdr:col>
      <xdr:colOff>561975</xdr:colOff>
      <xdr:row>12</xdr:row>
      <xdr:rowOff>486931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97" r="14869"/>
        <a:stretch/>
      </xdr:blipFill>
      <xdr:spPr>
        <a:xfrm>
          <a:off x="8963025" y="3695700"/>
          <a:ext cx="457200" cy="448831"/>
        </a:xfrm>
        <a:prstGeom prst="rect">
          <a:avLst/>
        </a:prstGeom>
      </xdr:spPr>
    </xdr:pic>
    <xdr:clientData/>
  </xdr:twoCellAnchor>
  <xdr:twoCellAnchor editAs="absolute">
    <xdr:from>
      <xdr:col>0</xdr:col>
      <xdr:colOff>6</xdr:colOff>
      <xdr:row>0</xdr:row>
      <xdr:rowOff>0</xdr:rowOff>
    </xdr:from>
    <xdr:to>
      <xdr:col>1</xdr:col>
      <xdr:colOff>827033</xdr:colOff>
      <xdr:row>1</xdr:row>
      <xdr:rowOff>15000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2</xdr:col>
      <xdr:colOff>0</xdr:colOff>
      <xdr:row>0</xdr:row>
      <xdr:rowOff>0</xdr:rowOff>
    </xdr:from>
    <xdr:to>
      <xdr:col>3</xdr:col>
      <xdr:colOff>523875</xdr:colOff>
      <xdr:row>1</xdr:row>
      <xdr:rowOff>15000</xdr:rowOff>
    </xdr:to>
    <xdr:sp macro="" textlink="">
      <xdr:nvSpPr>
        <xdr:cNvPr id="8" name="Retângulo 7">
          <a:hlinkClick xmlns:r="http://schemas.openxmlformats.org/officeDocument/2006/relationships" r:id="rId3"/>
        </xdr:cNvPr>
        <xdr:cNvSpPr/>
      </xdr:nvSpPr>
      <xdr:spPr>
        <a:xfrm>
          <a:off x="1543050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4</xdr:col>
      <xdr:colOff>9525</xdr:colOff>
      <xdr:row>0</xdr:row>
      <xdr:rowOff>0</xdr:rowOff>
    </xdr:from>
    <xdr:to>
      <xdr:col>5</xdr:col>
      <xdr:colOff>533400</xdr:colOff>
      <xdr:row>1</xdr:row>
      <xdr:rowOff>15000</xdr:rowOff>
    </xdr:to>
    <xdr:sp macro="" textlink="">
      <xdr:nvSpPr>
        <xdr:cNvPr id="9" name="Retângulo 8">
          <a:hlinkClick xmlns:r="http://schemas.openxmlformats.org/officeDocument/2006/relationships" r:id="rId4"/>
        </xdr:cNvPr>
        <xdr:cNvSpPr/>
      </xdr:nvSpPr>
      <xdr:spPr>
        <a:xfrm>
          <a:off x="2771775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6</xdr:col>
      <xdr:colOff>28575</xdr:colOff>
      <xdr:row>0</xdr:row>
      <xdr:rowOff>0</xdr:rowOff>
    </xdr:from>
    <xdr:to>
      <xdr:col>7</xdr:col>
      <xdr:colOff>552450</xdr:colOff>
      <xdr:row>1</xdr:row>
      <xdr:rowOff>15000</xdr:rowOff>
    </xdr:to>
    <xdr:sp macro="" textlink="">
      <xdr:nvSpPr>
        <xdr:cNvPr id="10" name="Retângulo 9">
          <a:hlinkClick xmlns:r="http://schemas.openxmlformats.org/officeDocument/2006/relationships" r:id="rId5"/>
        </xdr:cNvPr>
        <xdr:cNvSpPr/>
      </xdr:nvSpPr>
      <xdr:spPr>
        <a:xfrm>
          <a:off x="4010025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8</xdr:col>
      <xdr:colOff>28575</xdr:colOff>
      <xdr:row>0</xdr:row>
      <xdr:rowOff>0</xdr:rowOff>
    </xdr:from>
    <xdr:to>
      <xdr:col>9</xdr:col>
      <xdr:colOff>552450</xdr:colOff>
      <xdr:row>1</xdr:row>
      <xdr:rowOff>15000</xdr:rowOff>
    </xdr:to>
    <xdr:sp macro="" textlink="">
      <xdr:nvSpPr>
        <xdr:cNvPr id="11" name="Retângulo 10">
          <a:hlinkClick xmlns:r="http://schemas.openxmlformats.org/officeDocument/2006/relationships" r:id="rId6"/>
        </xdr:cNvPr>
        <xdr:cNvSpPr/>
      </xdr:nvSpPr>
      <xdr:spPr>
        <a:xfrm>
          <a:off x="5229225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10</xdr:col>
      <xdr:colOff>28575</xdr:colOff>
      <xdr:row>0</xdr:row>
      <xdr:rowOff>0</xdr:rowOff>
    </xdr:from>
    <xdr:to>
      <xdr:col>11</xdr:col>
      <xdr:colOff>552450</xdr:colOff>
      <xdr:row>1</xdr:row>
      <xdr:rowOff>15000</xdr:rowOff>
    </xdr:to>
    <xdr:sp macro="" textlink="">
      <xdr:nvSpPr>
        <xdr:cNvPr id="12" name="Retângulo 11">
          <a:hlinkClick xmlns:r="http://schemas.openxmlformats.org/officeDocument/2006/relationships" r:id="rId7"/>
        </xdr:cNvPr>
        <xdr:cNvSpPr/>
      </xdr:nvSpPr>
      <xdr:spPr>
        <a:xfrm>
          <a:off x="6448425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2</xdr:col>
      <xdr:colOff>0</xdr:colOff>
      <xdr:row>1</xdr:row>
      <xdr:rowOff>47625</xdr:rowOff>
    </xdr:from>
    <xdr:to>
      <xdr:col>3</xdr:col>
      <xdr:colOff>523875</xdr:colOff>
      <xdr:row>2</xdr:row>
      <xdr:rowOff>57300</xdr:rowOff>
    </xdr:to>
    <xdr:sp macro="" textlink="">
      <xdr:nvSpPr>
        <xdr:cNvPr id="13" name="Retângulo 12">
          <a:hlinkClick xmlns:r="http://schemas.openxmlformats.org/officeDocument/2006/relationships" r:id="rId7"/>
        </xdr:cNvPr>
        <xdr:cNvSpPr/>
      </xdr:nvSpPr>
      <xdr:spPr>
        <a:xfrm>
          <a:off x="1543050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Instruções</a:t>
          </a:r>
        </a:p>
      </xdr:txBody>
    </xdr:sp>
    <xdr:clientData/>
  </xdr:twoCellAnchor>
  <xdr:twoCellAnchor editAs="absolute">
    <xdr:from>
      <xdr:col>3</xdr:col>
      <xdr:colOff>600075</xdr:colOff>
      <xdr:row>1</xdr:row>
      <xdr:rowOff>47625</xdr:rowOff>
    </xdr:from>
    <xdr:to>
      <xdr:col>5</xdr:col>
      <xdr:colOff>514350</xdr:colOff>
      <xdr:row>2</xdr:row>
      <xdr:rowOff>57300</xdr:rowOff>
    </xdr:to>
    <xdr:sp macro="" textlink="">
      <xdr:nvSpPr>
        <xdr:cNvPr id="14" name="Retângulo 13">
          <a:hlinkClick xmlns:r="http://schemas.openxmlformats.org/officeDocument/2006/relationships" r:id="rId8"/>
        </xdr:cNvPr>
        <xdr:cNvSpPr/>
      </xdr:nvSpPr>
      <xdr:spPr>
        <a:xfrm>
          <a:off x="2752725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Suporte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552450</xdr:colOff>
      <xdr:row>5</xdr:row>
      <xdr:rowOff>38100</xdr:rowOff>
    </xdr:from>
    <xdr:to>
      <xdr:col>9</xdr:col>
      <xdr:colOff>1943100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5</xdr:row>
      <xdr:rowOff>38100</xdr:rowOff>
    </xdr:from>
    <xdr:to>
      <xdr:col>6</xdr:col>
      <xdr:colOff>533400</xdr:colOff>
      <xdr:row>19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1076324</xdr:colOff>
      <xdr:row>19</xdr:row>
      <xdr:rowOff>142875</xdr:rowOff>
    </xdr:from>
    <xdr:to>
      <xdr:col>9</xdr:col>
      <xdr:colOff>1943099</xdr:colOff>
      <xdr:row>34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</xdr:col>
      <xdr:colOff>47625</xdr:colOff>
      <xdr:row>19</xdr:row>
      <xdr:rowOff>142875</xdr:rowOff>
    </xdr:from>
    <xdr:to>
      <xdr:col>3</xdr:col>
      <xdr:colOff>528675</xdr:colOff>
      <xdr:row>34</xdr:row>
      <xdr:rowOff>28575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3</xdr:col>
      <xdr:colOff>571500</xdr:colOff>
      <xdr:row>19</xdr:row>
      <xdr:rowOff>142875</xdr:rowOff>
    </xdr:from>
    <xdr:to>
      <xdr:col>5</xdr:col>
      <xdr:colOff>1052550</xdr:colOff>
      <xdr:row>34</xdr:row>
      <xdr:rowOff>28575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2</xdr:col>
      <xdr:colOff>533394</xdr:colOff>
      <xdr:row>1</xdr:row>
      <xdr:rowOff>15000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3</xdr:col>
      <xdr:colOff>19044</xdr:colOff>
      <xdr:row>0</xdr:row>
      <xdr:rowOff>0</xdr:rowOff>
    </xdr:from>
    <xdr:to>
      <xdr:col>3</xdr:col>
      <xdr:colOff>1152519</xdr:colOff>
      <xdr:row>1</xdr:row>
      <xdr:rowOff>15000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3</xdr:col>
      <xdr:colOff>1257294</xdr:colOff>
      <xdr:row>0</xdr:row>
      <xdr:rowOff>0</xdr:rowOff>
    </xdr:from>
    <xdr:to>
      <xdr:col>4</xdr:col>
      <xdr:colOff>428619</xdr:colOff>
      <xdr:row>1</xdr:row>
      <xdr:rowOff>15000</xdr:rowOff>
    </xdr:to>
    <xdr:sp macro="" textlink="">
      <xdr:nvSpPr>
        <xdr:cNvPr id="11" name="Retângulo 10">
          <a:hlinkClick xmlns:r="http://schemas.openxmlformats.org/officeDocument/2006/relationships" r:id="rId9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4</xdr:col>
      <xdr:colOff>514344</xdr:colOff>
      <xdr:row>0</xdr:row>
      <xdr:rowOff>0</xdr:rowOff>
    </xdr:from>
    <xdr:to>
      <xdr:col>5</xdr:col>
      <xdr:colOff>1038219</xdr:colOff>
      <xdr:row>1</xdr:row>
      <xdr:rowOff>15000</xdr:rowOff>
    </xdr:to>
    <xdr:sp macro="" textlink="">
      <xdr:nvSpPr>
        <xdr:cNvPr id="12" name="Retângulo 11">
          <a:hlinkClick xmlns:r="http://schemas.openxmlformats.org/officeDocument/2006/relationships" r:id="rId10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1123944</xdr:colOff>
      <xdr:row>0</xdr:row>
      <xdr:rowOff>0</xdr:rowOff>
    </xdr:from>
    <xdr:to>
      <xdr:col>6</xdr:col>
      <xdr:colOff>295269</xdr:colOff>
      <xdr:row>1</xdr:row>
      <xdr:rowOff>15000</xdr:rowOff>
    </xdr:to>
    <xdr:sp macro="" textlink="">
      <xdr:nvSpPr>
        <xdr:cNvPr id="13" name="Retângulo 12">
          <a:hlinkClick xmlns:r="http://schemas.openxmlformats.org/officeDocument/2006/relationships" r:id="rId11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38100</xdr:rowOff>
    </xdr:from>
    <xdr:to>
      <xdr:col>2</xdr:col>
      <xdr:colOff>533394</xdr:colOff>
      <xdr:row>2</xdr:row>
      <xdr:rowOff>47775</xdr:rowOff>
    </xdr:to>
    <xdr:sp macro="" textlink="">
      <xdr:nvSpPr>
        <xdr:cNvPr id="14" name="Retângulo 13">
          <a:hlinkClick xmlns:r="http://schemas.openxmlformats.org/officeDocument/2006/relationships" r:id="rId10"/>
        </xdr:cNvPr>
        <xdr:cNvSpPr/>
      </xdr:nvSpPr>
      <xdr:spPr>
        <a:xfrm>
          <a:off x="1543044" y="419100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9525</xdr:colOff>
      <xdr:row>1</xdr:row>
      <xdr:rowOff>38100</xdr:rowOff>
    </xdr:from>
    <xdr:to>
      <xdr:col>3</xdr:col>
      <xdr:colOff>1143000</xdr:colOff>
      <xdr:row>2</xdr:row>
      <xdr:rowOff>47775</xdr:rowOff>
    </xdr:to>
    <xdr:sp macro="" textlink="">
      <xdr:nvSpPr>
        <xdr:cNvPr id="15" name="Retângulo 14">
          <a:hlinkClick xmlns:r="http://schemas.openxmlformats.org/officeDocument/2006/relationships" r:id="rId12"/>
        </xdr:cNvPr>
        <xdr:cNvSpPr/>
      </xdr:nvSpPr>
      <xdr:spPr>
        <a:xfrm>
          <a:off x="2762250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</a:t>
          </a:r>
        </a:p>
      </xdr:txBody>
    </xdr:sp>
    <xdr:clientData/>
  </xdr:twoCellAnchor>
  <xdr:twoCellAnchor editAs="absolute">
    <xdr:from>
      <xdr:col>3</xdr:col>
      <xdr:colOff>1209675</xdr:colOff>
      <xdr:row>1</xdr:row>
      <xdr:rowOff>38100</xdr:rowOff>
    </xdr:from>
    <xdr:to>
      <xdr:col>4</xdr:col>
      <xdr:colOff>381000</xdr:colOff>
      <xdr:row>2</xdr:row>
      <xdr:rowOff>47775</xdr:rowOff>
    </xdr:to>
    <xdr:sp macro="" textlink="">
      <xdr:nvSpPr>
        <xdr:cNvPr id="16" name="Retângulo 15">
          <a:hlinkClick xmlns:r="http://schemas.openxmlformats.org/officeDocument/2006/relationships" r:id="rId13"/>
        </xdr:cNvPr>
        <xdr:cNvSpPr/>
      </xdr:nvSpPr>
      <xdr:spPr>
        <a:xfrm>
          <a:off x="3962400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38100</xdr:colOff>
      <xdr:row>7</xdr:row>
      <xdr:rowOff>28575</xdr:rowOff>
    </xdr:from>
    <xdr:to>
      <xdr:col>6</xdr:col>
      <xdr:colOff>571500</xdr:colOff>
      <xdr:row>21</xdr:row>
      <xdr:rowOff>104775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38099</xdr:colOff>
      <xdr:row>21</xdr:row>
      <xdr:rowOff>133350</xdr:rowOff>
    </xdr:from>
    <xdr:to>
      <xdr:col>6</xdr:col>
      <xdr:colOff>570149</xdr:colOff>
      <xdr:row>36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6</xdr:col>
      <xdr:colOff>590550</xdr:colOff>
      <xdr:row>7</xdr:row>
      <xdr:rowOff>28575</xdr:rowOff>
    </xdr:from>
    <xdr:to>
      <xdr:col>9</xdr:col>
      <xdr:colOff>1866900</xdr:colOff>
      <xdr:row>21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590550</xdr:colOff>
      <xdr:row>21</xdr:row>
      <xdr:rowOff>133350</xdr:rowOff>
    </xdr:from>
    <xdr:to>
      <xdr:col>9</xdr:col>
      <xdr:colOff>1866900</xdr:colOff>
      <xdr:row>36</xdr:row>
      <xdr:rowOff>19050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2</xdr:col>
      <xdr:colOff>609594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2</xdr:col>
      <xdr:colOff>704844</xdr:colOff>
      <xdr:row>0</xdr:row>
      <xdr:rowOff>0</xdr:rowOff>
    </xdr:from>
    <xdr:to>
      <xdr:col>3</xdr:col>
      <xdr:colOff>1133469</xdr:colOff>
      <xdr:row>1</xdr:row>
      <xdr:rowOff>15000</xdr:rowOff>
    </xdr:to>
    <xdr:sp macro="" textlink="">
      <xdr:nvSpPr>
        <xdr:cNvPr id="8" name="Retângulo 7">
          <a:hlinkClick xmlns:r="http://schemas.openxmlformats.org/officeDocument/2006/relationships" r:id="rId7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3</xdr:col>
      <xdr:colOff>1238244</xdr:colOff>
      <xdr:row>0</xdr:row>
      <xdr:rowOff>0</xdr:rowOff>
    </xdr:from>
    <xdr:to>
      <xdr:col>4</xdr:col>
      <xdr:colOff>485769</xdr:colOff>
      <xdr:row>1</xdr:row>
      <xdr:rowOff>15000</xdr:rowOff>
    </xdr:to>
    <xdr:sp macro="" textlink="">
      <xdr:nvSpPr>
        <xdr:cNvPr id="9" name="Retângulo 8">
          <a:hlinkClick xmlns:r="http://schemas.openxmlformats.org/officeDocument/2006/relationships" r:id="rId8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4</xdr:col>
      <xdr:colOff>571494</xdr:colOff>
      <xdr:row>0</xdr:row>
      <xdr:rowOff>0</xdr:rowOff>
    </xdr:from>
    <xdr:to>
      <xdr:col>5</xdr:col>
      <xdr:colOff>1000119</xdr:colOff>
      <xdr:row>1</xdr:row>
      <xdr:rowOff>15000</xdr:rowOff>
    </xdr:to>
    <xdr:sp macro="" textlink="">
      <xdr:nvSpPr>
        <xdr:cNvPr id="10" name="Retângulo 9">
          <a:hlinkClick xmlns:r="http://schemas.openxmlformats.org/officeDocument/2006/relationships" r:id="rId9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1085844</xdr:colOff>
      <xdr:row>0</xdr:row>
      <xdr:rowOff>0</xdr:rowOff>
    </xdr:from>
    <xdr:to>
      <xdr:col>6</xdr:col>
      <xdr:colOff>333369</xdr:colOff>
      <xdr:row>1</xdr:row>
      <xdr:rowOff>15000</xdr:rowOff>
    </xdr:to>
    <xdr:sp macro="" textlink="">
      <xdr:nvSpPr>
        <xdr:cNvPr id="11" name="Retângulo 10">
          <a:hlinkClick xmlns:r="http://schemas.openxmlformats.org/officeDocument/2006/relationships" r:id="rId10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38100</xdr:rowOff>
    </xdr:from>
    <xdr:to>
      <xdr:col>2</xdr:col>
      <xdr:colOff>609594</xdr:colOff>
      <xdr:row>2</xdr:row>
      <xdr:rowOff>47775</xdr:rowOff>
    </xdr:to>
    <xdr:sp macro="" textlink="">
      <xdr:nvSpPr>
        <xdr:cNvPr id="12" name="Retângulo 11">
          <a:hlinkClick xmlns:r="http://schemas.openxmlformats.org/officeDocument/2006/relationships" r:id="rId9"/>
        </xdr:cNvPr>
        <xdr:cNvSpPr/>
      </xdr:nvSpPr>
      <xdr:spPr>
        <a:xfrm>
          <a:off x="1543044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Geral</a:t>
          </a:r>
        </a:p>
      </xdr:txBody>
    </xdr:sp>
    <xdr:clientData/>
  </xdr:twoCellAnchor>
  <xdr:twoCellAnchor editAs="absolute">
    <xdr:from>
      <xdr:col>2</xdr:col>
      <xdr:colOff>695325</xdr:colOff>
      <xdr:row>1</xdr:row>
      <xdr:rowOff>38100</xdr:rowOff>
    </xdr:from>
    <xdr:to>
      <xdr:col>3</xdr:col>
      <xdr:colOff>1123950</xdr:colOff>
      <xdr:row>2</xdr:row>
      <xdr:rowOff>47775</xdr:rowOff>
    </xdr:to>
    <xdr:sp macro="" textlink="">
      <xdr:nvSpPr>
        <xdr:cNvPr id="13" name="Retângulo 12">
          <a:hlinkClick xmlns:r="http://schemas.openxmlformats.org/officeDocument/2006/relationships" r:id="rId11"/>
        </xdr:cNvPr>
        <xdr:cNvSpPr/>
      </xdr:nvSpPr>
      <xdr:spPr>
        <a:xfrm>
          <a:off x="2762250" y="419100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Funcionário</a:t>
          </a:r>
        </a:p>
      </xdr:txBody>
    </xdr:sp>
    <xdr:clientData/>
  </xdr:twoCellAnchor>
  <xdr:twoCellAnchor editAs="absolute">
    <xdr:from>
      <xdr:col>3</xdr:col>
      <xdr:colOff>1190625</xdr:colOff>
      <xdr:row>1</xdr:row>
      <xdr:rowOff>38100</xdr:rowOff>
    </xdr:from>
    <xdr:to>
      <xdr:col>4</xdr:col>
      <xdr:colOff>438150</xdr:colOff>
      <xdr:row>2</xdr:row>
      <xdr:rowOff>47775</xdr:rowOff>
    </xdr:to>
    <xdr:sp macro="" textlink="">
      <xdr:nvSpPr>
        <xdr:cNvPr id="14" name="Retângulo 13">
          <a:hlinkClick xmlns:r="http://schemas.openxmlformats.org/officeDocument/2006/relationships" r:id="rId12"/>
        </xdr:cNvPr>
        <xdr:cNvSpPr/>
      </xdr:nvSpPr>
      <xdr:spPr>
        <a:xfrm>
          <a:off x="3962400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28574</xdr:colOff>
      <xdr:row>7</xdr:row>
      <xdr:rowOff>38100</xdr:rowOff>
    </xdr:from>
    <xdr:to>
      <xdr:col>6</xdr:col>
      <xdr:colOff>514349</xdr:colOff>
      <xdr:row>21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28574</xdr:colOff>
      <xdr:row>21</xdr:row>
      <xdr:rowOff>133350</xdr:rowOff>
    </xdr:from>
    <xdr:to>
      <xdr:col>6</xdr:col>
      <xdr:colOff>515324</xdr:colOff>
      <xdr:row>36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6</xdr:col>
      <xdr:colOff>542925</xdr:colOff>
      <xdr:row>7</xdr:row>
      <xdr:rowOff>38100</xdr:rowOff>
    </xdr:from>
    <xdr:to>
      <xdr:col>9</xdr:col>
      <xdr:colOff>1933575</xdr:colOff>
      <xdr:row>21</xdr:row>
      <xdr:rowOff>114300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542925</xdr:colOff>
      <xdr:row>21</xdr:row>
      <xdr:rowOff>133350</xdr:rowOff>
    </xdr:from>
    <xdr:to>
      <xdr:col>9</xdr:col>
      <xdr:colOff>1933575</xdr:colOff>
      <xdr:row>36</xdr:row>
      <xdr:rowOff>19050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2</xdr:col>
      <xdr:colOff>533394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3</xdr:col>
      <xdr:colOff>19044</xdr:colOff>
      <xdr:row>0</xdr:row>
      <xdr:rowOff>0</xdr:rowOff>
    </xdr:from>
    <xdr:to>
      <xdr:col>3</xdr:col>
      <xdr:colOff>1152519</xdr:colOff>
      <xdr:row>1</xdr:row>
      <xdr:rowOff>15000</xdr:rowOff>
    </xdr:to>
    <xdr:sp macro="" textlink="">
      <xdr:nvSpPr>
        <xdr:cNvPr id="8" name="Retângulo 7">
          <a:hlinkClick xmlns:r="http://schemas.openxmlformats.org/officeDocument/2006/relationships" r:id="rId7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3</xdr:col>
      <xdr:colOff>1257294</xdr:colOff>
      <xdr:row>0</xdr:row>
      <xdr:rowOff>0</xdr:rowOff>
    </xdr:from>
    <xdr:to>
      <xdr:col>4</xdr:col>
      <xdr:colOff>428619</xdr:colOff>
      <xdr:row>1</xdr:row>
      <xdr:rowOff>15000</xdr:rowOff>
    </xdr:to>
    <xdr:sp macro="" textlink="">
      <xdr:nvSpPr>
        <xdr:cNvPr id="9" name="Retângulo 8">
          <a:hlinkClick xmlns:r="http://schemas.openxmlformats.org/officeDocument/2006/relationships" r:id="rId8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4</xdr:col>
      <xdr:colOff>514344</xdr:colOff>
      <xdr:row>0</xdr:row>
      <xdr:rowOff>0</xdr:rowOff>
    </xdr:from>
    <xdr:to>
      <xdr:col>5</xdr:col>
      <xdr:colOff>1038219</xdr:colOff>
      <xdr:row>1</xdr:row>
      <xdr:rowOff>15000</xdr:rowOff>
    </xdr:to>
    <xdr:sp macro="" textlink="">
      <xdr:nvSpPr>
        <xdr:cNvPr id="10" name="Retângulo 9">
          <a:hlinkClick xmlns:r="http://schemas.openxmlformats.org/officeDocument/2006/relationships" r:id="rId9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1123944</xdr:colOff>
      <xdr:row>0</xdr:row>
      <xdr:rowOff>0</xdr:rowOff>
    </xdr:from>
    <xdr:to>
      <xdr:col>6</xdr:col>
      <xdr:colOff>295269</xdr:colOff>
      <xdr:row>1</xdr:row>
      <xdr:rowOff>15000</xdr:rowOff>
    </xdr:to>
    <xdr:sp macro="" textlink="">
      <xdr:nvSpPr>
        <xdr:cNvPr id="11" name="Retângulo 10">
          <a:hlinkClick xmlns:r="http://schemas.openxmlformats.org/officeDocument/2006/relationships" r:id="rId10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38100</xdr:rowOff>
    </xdr:from>
    <xdr:to>
      <xdr:col>2</xdr:col>
      <xdr:colOff>533394</xdr:colOff>
      <xdr:row>2</xdr:row>
      <xdr:rowOff>47775</xdr:rowOff>
    </xdr:to>
    <xdr:sp macro="" textlink="">
      <xdr:nvSpPr>
        <xdr:cNvPr id="12" name="Retângulo 11">
          <a:hlinkClick xmlns:r="http://schemas.openxmlformats.org/officeDocument/2006/relationships" r:id="rId9"/>
        </xdr:cNvPr>
        <xdr:cNvSpPr/>
      </xdr:nvSpPr>
      <xdr:spPr>
        <a:xfrm>
          <a:off x="1543044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Geral</a:t>
          </a:r>
        </a:p>
      </xdr:txBody>
    </xdr:sp>
    <xdr:clientData/>
  </xdr:twoCellAnchor>
  <xdr:twoCellAnchor editAs="absolute">
    <xdr:from>
      <xdr:col>3</xdr:col>
      <xdr:colOff>9525</xdr:colOff>
      <xdr:row>1</xdr:row>
      <xdr:rowOff>38100</xdr:rowOff>
    </xdr:from>
    <xdr:to>
      <xdr:col>3</xdr:col>
      <xdr:colOff>1143000</xdr:colOff>
      <xdr:row>2</xdr:row>
      <xdr:rowOff>47775</xdr:rowOff>
    </xdr:to>
    <xdr:sp macro="" textlink="">
      <xdr:nvSpPr>
        <xdr:cNvPr id="13" name="Retângulo 12">
          <a:hlinkClick xmlns:r="http://schemas.openxmlformats.org/officeDocument/2006/relationships" r:id="rId11"/>
        </xdr:cNvPr>
        <xdr:cNvSpPr/>
      </xdr:nvSpPr>
      <xdr:spPr>
        <a:xfrm>
          <a:off x="2762250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</a:t>
          </a:r>
        </a:p>
      </xdr:txBody>
    </xdr:sp>
    <xdr:clientData/>
  </xdr:twoCellAnchor>
  <xdr:twoCellAnchor editAs="absolute">
    <xdr:from>
      <xdr:col>3</xdr:col>
      <xdr:colOff>1209675</xdr:colOff>
      <xdr:row>1</xdr:row>
      <xdr:rowOff>38100</xdr:rowOff>
    </xdr:from>
    <xdr:to>
      <xdr:col>4</xdr:col>
      <xdr:colOff>381000</xdr:colOff>
      <xdr:row>2</xdr:row>
      <xdr:rowOff>47775</xdr:rowOff>
    </xdr:to>
    <xdr:sp macro="" textlink="">
      <xdr:nvSpPr>
        <xdr:cNvPr id="14" name="Retângulo 13">
          <a:hlinkClick xmlns:r="http://schemas.openxmlformats.org/officeDocument/2006/relationships" r:id="rId12"/>
        </xdr:cNvPr>
        <xdr:cNvSpPr/>
      </xdr:nvSpPr>
      <xdr:spPr>
        <a:xfrm>
          <a:off x="3962400" y="419100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Cliente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38099</xdr:colOff>
      <xdr:row>7</xdr:row>
      <xdr:rowOff>95250</xdr:rowOff>
    </xdr:from>
    <xdr:to>
      <xdr:col>5</xdr:col>
      <xdr:colOff>191699</xdr:colOff>
      <xdr:row>11</xdr:row>
      <xdr:rowOff>66675</xdr:rowOff>
    </xdr:to>
    <xdr:grpSp>
      <xdr:nvGrpSpPr>
        <xdr:cNvPr id="14" name="Grupo 13">
          <a:hlinkClick xmlns:r="http://schemas.openxmlformats.org/officeDocument/2006/relationships" r:id="rId1"/>
        </xdr:cNvPr>
        <xdr:cNvGrpSpPr/>
      </xdr:nvGrpSpPr>
      <xdr:grpSpPr>
        <a:xfrm>
          <a:off x="219074" y="2085975"/>
          <a:ext cx="2592000" cy="733425"/>
          <a:chOff x="219074" y="1914525"/>
          <a:chExt cx="2592000" cy="733425"/>
        </a:xfrm>
      </xdr:grpSpPr>
      <xdr:sp macro="" textlink="">
        <xdr:nvSpPr>
          <xdr:cNvPr id="2" name="Retângulo 1"/>
          <xdr:cNvSpPr/>
        </xdr:nvSpPr>
        <xdr:spPr>
          <a:xfrm>
            <a:off x="219074" y="1914525"/>
            <a:ext cx="2592000" cy="733425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3" name="Imagem 2"/>
          <xdr:cNvPicPr>
            <a:picLocks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1475" y="2066961"/>
            <a:ext cx="576000" cy="431704"/>
          </a:xfrm>
          <a:prstGeom prst="rect">
            <a:avLst/>
          </a:prstGeom>
        </xdr:spPr>
      </xdr:pic>
      <xdr:sp macro="" textlink="">
        <xdr:nvSpPr>
          <xdr:cNvPr id="4" name="CaixaDeTexto 3"/>
          <xdr:cNvSpPr txBox="1"/>
        </xdr:nvSpPr>
        <xdr:spPr>
          <a:xfrm>
            <a:off x="1066800" y="2114550"/>
            <a:ext cx="1704975" cy="3429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l"/>
            <a:r>
              <a:rPr lang="pt-BR" sz="1600" b="1"/>
              <a:t>contato@souza.xyz</a:t>
            </a:r>
          </a:p>
        </xdr:txBody>
      </xdr:sp>
    </xdr:grpSp>
    <xdr:clientData/>
  </xdr:twoCellAnchor>
  <xdr:twoCellAnchor editAs="absolute">
    <xdr:from>
      <xdr:col>5</xdr:col>
      <xdr:colOff>514351</xdr:colOff>
      <xdr:row>7</xdr:row>
      <xdr:rowOff>95250</xdr:rowOff>
    </xdr:from>
    <xdr:to>
      <xdr:col>10</xdr:col>
      <xdr:colOff>58351</xdr:colOff>
      <xdr:row>11</xdr:row>
      <xdr:rowOff>66675</xdr:rowOff>
    </xdr:to>
    <xdr:grpSp>
      <xdr:nvGrpSpPr>
        <xdr:cNvPr id="15" name="Grupo 14">
          <a:hlinkClick xmlns:r="http://schemas.openxmlformats.org/officeDocument/2006/relationships" r:id="rId3"/>
        </xdr:cNvPr>
        <xdr:cNvGrpSpPr/>
      </xdr:nvGrpSpPr>
      <xdr:grpSpPr>
        <a:xfrm>
          <a:off x="3133726" y="2085975"/>
          <a:ext cx="2592000" cy="733425"/>
          <a:chOff x="180976" y="2847975"/>
          <a:chExt cx="2592000" cy="733425"/>
        </a:xfrm>
      </xdr:grpSpPr>
      <xdr:sp macro="" textlink="">
        <xdr:nvSpPr>
          <xdr:cNvPr id="5" name="Retângulo 4"/>
          <xdr:cNvSpPr/>
        </xdr:nvSpPr>
        <xdr:spPr>
          <a:xfrm>
            <a:off x="180976" y="2847975"/>
            <a:ext cx="2592000" cy="733425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/>
          <xdr:cNvSpPr txBox="1"/>
        </xdr:nvSpPr>
        <xdr:spPr>
          <a:xfrm>
            <a:off x="866775" y="3057525"/>
            <a:ext cx="1485900" cy="3429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l"/>
            <a:r>
              <a:rPr lang="pt-BR" sz="1600" b="1"/>
              <a:t>(21) 96804-3326</a:t>
            </a:r>
          </a:p>
        </xdr:txBody>
      </xdr:sp>
      <xdr:pic>
        <xdr:nvPicPr>
          <xdr:cNvPr id="11" name="Imagem 10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3375" y="3019425"/>
            <a:ext cx="431488" cy="4320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381000</xdr:colOff>
      <xdr:row>7</xdr:row>
      <xdr:rowOff>95250</xdr:rowOff>
    </xdr:from>
    <xdr:to>
      <xdr:col>14</xdr:col>
      <xdr:colOff>534600</xdr:colOff>
      <xdr:row>11</xdr:row>
      <xdr:rowOff>66675</xdr:rowOff>
    </xdr:to>
    <xdr:grpSp>
      <xdr:nvGrpSpPr>
        <xdr:cNvPr id="16" name="Grupo 15">
          <a:hlinkClick xmlns:r="http://schemas.openxmlformats.org/officeDocument/2006/relationships" r:id="rId5"/>
        </xdr:cNvPr>
        <xdr:cNvGrpSpPr/>
      </xdr:nvGrpSpPr>
      <xdr:grpSpPr>
        <a:xfrm>
          <a:off x="6048375" y="2085975"/>
          <a:ext cx="2592000" cy="733425"/>
          <a:chOff x="3838575" y="1895475"/>
          <a:chExt cx="2592000" cy="733425"/>
        </a:xfrm>
      </xdr:grpSpPr>
      <xdr:sp macro="" textlink="">
        <xdr:nvSpPr>
          <xdr:cNvPr id="8" name="Retângulo 7"/>
          <xdr:cNvSpPr/>
        </xdr:nvSpPr>
        <xdr:spPr>
          <a:xfrm>
            <a:off x="3838575" y="1895475"/>
            <a:ext cx="2592000" cy="733425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/>
          <xdr:cNvSpPr txBox="1"/>
        </xdr:nvSpPr>
        <xdr:spPr>
          <a:xfrm>
            <a:off x="4505325" y="2095500"/>
            <a:ext cx="190500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l"/>
            <a:r>
              <a:rPr lang="pt-BR" sz="1600" b="1"/>
              <a:t>https://souza.xyz/loja</a:t>
            </a:r>
          </a:p>
        </xdr:txBody>
      </xdr:sp>
      <xdr:pic>
        <xdr:nvPicPr>
          <xdr:cNvPr id="12" name="Imagem 11"/>
          <xdr:cNvPicPr>
            <a:picLocks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265" t="17959" r="13265" b="13470"/>
          <a:stretch/>
        </xdr:blipFill>
        <xdr:spPr>
          <a:xfrm>
            <a:off x="3990975" y="2038350"/>
            <a:ext cx="432000" cy="432000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217427</xdr:colOff>
      <xdr:row>1</xdr:row>
      <xdr:rowOff>15000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3</xdr:col>
      <xdr:colOff>142869</xdr:colOff>
      <xdr:row>0</xdr:row>
      <xdr:rowOff>0</xdr:rowOff>
    </xdr:from>
    <xdr:to>
      <xdr:col>5</xdr:col>
      <xdr:colOff>57144</xdr:colOff>
      <xdr:row>1</xdr:row>
      <xdr:rowOff>15000</xdr:rowOff>
    </xdr:to>
    <xdr:sp macro="" textlink="">
      <xdr:nvSpPr>
        <xdr:cNvPr id="18" name="Retângulo 17">
          <a:hlinkClick xmlns:r="http://schemas.openxmlformats.org/officeDocument/2006/relationships" r:id="rId8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5</xdr:col>
      <xdr:colOff>152394</xdr:colOff>
      <xdr:row>0</xdr:row>
      <xdr:rowOff>0</xdr:rowOff>
    </xdr:from>
    <xdr:to>
      <xdr:col>7</xdr:col>
      <xdr:colOff>66669</xdr:colOff>
      <xdr:row>1</xdr:row>
      <xdr:rowOff>15000</xdr:rowOff>
    </xdr:to>
    <xdr:sp macro="" textlink="">
      <xdr:nvSpPr>
        <xdr:cNvPr id="19" name="Retângulo 18">
          <a:hlinkClick xmlns:r="http://schemas.openxmlformats.org/officeDocument/2006/relationships" r:id="rId9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7</xdr:col>
      <xdr:colOff>171444</xdr:colOff>
      <xdr:row>0</xdr:row>
      <xdr:rowOff>0</xdr:rowOff>
    </xdr:from>
    <xdr:to>
      <xdr:col>9</xdr:col>
      <xdr:colOff>85719</xdr:colOff>
      <xdr:row>1</xdr:row>
      <xdr:rowOff>15000</xdr:rowOff>
    </xdr:to>
    <xdr:sp macro="" textlink="">
      <xdr:nvSpPr>
        <xdr:cNvPr id="20" name="Retângulo 19">
          <a:hlinkClick xmlns:r="http://schemas.openxmlformats.org/officeDocument/2006/relationships" r:id="rId10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9</xdr:col>
      <xdr:colOff>171444</xdr:colOff>
      <xdr:row>0</xdr:row>
      <xdr:rowOff>0</xdr:rowOff>
    </xdr:from>
    <xdr:to>
      <xdr:col>11</xdr:col>
      <xdr:colOff>85719</xdr:colOff>
      <xdr:row>1</xdr:row>
      <xdr:rowOff>15000</xdr:rowOff>
    </xdr:to>
    <xdr:sp macro="" textlink="">
      <xdr:nvSpPr>
        <xdr:cNvPr id="21" name="Retângulo 20">
          <a:hlinkClick xmlns:r="http://schemas.openxmlformats.org/officeDocument/2006/relationships" r:id="rId11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11</xdr:col>
      <xdr:colOff>171444</xdr:colOff>
      <xdr:row>0</xdr:row>
      <xdr:rowOff>0</xdr:rowOff>
    </xdr:from>
    <xdr:to>
      <xdr:col>13</xdr:col>
      <xdr:colOff>85719</xdr:colOff>
      <xdr:row>1</xdr:row>
      <xdr:rowOff>15000</xdr:rowOff>
    </xdr:to>
    <xdr:sp macro="" textlink="">
      <xdr:nvSpPr>
        <xdr:cNvPr id="22" name="Retângulo 21">
          <a:hlinkClick xmlns:r="http://schemas.openxmlformats.org/officeDocument/2006/relationships" r:id="rId12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  <xdr:twoCellAnchor editAs="absolute">
    <xdr:from>
      <xdr:col>3</xdr:col>
      <xdr:colOff>142869</xdr:colOff>
      <xdr:row>1</xdr:row>
      <xdr:rowOff>47625</xdr:rowOff>
    </xdr:from>
    <xdr:to>
      <xdr:col>5</xdr:col>
      <xdr:colOff>57144</xdr:colOff>
      <xdr:row>2</xdr:row>
      <xdr:rowOff>57300</xdr:rowOff>
    </xdr:to>
    <xdr:sp macro="" textlink="">
      <xdr:nvSpPr>
        <xdr:cNvPr id="23" name="Retângulo 22">
          <a:hlinkClick xmlns:r="http://schemas.openxmlformats.org/officeDocument/2006/relationships" r:id="rId12"/>
        </xdr:cNvPr>
        <xdr:cNvSpPr/>
      </xdr:nvSpPr>
      <xdr:spPr>
        <a:xfrm>
          <a:off x="1543044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5</xdr:col>
      <xdr:colOff>133344</xdr:colOff>
      <xdr:row>1</xdr:row>
      <xdr:rowOff>47625</xdr:rowOff>
    </xdr:from>
    <xdr:to>
      <xdr:col>7</xdr:col>
      <xdr:colOff>47619</xdr:colOff>
      <xdr:row>2</xdr:row>
      <xdr:rowOff>57300</xdr:rowOff>
    </xdr:to>
    <xdr:sp macro="" textlink="">
      <xdr:nvSpPr>
        <xdr:cNvPr id="24" name="Retângulo 23">
          <a:hlinkClick xmlns:r="http://schemas.openxmlformats.org/officeDocument/2006/relationships" r:id="rId13"/>
        </xdr:cNvPr>
        <xdr:cNvSpPr/>
      </xdr:nvSpPr>
      <xdr:spPr>
        <a:xfrm>
          <a:off x="2752719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Suporte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2</xdr:col>
      <xdr:colOff>1066794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2</xdr:col>
      <xdr:colOff>1162044</xdr:colOff>
      <xdr:row>0</xdr:row>
      <xdr:rowOff>0</xdr:rowOff>
    </xdr:from>
    <xdr:to>
      <xdr:col>3</xdr:col>
      <xdr:colOff>866769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3</xdr:col>
      <xdr:colOff>971544</xdr:colOff>
      <xdr:row>0</xdr:row>
      <xdr:rowOff>0</xdr:rowOff>
    </xdr:from>
    <xdr:to>
      <xdr:col>4</xdr:col>
      <xdr:colOff>676269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4</xdr:col>
      <xdr:colOff>761994</xdr:colOff>
      <xdr:row>0</xdr:row>
      <xdr:rowOff>0</xdr:rowOff>
    </xdr:from>
    <xdr:to>
      <xdr:col>5</xdr:col>
      <xdr:colOff>466719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5</xdr:col>
      <xdr:colOff>552444</xdr:colOff>
      <xdr:row>0</xdr:row>
      <xdr:rowOff>0</xdr:rowOff>
    </xdr:from>
    <xdr:to>
      <xdr:col>7</xdr:col>
      <xdr:colOff>257169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47625</xdr:rowOff>
    </xdr:from>
    <xdr:to>
      <xdr:col>2</xdr:col>
      <xdr:colOff>1066794</xdr:colOff>
      <xdr:row>2</xdr:row>
      <xdr:rowOff>57300</xdr:rowOff>
    </xdr:to>
    <xdr:sp macro="" textlink="">
      <xdr:nvSpPr>
        <xdr:cNvPr id="8" name="Retângulo 7">
          <a:hlinkClick xmlns:r="http://schemas.openxmlformats.org/officeDocument/2006/relationships" r:id="rId2"/>
        </xdr:cNvPr>
        <xdr:cNvSpPr/>
      </xdr:nvSpPr>
      <xdr:spPr>
        <a:xfrm>
          <a:off x="1543044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Funcionários</a:t>
          </a:r>
        </a:p>
      </xdr:txBody>
    </xdr:sp>
    <xdr:clientData/>
  </xdr:twoCellAnchor>
  <xdr:twoCellAnchor editAs="absolute">
    <xdr:from>
      <xdr:col>2</xdr:col>
      <xdr:colOff>1152525</xdr:colOff>
      <xdr:row>1</xdr:row>
      <xdr:rowOff>47625</xdr:rowOff>
    </xdr:from>
    <xdr:to>
      <xdr:col>3</xdr:col>
      <xdr:colOff>857250</xdr:colOff>
      <xdr:row>2</xdr:row>
      <xdr:rowOff>57300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27622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Clientes</a:t>
          </a:r>
        </a:p>
      </xdr:txBody>
    </xdr:sp>
    <xdr:clientData/>
  </xdr:twoCellAnchor>
  <xdr:twoCellAnchor editAs="absolute">
    <xdr:from>
      <xdr:col>3</xdr:col>
      <xdr:colOff>942975</xdr:colOff>
      <xdr:row>1</xdr:row>
      <xdr:rowOff>47625</xdr:rowOff>
    </xdr:from>
    <xdr:to>
      <xdr:col>4</xdr:col>
      <xdr:colOff>647700</xdr:colOff>
      <xdr:row>2</xdr:row>
      <xdr:rowOff>57300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39814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Atividades</a:t>
          </a:r>
        </a:p>
      </xdr:txBody>
    </xdr:sp>
    <xdr:clientData/>
  </xdr:twoCellAnchor>
  <xdr:twoCellAnchor editAs="absolute">
    <xdr:from>
      <xdr:col>4</xdr:col>
      <xdr:colOff>733425</xdr:colOff>
      <xdr:row>1</xdr:row>
      <xdr:rowOff>47625</xdr:rowOff>
    </xdr:from>
    <xdr:to>
      <xdr:col>5</xdr:col>
      <xdr:colOff>438150</xdr:colOff>
      <xdr:row>2</xdr:row>
      <xdr:rowOff>57300</xdr:rowOff>
    </xdr:to>
    <xdr:sp macro="" textlink="">
      <xdr:nvSpPr>
        <xdr:cNvPr id="11" name="Retângulo 10">
          <a:hlinkClick xmlns:r="http://schemas.openxmlformats.org/officeDocument/2006/relationships" r:id="rId9"/>
        </xdr:cNvPr>
        <xdr:cNvSpPr/>
      </xdr:nvSpPr>
      <xdr:spPr>
        <a:xfrm>
          <a:off x="52006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Departamentos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2</xdr:col>
      <xdr:colOff>800094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2</xdr:col>
      <xdr:colOff>895344</xdr:colOff>
      <xdr:row>0</xdr:row>
      <xdr:rowOff>0</xdr:rowOff>
    </xdr:from>
    <xdr:to>
      <xdr:col>3</xdr:col>
      <xdr:colOff>333369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3</xdr:col>
      <xdr:colOff>438144</xdr:colOff>
      <xdr:row>0</xdr:row>
      <xdr:rowOff>0</xdr:rowOff>
    </xdr:from>
    <xdr:to>
      <xdr:col>3</xdr:col>
      <xdr:colOff>1571619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3</xdr:col>
      <xdr:colOff>1657344</xdr:colOff>
      <xdr:row>0</xdr:row>
      <xdr:rowOff>0</xdr:rowOff>
    </xdr:from>
    <xdr:to>
      <xdr:col>4</xdr:col>
      <xdr:colOff>1095369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4</xdr:col>
      <xdr:colOff>1181094</xdr:colOff>
      <xdr:row>0</xdr:row>
      <xdr:rowOff>0</xdr:rowOff>
    </xdr:from>
    <xdr:to>
      <xdr:col>5</xdr:col>
      <xdr:colOff>619119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47625</xdr:rowOff>
    </xdr:from>
    <xdr:to>
      <xdr:col>2</xdr:col>
      <xdr:colOff>800094</xdr:colOff>
      <xdr:row>2</xdr:row>
      <xdr:rowOff>57300</xdr:rowOff>
    </xdr:to>
    <xdr:sp macro="" textlink="">
      <xdr:nvSpPr>
        <xdr:cNvPr id="8" name="Retângulo 7">
          <a:hlinkClick xmlns:r="http://schemas.openxmlformats.org/officeDocument/2006/relationships" r:id="rId2"/>
        </xdr:cNvPr>
        <xdr:cNvSpPr/>
      </xdr:nvSpPr>
      <xdr:spPr>
        <a:xfrm>
          <a:off x="1543044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Funcionários</a:t>
          </a:r>
        </a:p>
      </xdr:txBody>
    </xdr:sp>
    <xdr:clientData/>
  </xdr:twoCellAnchor>
  <xdr:twoCellAnchor editAs="absolute">
    <xdr:from>
      <xdr:col>2</xdr:col>
      <xdr:colOff>885825</xdr:colOff>
      <xdr:row>1</xdr:row>
      <xdr:rowOff>47625</xdr:rowOff>
    </xdr:from>
    <xdr:to>
      <xdr:col>3</xdr:col>
      <xdr:colOff>323850</xdr:colOff>
      <xdr:row>2</xdr:row>
      <xdr:rowOff>57300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2762250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Clientes</a:t>
          </a:r>
        </a:p>
      </xdr:txBody>
    </xdr:sp>
    <xdr:clientData/>
  </xdr:twoCellAnchor>
  <xdr:twoCellAnchor editAs="absolute">
    <xdr:from>
      <xdr:col>3</xdr:col>
      <xdr:colOff>409575</xdr:colOff>
      <xdr:row>1</xdr:row>
      <xdr:rowOff>47625</xdr:rowOff>
    </xdr:from>
    <xdr:to>
      <xdr:col>3</xdr:col>
      <xdr:colOff>1543050</xdr:colOff>
      <xdr:row>2</xdr:row>
      <xdr:rowOff>57300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39814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Atividades</a:t>
          </a:r>
        </a:p>
      </xdr:txBody>
    </xdr:sp>
    <xdr:clientData/>
  </xdr:twoCellAnchor>
  <xdr:twoCellAnchor editAs="absolute">
    <xdr:from>
      <xdr:col>3</xdr:col>
      <xdr:colOff>1628775</xdr:colOff>
      <xdr:row>1</xdr:row>
      <xdr:rowOff>47625</xdr:rowOff>
    </xdr:from>
    <xdr:to>
      <xdr:col>4</xdr:col>
      <xdr:colOff>1066800</xdr:colOff>
      <xdr:row>2</xdr:row>
      <xdr:rowOff>57300</xdr:rowOff>
    </xdr:to>
    <xdr:sp macro="" textlink="">
      <xdr:nvSpPr>
        <xdr:cNvPr id="11" name="Retângulo 10">
          <a:hlinkClick xmlns:r="http://schemas.openxmlformats.org/officeDocument/2006/relationships" r:id="rId9"/>
        </xdr:cNvPr>
        <xdr:cNvSpPr/>
      </xdr:nvSpPr>
      <xdr:spPr>
        <a:xfrm>
          <a:off x="52006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Departamentos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3</xdr:col>
      <xdr:colOff>209544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3</xdr:col>
      <xdr:colOff>304794</xdr:colOff>
      <xdr:row>0</xdr:row>
      <xdr:rowOff>0</xdr:rowOff>
    </xdr:from>
    <xdr:to>
      <xdr:col>5</xdr:col>
      <xdr:colOff>219069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5</xdr:col>
      <xdr:colOff>323844</xdr:colOff>
      <xdr:row>0</xdr:row>
      <xdr:rowOff>0</xdr:rowOff>
    </xdr:from>
    <xdr:to>
      <xdr:col>7</xdr:col>
      <xdr:colOff>238119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7</xdr:col>
      <xdr:colOff>323844</xdr:colOff>
      <xdr:row>0</xdr:row>
      <xdr:rowOff>0</xdr:rowOff>
    </xdr:from>
    <xdr:to>
      <xdr:col>9</xdr:col>
      <xdr:colOff>238119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9</xdr:col>
      <xdr:colOff>323844</xdr:colOff>
      <xdr:row>0</xdr:row>
      <xdr:rowOff>0</xdr:rowOff>
    </xdr:from>
    <xdr:to>
      <xdr:col>11</xdr:col>
      <xdr:colOff>238119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47625</xdr:rowOff>
    </xdr:from>
    <xdr:to>
      <xdr:col>3</xdr:col>
      <xdr:colOff>209544</xdr:colOff>
      <xdr:row>2</xdr:row>
      <xdr:rowOff>57300</xdr:rowOff>
    </xdr:to>
    <xdr:sp macro="" textlink="">
      <xdr:nvSpPr>
        <xdr:cNvPr id="8" name="Retângulo 7">
          <a:hlinkClick xmlns:r="http://schemas.openxmlformats.org/officeDocument/2006/relationships" r:id="rId2"/>
        </xdr:cNvPr>
        <xdr:cNvSpPr/>
      </xdr:nvSpPr>
      <xdr:spPr>
        <a:xfrm>
          <a:off x="1543044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Funcionários</a:t>
          </a:r>
        </a:p>
      </xdr:txBody>
    </xdr:sp>
    <xdr:clientData/>
  </xdr:twoCellAnchor>
  <xdr:twoCellAnchor editAs="absolute">
    <xdr:from>
      <xdr:col>3</xdr:col>
      <xdr:colOff>295275</xdr:colOff>
      <xdr:row>1</xdr:row>
      <xdr:rowOff>47625</xdr:rowOff>
    </xdr:from>
    <xdr:to>
      <xdr:col>5</xdr:col>
      <xdr:colOff>209550</xdr:colOff>
      <xdr:row>2</xdr:row>
      <xdr:rowOff>57300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27622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Clientes</a:t>
          </a:r>
        </a:p>
      </xdr:txBody>
    </xdr:sp>
    <xdr:clientData/>
  </xdr:twoCellAnchor>
  <xdr:twoCellAnchor editAs="absolute">
    <xdr:from>
      <xdr:col>5</xdr:col>
      <xdr:colOff>295275</xdr:colOff>
      <xdr:row>1</xdr:row>
      <xdr:rowOff>47625</xdr:rowOff>
    </xdr:from>
    <xdr:to>
      <xdr:col>7</xdr:col>
      <xdr:colOff>209550</xdr:colOff>
      <xdr:row>2</xdr:row>
      <xdr:rowOff>57300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3981450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Atividades</a:t>
          </a:r>
        </a:p>
      </xdr:txBody>
    </xdr:sp>
    <xdr:clientData/>
  </xdr:twoCellAnchor>
  <xdr:twoCellAnchor editAs="absolute">
    <xdr:from>
      <xdr:col>7</xdr:col>
      <xdr:colOff>295275</xdr:colOff>
      <xdr:row>1</xdr:row>
      <xdr:rowOff>47625</xdr:rowOff>
    </xdr:from>
    <xdr:to>
      <xdr:col>9</xdr:col>
      <xdr:colOff>209550</xdr:colOff>
      <xdr:row>2</xdr:row>
      <xdr:rowOff>57300</xdr:rowOff>
    </xdr:to>
    <xdr:sp macro="" textlink="">
      <xdr:nvSpPr>
        <xdr:cNvPr id="11" name="Retângulo 10">
          <a:hlinkClick xmlns:r="http://schemas.openxmlformats.org/officeDocument/2006/relationships" r:id="rId9"/>
        </xdr:cNvPr>
        <xdr:cNvSpPr/>
      </xdr:nvSpPr>
      <xdr:spPr>
        <a:xfrm>
          <a:off x="52006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Departamentos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3</xdr:col>
      <xdr:colOff>95244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3</xdr:col>
      <xdr:colOff>190494</xdr:colOff>
      <xdr:row>0</xdr:row>
      <xdr:rowOff>0</xdr:rowOff>
    </xdr:from>
    <xdr:to>
      <xdr:col>5</xdr:col>
      <xdr:colOff>104769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5</xdr:col>
      <xdr:colOff>209544</xdr:colOff>
      <xdr:row>0</xdr:row>
      <xdr:rowOff>0</xdr:rowOff>
    </xdr:from>
    <xdr:to>
      <xdr:col>7</xdr:col>
      <xdr:colOff>123819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7</xdr:col>
      <xdr:colOff>209544</xdr:colOff>
      <xdr:row>0</xdr:row>
      <xdr:rowOff>0</xdr:rowOff>
    </xdr:from>
    <xdr:to>
      <xdr:col>9</xdr:col>
      <xdr:colOff>123819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9</xdr:col>
      <xdr:colOff>209544</xdr:colOff>
      <xdr:row>0</xdr:row>
      <xdr:rowOff>0</xdr:rowOff>
    </xdr:from>
    <xdr:to>
      <xdr:col>11</xdr:col>
      <xdr:colOff>123819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47625</xdr:rowOff>
    </xdr:from>
    <xdr:to>
      <xdr:col>3</xdr:col>
      <xdr:colOff>95244</xdr:colOff>
      <xdr:row>2</xdr:row>
      <xdr:rowOff>57300</xdr:rowOff>
    </xdr:to>
    <xdr:sp macro="" textlink="">
      <xdr:nvSpPr>
        <xdr:cNvPr id="8" name="Retângulo 7">
          <a:hlinkClick xmlns:r="http://schemas.openxmlformats.org/officeDocument/2006/relationships" r:id="rId2"/>
        </xdr:cNvPr>
        <xdr:cNvSpPr/>
      </xdr:nvSpPr>
      <xdr:spPr>
        <a:xfrm>
          <a:off x="1543044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Funcionários</a:t>
          </a:r>
        </a:p>
      </xdr:txBody>
    </xdr:sp>
    <xdr:clientData/>
  </xdr:twoCellAnchor>
  <xdr:twoCellAnchor editAs="absolute">
    <xdr:from>
      <xdr:col>3</xdr:col>
      <xdr:colOff>180975</xdr:colOff>
      <xdr:row>1</xdr:row>
      <xdr:rowOff>47625</xdr:rowOff>
    </xdr:from>
    <xdr:to>
      <xdr:col>5</xdr:col>
      <xdr:colOff>95250</xdr:colOff>
      <xdr:row>2</xdr:row>
      <xdr:rowOff>57300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27622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Clientes</a:t>
          </a:r>
        </a:p>
      </xdr:txBody>
    </xdr:sp>
    <xdr:clientData/>
  </xdr:twoCellAnchor>
  <xdr:twoCellAnchor editAs="absolute">
    <xdr:from>
      <xdr:col>5</xdr:col>
      <xdr:colOff>180975</xdr:colOff>
      <xdr:row>1</xdr:row>
      <xdr:rowOff>47625</xdr:rowOff>
    </xdr:from>
    <xdr:to>
      <xdr:col>7</xdr:col>
      <xdr:colOff>95250</xdr:colOff>
      <xdr:row>2</xdr:row>
      <xdr:rowOff>57300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3981450" y="428625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Atividades</a:t>
          </a:r>
        </a:p>
      </xdr:txBody>
    </xdr:sp>
    <xdr:clientData/>
  </xdr:twoCellAnchor>
  <xdr:twoCellAnchor editAs="absolute">
    <xdr:from>
      <xdr:col>7</xdr:col>
      <xdr:colOff>180975</xdr:colOff>
      <xdr:row>1</xdr:row>
      <xdr:rowOff>47625</xdr:rowOff>
    </xdr:from>
    <xdr:to>
      <xdr:col>9</xdr:col>
      <xdr:colOff>95250</xdr:colOff>
      <xdr:row>2</xdr:row>
      <xdr:rowOff>57300</xdr:rowOff>
    </xdr:to>
    <xdr:sp macro="" textlink="">
      <xdr:nvSpPr>
        <xdr:cNvPr id="11" name="Retângulo 10">
          <a:hlinkClick xmlns:r="http://schemas.openxmlformats.org/officeDocument/2006/relationships" r:id="rId9"/>
        </xdr:cNvPr>
        <xdr:cNvSpPr/>
      </xdr:nvSpPr>
      <xdr:spPr>
        <a:xfrm>
          <a:off x="5200650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Departamentos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2</xdr:col>
      <xdr:colOff>466719</xdr:colOff>
      <xdr:row>0</xdr:row>
      <xdr:rowOff>0</xdr:rowOff>
    </xdr:from>
    <xdr:to>
      <xdr:col>3</xdr:col>
      <xdr:colOff>114294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3</xdr:col>
      <xdr:colOff>209544</xdr:colOff>
      <xdr:row>0</xdr:row>
      <xdr:rowOff>0</xdr:rowOff>
    </xdr:from>
    <xdr:to>
      <xdr:col>3</xdr:col>
      <xdr:colOff>1343019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VISITAS</a:t>
          </a:r>
        </a:p>
      </xdr:txBody>
    </xdr:sp>
    <xdr:clientData/>
  </xdr:twoCellAnchor>
  <xdr:twoCellAnchor editAs="absolute">
    <xdr:from>
      <xdr:col>3</xdr:col>
      <xdr:colOff>1447794</xdr:colOff>
      <xdr:row>0</xdr:row>
      <xdr:rowOff>0</xdr:rowOff>
    </xdr:from>
    <xdr:to>
      <xdr:col>4</xdr:col>
      <xdr:colOff>1095369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RELATÓRIOS</a:t>
          </a:r>
        </a:p>
      </xdr:txBody>
    </xdr:sp>
    <xdr:clientData/>
  </xdr:twoCellAnchor>
  <xdr:twoCellAnchor editAs="absolute">
    <xdr:from>
      <xdr:col>4</xdr:col>
      <xdr:colOff>1181094</xdr:colOff>
      <xdr:row>0</xdr:row>
      <xdr:rowOff>0</xdr:rowOff>
    </xdr:from>
    <xdr:to>
      <xdr:col>5</xdr:col>
      <xdr:colOff>76194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5</xdr:col>
      <xdr:colOff>161919</xdr:colOff>
      <xdr:row>0</xdr:row>
      <xdr:rowOff>0</xdr:rowOff>
    </xdr:from>
    <xdr:to>
      <xdr:col>5</xdr:col>
      <xdr:colOff>1295394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2</xdr:col>
      <xdr:colOff>466719</xdr:colOff>
      <xdr:row>1</xdr:row>
      <xdr:rowOff>47625</xdr:rowOff>
    </xdr:from>
    <xdr:to>
      <xdr:col>3</xdr:col>
      <xdr:colOff>114294</xdr:colOff>
      <xdr:row>2</xdr:row>
      <xdr:rowOff>57300</xdr:rowOff>
    </xdr:to>
    <xdr:sp macro="" textlink="">
      <xdr:nvSpPr>
        <xdr:cNvPr id="8" name="Retângulo 7">
          <a:hlinkClick xmlns:r="http://schemas.openxmlformats.org/officeDocument/2006/relationships" r:id="rId3"/>
        </xdr:cNvPr>
        <xdr:cNvSpPr/>
      </xdr:nvSpPr>
      <xdr:spPr>
        <a:xfrm>
          <a:off x="1543044" y="428625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Visitas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12</xdr:row>
      <xdr:rowOff>28575</xdr:rowOff>
    </xdr:from>
    <xdr:to>
      <xdr:col>14</xdr:col>
      <xdr:colOff>809625</xdr:colOff>
      <xdr:row>26</xdr:row>
      <xdr:rowOff>104775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47624</xdr:colOff>
      <xdr:row>26</xdr:row>
      <xdr:rowOff>142875</xdr:rowOff>
    </xdr:from>
    <xdr:to>
      <xdr:col>10</xdr:col>
      <xdr:colOff>771524</xdr:colOff>
      <xdr:row>41</xdr:row>
      <xdr:rowOff>28575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776325</xdr:colOff>
      <xdr:row>26</xdr:row>
      <xdr:rowOff>142875</xdr:rowOff>
    </xdr:from>
    <xdr:to>
      <xdr:col>14</xdr:col>
      <xdr:colOff>809625</xdr:colOff>
      <xdr:row>41</xdr:row>
      <xdr:rowOff>28575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2</xdr:col>
      <xdr:colOff>304794</xdr:colOff>
      <xdr:row>0</xdr:row>
      <xdr:rowOff>0</xdr:rowOff>
    </xdr:from>
    <xdr:to>
      <xdr:col>3</xdr:col>
      <xdr:colOff>609594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3</xdr:col>
      <xdr:colOff>704844</xdr:colOff>
      <xdr:row>0</xdr:row>
      <xdr:rowOff>0</xdr:rowOff>
    </xdr:from>
    <xdr:to>
      <xdr:col>5</xdr:col>
      <xdr:colOff>180969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5</xdr:col>
      <xdr:colOff>285744</xdr:colOff>
      <xdr:row>0</xdr:row>
      <xdr:rowOff>0</xdr:rowOff>
    </xdr:from>
    <xdr:to>
      <xdr:col>6</xdr:col>
      <xdr:colOff>590544</xdr:colOff>
      <xdr:row>1</xdr:row>
      <xdr:rowOff>15000</xdr:rowOff>
    </xdr:to>
    <xdr:sp macro="" textlink="">
      <xdr:nvSpPr>
        <xdr:cNvPr id="8" name="Retângulo 7">
          <a:hlinkClick xmlns:r="http://schemas.openxmlformats.org/officeDocument/2006/relationships" r:id="rId7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6</xdr:col>
      <xdr:colOff>676269</xdr:colOff>
      <xdr:row>0</xdr:row>
      <xdr:rowOff>0</xdr:rowOff>
    </xdr:from>
    <xdr:to>
      <xdr:col>8</xdr:col>
      <xdr:colOff>152394</xdr:colOff>
      <xdr:row>1</xdr:row>
      <xdr:rowOff>15000</xdr:rowOff>
    </xdr:to>
    <xdr:sp macro="" textlink="">
      <xdr:nvSpPr>
        <xdr:cNvPr id="9" name="Retângulo 8">
          <a:hlinkClick xmlns:r="http://schemas.openxmlformats.org/officeDocument/2006/relationships" r:id="rId8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8</xdr:col>
      <xdr:colOff>238119</xdr:colOff>
      <xdr:row>0</xdr:row>
      <xdr:rowOff>0</xdr:rowOff>
    </xdr:from>
    <xdr:to>
      <xdr:col>9</xdr:col>
      <xdr:colOff>542919</xdr:colOff>
      <xdr:row>1</xdr:row>
      <xdr:rowOff>15000</xdr:rowOff>
    </xdr:to>
    <xdr:sp macro="" textlink="">
      <xdr:nvSpPr>
        <xdr:cNvPr id="10" name="Retângulo 9">
          <a:hlinkClick xmlns:r="http://schemas.openxmlformats.org/officeDocument/2006/relationships" r:id="rId9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2</xdr:col>
      <xdr:colOff>304794</xdr:colOff>
      <xdr:row>1</xdr:row>
      <xdr:rowOff>38100</xdr:rowOff>
    </xdr:from>
    <xdr:to>
      <xdr:col>3</xdr:col>
      <xdr:colOff>609594</xdr:colOff>
      <xdr:row>2</xdr:row>
      <xdr:rowOff>47775</xdr:rowOff>
    </xdr:to>
    <xdr:sp macro="" textlink="">
      <xdr:nvSpPr>
        <xdr:cNvPr id="11" name="Retângulo 10">
          <a:hlinkClick xmlns:r="http://schemas.openxmlformats.org/officeDocument/2006/relationships" r:id="rId7"/>
        </xdr:cNvPr>
        <xdr:cNvSpPr/>
      </xdr:nvSpPr>
      <xdr:spPr>
        <a:xfrm>
          <a:off x="1543044" y="419100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704850</xdr:colOff>
      <xdr:row>1</xdr:row>
      <xdr:rowOff>38100</xdr:rowOff>
    </xdr:from>
    <xdr:to>
      <xdr:col>5</xdr:col>
      <xdr:colOff>180975</xdr:colOff>
      <xdr:row>2</xdr:row>
      <xdr:rowOff>47775</xdr:rowOff>
    </xdr:to>
    <xdr:sp macro="" textlink="">
      <xdr:nvSpPr>
        <xdr:cNvPr id="12" name="Retângulo 11">
          <a:hlinkClick xmlns:r="http://schemas.openxmlformats.org/officeDocument/2006/relationships" r:id="rId10"/>
        </xdr:cNvPr>
        <xdr:cNvSpPr/>
      </xdr:nvSpPr>
      <xdr:spPr>
        <a:xfrm>
          <a:off x="2771775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</a:t>
          </a:r>
        </a:p>
      </xdr:txBody>
    </xdr:sp>
    <xdr:clientData/>
  </xdr:twoCellAnchor>
  <xdr:twoCellAnchor editAs="absolute">
    <xdr:from>
      <xdr:col>5</xdr:col>
      <xdr:colOff>257175</xdr:colOff>
      <xdr:row>1</xdr:row>
      <xdr:rowOff>38100</xdr:rowOff>
    </xdr:from>
    <xdr:to>
      <xdr:col>6</xdr:col>
      <xdr:colOff>561975</xdr:colOff>
      <xdr:row>2</xdr:row>
      <xdr:rowOff>47775</xdr:rowOff>
    </xdr:to>
    <xdr:sp macro="" textlink="">
      <xdr:nvSpPr>
        <xdr:cNvPr id="13" name="Retângulo 12">
          <a:hlinkClick xmlns:r="http://schemas.openxmlformats.org/officeDocument/2006/relationships" r:id="rId11"/>
        </xdr:cNvPr>
        <xdr:cNvSpPr/>
      </xdr:nvSpPr>
      <xdr:spPr>
        <a:xfrm>
          <a:off x="3981450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3</xdr:col>
      <xdr:colOff>419094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3</xdr:col>
      <xdr:colOff>514344</xdr:colOff>
      <xdr:row>0</xdr:row>
      <xdr:rowOff>0</xdr:rowOff>
    </xdr:from>
    <xdr:to>
      <xdr:col>3</xdr:col>
      <xdr:colOff>1647819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3</xdr:col>
      <xdr:colOff>1752594</xdr:colOff>
      <xdr:row>0</xdr:row>
      <xdr:rowOff>0</xdr:rowOff>
    </xdr:from>
    <xdr:to>
      <xdr:col>4</xdr:col>
      <xdr:colOff>885819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4</xdr:col>
      <xdr:colOff>971544</xdr:colOff>
      <xdr:row>0</xdr:row>
      <xdr:rowOff>0</xdr:rowOff>
    </xdr:from>
    <xdr:to>
      <xdr:col>5</xdr:col>
      <xdr:colOff>847719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6</xdr:col>
      <xdr:colOff>28569</xdr:colOff>
      <xdr:row>0</xdr:row>
      <xdr:rowOff>0</xdr:rowOff>
    </xdr:from>
    <xdr:to>
      <xdr:col>7</xdr:col>
      <xdr:colOff>114294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38100</xdr:rowOff>
    </xdr:from>
    <xdr:to>
      <xdr:col>3</xdr:col>
      <xdr:colOff>419094</xdr:colOff>
      <xdr:row>2</xdr:row>
      <xdr:rowOff>47775</xdr:rowOff>
    </xdr:to>
    <xdr:sp macro="" textlink="">
      <xdr:nvSpPr>
        <xdr:cNvPr id="8" name="Retângulo 7">
          <a:hlinkClick xmlns:r="http://schemas.openxmlformats.org/officeDocument/2006/relationships" r:id="rId4"/>
        </xdr:cNvPr>
        <xdr:cNvSpPr/>
      </xdr:nvSpPr>
      <xdr:spPr>
        <a:xfrm>
          <a:off x="1543044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Geral</a:t>
          </a:r>
        </a:p>
      </xdr:txBody>
    </xdr:sp>
    <xdr:clientData/>
  </xdr:twoCellAnchor>
  <xdr:twoCellAnchor editAs="absolute">
    <xdr:from>
      <xdr:col>3</xdr:col>
      <xdr:colOff>514350</xdr:colOff>
      <xdr:row>1</xdr:row>
      <xdr:rowOff>38100</xdr:rowOff>
    </xdr:from>
    <xdr:to>
      <xdr:col>3</xdr:col>
      <xdr:colOff>1647825</xdr:colOff>
      <xdr:row>2</xdr:row>
      <xdr:rowOff>47775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2771775" y="419100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Funcionário</a:t>
          </a:r>
        </a:p>
      </xdr:txBody>
    </xdr:sp>
    <xdr:clientData/>
  </xdr:twoCellAnchor>
  <xdr:twoCellAnchor editAs="absolute">
    <xdr:from>
      <xdr:col>3</xdr:col>
      <xdr:colOff>1724025</xdr:colOff>
      <xdr:row>1</xdr:row>
      <xdr:rowOff>38100</xdr:rowOff>
    </xdr:from>
    <xdr:to>
      <xdr:col>4</xdr:col>
      <xdr:colOff>857250</xdr:colOff>
      <xdr:row>2</xdr:row>
      <xdr:rowOff>47775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3981450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Cliente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827027</xdr:colOff>
      <xdr:row>1</xdr:row>
      <xdr:rowOff>15000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8002" cy="396000"/>
        </a:xfrm>
        <a:prstGeom prst="rect">
          <a:avLst/>
        </a:prstGeom>
      </xdr:spPr>
    </xdr:pic>
    <xdr:clientData/>
  </xdr:twoCellAnchor>
  <xdr:twoCellAnchor editAs="absolute">
    <xdr:from>
      <xdr:col>1</xdr:col>
      <xdr:colOff>1362069</xdr:colOff>
      <xdr:row>0</xdr:row>
      <xdr:rowOff>0</xdr:rowOff>
    </xdr:from>
    <xdr:to>
      <xdr:col>3</xdr:col>
      <xdr:colOff>761994</xdr:colOff>
      <xdr:row>1</xdr:row>
      <xdr:rowOff>15000</xdr:rowOff>
    </xdr:to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1543044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CADASTRO</a:t>
          </a:r>
        </a:p>
      </xdr:txBody>
    </xdr:sp>
    <xdr:clientData/>
  </xdr:twoCellAnchor>
  <xdr:twoCellAnchor editAs="absolute">
    <xdr:from>
      <xdr:col>3</xdr:col>
      <xdr:colOff>857244</xdr:colOff>
      <xdr:row>0</xdr:row>
      <xdr:rowOff>0</xdr:rowOff>
    </xdr:from>
    <xdr:to>
      <xdr:col>4</xdr:col>
      <xdr:colOff>409569</xdr:colOff>
      <xdr:row>1</xdr:row>
      <xdr:rowOff>15000</xdr:rowOff>
    </xdr:to>
    <xdr:sp macro="" textlink="">
      <xdr:nvSpPr>
        <xdr:cNvPr id="4" name="Retângulo 3">
          <a:hlinkClick xmlns:r="http://schemas.openxmlformats.org/officeDocument/2006/relationships" r:id="rId3"/>
        </xdr:cNvPr>
        <xdr:cNvSpPr/>
      </xdr:nvSpPr>
      <xdr:spPr>
        <a:xfrm>
          <a:off x="277176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VISITAS</a:t>
          </a:r>
        </a:p>
      </xdr:txBody>
    </xdr:sp>
    <xdr:clientData/>
  </xdr:twoCellAnchor>
  <xdr:twoCellAnchor editAs="absolute">
    <xdr:from>
      <xdr:col>4</xdr:col>
      <xdr:colOff>514344</xdr:colOff>
      <xdr:row>0</xdr:row>
      <xdr:rowOff>0</xdr:rowOff>
    </xdr:from>
    <xdr:to>
      <xdr:col>5</xdr:col>
      <xdr:colOff>400044</xdr:colOff>
      <xdr:row>1</xdr:row>
      <xdr:rowOff>15000</xdr:rowOff>
    </xdr:to>
    <xdr:sp macro="" textlink="">
      <xdr:nvSpPr>
        <xdr:cNvPr id="5" name="Retângulo 4">
          <a:hlinkClick xmlns:r="http://schemas.openxmlformats.org/officeDocument/2006/relationships" r:id="rId4"/>
        </xdr:cNvPr>
        <xdr:cNvSpPr/>
      </xdr:nvSpPr>
      <xdr:spPr>
        <a:xfrm>
          <a:off x="4010019" y="0"/>
          <a:ext cx="1133475" cy="396000"/>
        </a:xfrm>
        <a:prstGeom prst="rect">
          <a:avLst/>
        </a:prstGeom>
        <a:solidFill>
          <a:schemeClr val="accent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5</xdr:col>
      <xdr:colOff>485769</xdr:colOff>
      <xdr:row>0</xdr:row>
      <xdr:rowOff>0</xdr:rowOff>
    </xdr:from>
    <xdr:to>
      <xdr:col>8</xdr:col>
      <xdr:colOff>638169</xdr:colOff>
      <xdr:row>1</xdr:row>
      <xdr:rowOff>15000</xdr:rowOff>
    </xdr:to>
    <xdr:sp macro="" textlink="">
      <xdr:nvSpPr>
        <xdr:cNvPr id="6" name="Retângulo 5">
          <a:hlinkClick xmlns:r="http://schemas.openxmlformats.org/officeDocument/2006/relationships" r:id="rId5"/>
        </xdr:cNvPr>
        <xdr:cNvSpPr/>
      </xdr:nvSpPr>
      <xdr:spPr>
        <a:xfrm>
          <a:off x="52292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DASHBOARDS</a:t>
          </a:r>
        </a:p>
      </xdr:txBody>
    </xdr:sp>
    <xdr:clientData/>
  </xdr:twoCellAnchor>
  <xdr:twoCellAnchor editAs="absolute">
    <xdr:from>
      <xdr:col>8</xdr:col>
      <xdr:colOff>723894</xdr:colOff>
      <xdr:row>0</xdr:row>
      <xdr:rowOff>0</xdr:rowOff>
    </xdr:from>
    <xdr:to>
      <xdr:col>9</xdr:col>
      <xdr:colOff>276219</xdr:colOff>
      <xdr:row>1</xdr:row>
      <xdr:rowOff>15000</xdr:rowOff>
    </xdr:to>
    <xdr:sp macro="" textlink="">
      <xdr:nvSpPr>
        <xdr:cNvPr id="7" name="Retângulo 6">
          <a:hlinkClick xmlns:r="http://schemas.openxmlformats.org/officeDocument/2006/relationships" r:id="rId6"/>
        </xdr:cNvPr>
        <xdr:cNvSpPr/>
      </xdr:nvSpPr>
      <xdr:spPr>
        <a:xfrm>
          <a:off x="6448419" y="0"/>
          <a:ext cx="1133475" cy="396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INSTRUÇÕES</a:t>
          </a:r>
        </a:p>
      </xdr:txBody>
    </xdr:sp>
    <xdr:clientData/>
  </xdr:twoCellAnchor>
  <xdr:twoCellAnchor editAs="absolute">
    <xdr:from>
      <xdr:col>1</xdr:col>
      <xdr:colOff>1362069</xdr:colOff>
      <xdr:row>1</xdr:row>
      <xdr:rowOff>38100</xdr:rowOff>
    </xdr:from>
    <xdr:to>
      <xdr:col>3</xdr:col>
      <xdr:colOff>761994</xdr:colOff>
      <xdr:row>2</xdr:row>
      <xdr:rowOff>47775</xdr:rowOff>
    </xdr:to>
    <xdr:sp macro="" textlink="">
      <xdr:nvSpPr>
        <xdr:cNvPr id="8" name="Retângulo 7">
          <a:hlinkClick xmlns:r="http://schemas.openxmlformats.org/officeDocument/2006/relationships" r:id="rId4"/>
        </xdr:cNvPr>
        <xdr:cNvSpPr/>
      </xdr:nvSpPr>
      <xdr:spPr>
        <a:xfrm>
          <a:off x="1543044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Geral</a:t>
          </a:r>
        </a:p>
      </xdr:txBody>
    </xdr:sp>
    <xdr:clientData/>
  </xdr:twoCellAnchor>
  <xdr:twoCellAnchor editAs="absolute">
    <xdr:from>
      <xdr:col>3</xdr:col>
      <xdr:colOff>857250</xdr:colOff>
      <xdr:row>1</xdr:row>
      <xdr:rowOff>38100</xdr:rowOff>
    </xdr:from>
    <xdr:to>
      <xdr:col>4</xdr:col>
      <xdr:colOff>409575</xdr:colOff>
      <xdr:row>2</xdr:row>
      <xdr:rowOff>47775</xdr:rowOff>
    </xdr:to>
    <xdr:sp macro="" textlink="">
      <xdr:nvSpPr>
        <xdr:cNvPr id="9" name="Retângulo 8">
          <a:hlinkClick xmlns:r="http://schemas.openxmlformats.org/officeDocument/2006/relationships" r:id="rId7"/>
        </xdr:cNvPr>
        <xdr:cNvSpPr/>
      </xdr:nvSpPr>
      <xdr:spPr>
        <a:xfrm>
          <a:off x="2771775" y="419100"/>
          <a:ext cx="1133475" cy="32400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/>
            <a:t>Funcionário</a:t>
          </a:r>
        </a:p>
      </xdr:txBody>
    </xdr:sp>
    <xdr:clientData/>
  </xdr:twoCellAnchor>
  <xdr:twoCellAnchor editAs="absolute">
    <xdr:from>
      <xdr:col>4</xdr:col>
      <xdr:colOff>485775</xdr:colOff>
      <xdr:row>1</xdr:row>
      <xdr:rowOff>38100</xdr:rowOff>
    </xdr:from>
    <xdr:to>
      <xdr:col>5</xdr:col>
      <xdr:colOff>371475</xdr:colOff>
      <xdr:row>2</xdr:row>
      <xdr:rowOff>47775</xdr:rowOff>
    </xdr:to>
    <xdr:sp macro="" textlink="">
      <xdr:nvSpPr>
        <xdr:cNvPr id="10" name="Retângulo 9">
          <a:hlinkClick xmlns:r="http://schemas.openxmlformats.org/officeDocument/2006/relationships" r:id="rId8"/>
        </xdr:cNvPr>
        <xdr:cNvSpPr/>
      </xdr:nvSpPr>
      <xdr:spPr>
        <a:xfrm>
          <a:off x="3981450" y="419100"/>
          <a:ext cx="1133475" cy="324000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Cliente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3" name="tbFuncionarios" displayName="tbFuncionarios" ref="B4:G506" totalsRowShown="0" headerRowDxfId="57" dataDxfId="56">
  <autoFilter ref="B4:G506"/>
  <tableColumns count="6">
    <tableColumn id="1" name="Funcionário" dataDxfId="55"/>
    <tableColumn id="2" name="Departamento" dataDxfId="54"/>
    <tableColumn id="3" name="Telefone" dataDxfId="53"/>
    <tableColumn id="4" name="E-mail" dataDxfId="52"/>
    <tableColumn id="5" name="Observação" dataDxfId="51"/>
    <tableColumn id="6" name="Visitas" dataDxfId="50">
      <calculatedColumnFormula>IF(B5="","",IFERROR(COUNTIFS(tbVisitas[Funcionário],B5,tbVisitas[Realizada?],"Sim",tbVisitas[Data],"&gt;="&amp;RelGer!$C$6,tbVisitas[Data],"&lt;"&amp;RelGer!$O$6)+(ROW()/1000000),""))</calculatedColumnFormula>
    </tableColumn>
  </tableColumns>
  <tableStyleInfo name="Estilo de Tabela 1" showFirstColumn="0" showLastColumn="0" showRowStripes="1" showColumnStripes="0"/>
</table>
</file>

<file path=xl/tables/table2.xml><?xml version="1.0" encoding="utf-8"?>
<table xmlns="http://schemas.openxmlformats.org/spreadsheetml/2006/main" id="4" name="tbClientes" displayName="tbClientes" ref="B4:H505" totalsRowShown="0" headerRowDxfId="49" dataDxfId="48">
  <autoFilter ref="B4:H505"/>
  <tableColumns count="7">
    <tableColumn id="1" name="Nome da Empresa" dataDxfId="47"/>
    <tableColumn id="2" name="Nome do Contato" dataDxfId="46"/>
    <tableColumn id="3" name="Endereço" dataDxfId="45"/>
    <tableColumn id="4" name="Telefone" dataDxfId="44"/>
    <tableColumn id="5" name="E-mail" dataDxfId="43"/>
    <tableColumn id="6" name="Observação" dataDxfId="42"/>
    <tableColumn id="7" name="Visitas" dataDxfId="41">
      <calculatedColumnFormula>IF(B5="","",IFERROR(COUNTIFS(tbVisitas[Cliente],B5,tbVisitas[Realizada?],"Sim",tbVisitas[Data],"&gt;="&amp;RelGer!$C$6,tbVisitas[Data],"&lt;"&amp;RelGer!$O$6)+(ROW()/1000000),""))</calculatedColumnFormula>
    </tableColumn>
  </tableColumns>
  <tableStyleInfo name="Estilo de Tabela 1" showFirstColumn="0" showLastColumn="0" showRowStripes="1" showColumnStripes="0"/>
</table>
</file>

<file path=xl/tables/table3.xml><?xml version="1.0" encoding="utf-8"?>
<table xmlns="http://schemas.openxmlformats.org/spreadsheetml/2006/main" id="2" name="tbAtividades" displayName="tbAtividades" ref="B4:B21" totalsRowShown="0" headerRowDxfId="4" dataDxfId="3">
  <tableColumns count="1">
    <tableColumn id="1" name="Atividades" dataDxfId="5"/>
  </tableColumns>
  <tableStyleInfo name="Estilo de Tabela 1" showFirstColumn="0" showLastColumn="0" showRowStripes="1" showColumnStripes="0"/>
</table>
</file>

<file path=xl/tables/table4.xml><?xml version="1.0" encoding="utf-8"?>
<table xmlns="http://schemas.openxmlformats.org/spreadsheetml/2006/main" id="1" name="tbDepartamentos" displayName="tbDepartamentos" ref="B4:B21" totalsRowShown="0" headerRowDxfId="1" dataDxfId="0">
  <tableColumns count="1">
    <tableColumn id="1" name="Departamentos" dataDxfId="2"/>
  </tableColumns>
  <tableStyleInfo name="Estilo de Tabela 1" showFirstColumn="0" showLastColumn="0" showRowStripes="1" showColumnStripes="0"/>
</table>
</file>

<file path=xl/tables/table5.xml><?xml version="1.0" encoding="utf-8"?>
<table xmlns="http://schemas.openxmlformats.org/spreadsheetml/2006/main" id="5" name="tbVisitas" displayName="tbVisitas" ref="B4:J945" totalsRowShown="0" headerRowDxfId="36" dataDxfId="35">
  <autoFilter ref="B4:J945"/>
  <tableColumns count="9">
    <tableColumn id="1" name="Data" dataDxfId="34"/>
    <tableColumn id="2" name="Funcionário" dataDxfId="33"/>
    <tableColumn id="3" name="Cliente" dataDxfId="32"/>
    <tableColumn id="8" name="Endereço" dataDxfId="31">
      <calculatedColumnFormula>IF(tbVisitas[Cliente]="","",IFERROR(INDEX(tbClientes[],MATCH(D5,tbClientes[Nome da Empresa],0),3),""))</calculatedColumnFormula>
    </tableColumn>
    <tableColumn id="4" name="Atividade" dataDxfId="30"/>
    <tableColumn id="5" name="Realizada?" dataDxfId="29"/>
    <tableColumn id="6" name="Status" dataDxfId="28">
      <calculatedColumnFormula>IF(G5="Cancelada",Aux!$A$2,IF(G5="Sim",Aux!$A$3,IF(AND(G5="Não",B5&gt;=TODAY()),Aux!$A$4,IF(AND(G5="Não",B5&lt;TODAY()),Aux!$A$5,""))))</calculatedColumnFormula>
    </tableColumn>
    <tableColumn id="7" name="Observação" dataDxfId="27"/>
    <tableColumn id="9" name="Linha" dataDxfId="26">
      <calculatedColumnFormula>IF(B5="","",ROW())</calculatedColumnFormula>
    </tableColumn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"/>
  <sheetViews>
    <sheetView showGridLines="0" tabSelected="1" workbookViewId="0">
      <selection activeCell="B6" sqref="B6"/>
    </sheetView>
  </sheetViews>
  <sheetFormatPr defaultRowHeight="15" x14ac:dyDescent="0.25"/>
  <cols>
    <col min="1" max="1" width="2.7109375" style="6" customWidth="1"/>
    <col min="2" max="2" width="20.42578125" style="6" bestFit="1" customWidth="1"/>
    <col min="3" max="16384" width="9.140625" style="6"/>
  </cols>
  <sheetData>
    <row r="1" spans="2:15" s="1" customFormat="1" ht="30" customHeight="1" x14ac:dyDescent="0.25"/>
    <row r="2" spans="2:15" s="2" customFormat="1" ht="24.95" customHeight="1" x14ac:dyDescent="0.25"/>
    <row r="3" spans="2:15" s="3" customFormat="1" ht="20.100000000000001" customHeight="1" x14ac:dyDescent="0.25"/>
    <row r="4" spans="2:15" s="69" customFormat="1" ht="18.75" x14ac:dyDescent="0.3">
      <c r="B4" s="68" t="s">
        <v>87</v>
      </c>
    </row>
    <row r="5" spans="2:15" s="69" customFormat="1" ht="57.75" x14ac:dyDescent="0.85">
      <c r="B5" s="70" t="s">
        <v>77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2:15" ht="5.0999999999999996" customHeight="1" x14ac:dyDescent="0.25"/>
    <row r="7" spans="2:15" ht="39.950000000000003" customHeight="1" x14ac:dyDescent="0.25">
      <c r="B7" s="51" t="s">
        <v>81</v>
      </c>
      <c r="C7" s="52" t="s">
        <v>82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  <c r="O7" s="55"/>
    </row>
    <row r="8" spans="2:15" ht="5.0999999999999996" customHeight="1" x14ac:dyDescent="0.25"/>
    <row r="9" spans="2:15" ht="39.950000000000003" customHeight="1" x14ac:dyDescent="0.25">
      <c r="B9" s="51" t="s">
        <v>78</v>
      </c>
      <c r="C9" s="52" t="s">
        <v>83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  <row r="10" spans="2:15" ht="5.0999999999999996" customHeight="1" x14ac:dyDescent="0.25"/>
    <row r="11" spans="2:15" ht="39.950000000000003" customHeight="1" x14ac:dyDescent="0.25">
      <c r="B11" s="51" t="s">
        <v>79</v>
      </c>
      <c r="C11" s="52" t="s">
        <v>85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/>
    </row>
    <row r="12" spans="2:15" ht="5.0999999999999996" customHeight="1" x14ac:dyDescent="0.25"/>
    <row r="13" spans="2:15" ht="39.950000000000003" customHeight="1" x14ac:dyDescent="0.25">
      <c r="B13" s="51" t="s">
        <v>80</v>
      </c>
      <c r="C13" s="52" t="s">
        <v>84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4"/>
      <c r="O13" s="55"/>
    </row>
  </sheetData>
  <sheetProtection password="9084" sheet="1" objects="1" scenarios="1"/>
  <mergeCells count="5">
    <mergeCell ref="B5:O5"/>
    <mergeCell ref="C7:N7"/>
    <mergeCell ref="C9:N9"/>
    <mergeCell ref="C11:N11"/>
    <mergeCell ref="C13:N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"/>
  <sheetViews>
    <sheetView showGridLines="0" zoomScaleNormal="100" workbookViewId="0"/>
  </sheetViews>
  <sheetFormatPr defaultRowHeight="15" x14ac:dyDescent="0.25"/>
  <cols>
    <col min="1" max="1" width="2.7109375" style="6" customWidth="1"/>
    <col min="2" max="2" width="29.42578125" style="6" customWidth="1"/>
    <col min="3" max="3" width="9.140625" style="6"/>
    <col min="4" max="4" width="29.42578125" style="6" customWidth="1"/>
    <col min="5" max="5" width="9.140625" style="6"/>
    <col min="6" max="6" width="29.42578125" style="6" customWidth="1"/>
    <col min="7" max="7" width="9.140625" style="6"/>
    <col min="8" max="8" width="29.42578125" style="6" customWidth="1"/>
    <col min="9" max="9" width="9.140625" style="6"/>
    <col min="10" max="10" width="29.42578125" style="6" customWidth="1"/>
    <col min="11" max="16384" width="9.140625" style="6"/>
  </cols>
  <sheetData>
    <row r="1" spans="2:10" s="1" customFormat="1" ht="30" customHeight="1" x14ac:dyDescent="0.25"/>
    <row r="2" spans="2:10" s="2" customFormat="1" ht="24.95" customHeight="1" x14ac:dyDescent="0.25"/>
    <row r="3" spans="2:10" s="3" customFormat="1" ht="20.100000000000001" customHeight="1" x14ac:dyDescent="0.25"/>
    <row r="4" spans="2:10" x14ac:dyDescent="0.25">
      <c r="B4" s="34" t="str">
        <f>"Total de visitas em "&amp;RelGer!$C$4</f>
        <v>Total de visitas em 2026</v>
      </c>
      <c r="C4" s="35"/>
      <c r="D4" s="34" t="s">
        <v>58</v>
      </c>
      <c r="E4" s="35"/>
      <c r="F4" s="34" t="s">
        <v>59</v>
      </c>
      <c r="G4" s="35"/>
      <c r="H4" s="34" t="s">
        <v>60</v>
      </c>
      <c r="I4" s="35"/>
      <c r="J4" s="34" t="s">
        <v>61</v>
      </c>
    </row>
    <row r="5" spans="2:10" ht="26.25" x14ac:dyDescent="0.25">
      <c r="B5" s="36">
        <f ca="1">RelGer!$O$8</f>
        <v>1</v>
      </c>
      <c r="D5" s="37">
        <f ca="1">RelGer!$O$10</f>
        <v>1</v>
      </c>
      <c r="F5" s="38">
        <f ca="1">RelGer!$O$11</f>
        <v>0</v>
      </c>
      <c r="H5" s="39">
        <f ca="1">RelGer!$O$12</f>
        <v>0</v>
      </c>
      <c r="J5" s="40">
        <f ca="1">RelGer!$O$9</f>
        <v>0</v>
      </c>
    </row>
  </sheetData>
  <sheetProtection password="9084" sheet="1" objects="1" scenarios="1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"/>
  <sheetViews>
    <sheetView showGridLines="0" zoomScaleNormal="100" workbookViewId="0"/>
  </sheetViews>
  <sheetFormatPr defaultRowHeight="15" x14ac:dyDescent="0.25"/>
  <cols>
    <col min="1" max="1" width="2.7109375" style="6" customWidth="1"/>
    <col min="2" max="2" width="28.28515625" style="6" customWidth="1"/>
    <col min="3" max="3" width="10.5703125" style="6" customWidth="1"/>
    <col min="4" max="4" width="28.28515625" style="6" customWidth="1"/>
    <col min="5" max="5" width="10.5703125" style="6" customWidth="1"/>
    <col min="6" max="6" width="28.28515625" style="6" customWidth="1"/>
    <col min="7" max="7" width="10.5703125" style="6" customWidth="1"/>
    <col min="8" max="8" width="28.28515625" style="6" customWidth="1"/>
    <col min="9" max="9" width="10.5703125" style="6" customWidth="1"/>
    <col min="10" max="10" width="28.28515625" style="6" customWidth="1"/>
    <col min="11" max="13" width="9.28515625" style="6" customWidth="1"/>
    <col min="14" max="16384" width="9.140625" style="6"/>
  </cols>
  <sheetData>
    <row r="1" spans="2:10" s="1" customFormat="1" ht="30" customHeight="1" x14ac:dyDescent="0.25"/>
    <row r="2" spans="2:10" s="2" customFormat="1" ht="24.95" customHeight="1" x14ac:dyDescent="0.25"/>
    <row r="3" spans="2:10" s="3" customFormat="1" ht="20.100000000000001" customHeight="1" x14ac:dyDescent="0.25"/>
    <row r="4" spans="2:10" ht="30" customHeight="1" x14ac:dyDescent="0.25">
      <c r="B4" s="48" t="s">
        <v>17</v>
      </c>
    </row>
    <row r="5" spans="2:10" ht="5.0999999999999996" customHeight="1" x14ac:dyDescent="0.25"/>
    <row r="6" spans="2:10" s="42" customFormat="1" ht="15" customHeight="1" x14ac:dyDescent="0.25">
      <c r="B6" s="34" t="str">
        <f>"Total de visitas em "&amp;RelGer!$C$4</f>
        <v>Total de visitas em 2026</v>
      </c>
      <c r="C6" s="41"/>
      <c r="D6" s="34" t="s">
        <v>58</v>
      </c>
      <c r="E6" s="41"/>
      <c r="F6" s="34" t="s">
        <v>59</v>
      </c>
      <c r="G6" s="41"/>
      <c r="H6" s="34" t="s">
        <v>60</v>
      </c>
      <c r="I6" s="41"/>
      <c r="J6" s="34" t="s">
        <v>61</v>
      </c>
    </row>
    <row r="7" spans="2:10" ht="26.25" x14ac:dyDescent="0.25">
      <c r="B7" s="43">
        <f ca="1">Aux!$N$18</f>
        <v>1</v>
      </c>
      <c r="D7" s="44">
        <f ca="1">Aux!$N$20</f>
        <v>1</v>
      </c>
      <c r="F7" s="45">
        <f ca="1">Aux!$N$21</f>
        <v>0</v>
      </c>
      <c r="H7" s="46">
        <f ca="1">Aux!$N$22</f>
        <v>0</v>
      </c>
      <c r="J7" s="47">
        <f ca="1">Aux!$N$19</f>
        <v>0</v>
      </c>
    </row>
  </sheetData>
  <sheetProtection password="9084" sheet="1" objects="1" scenarios="1"/>
  <dataValidations count="1">
    <dataValidation type="list" allowBlank="1" showInputMessage="1" showErrorMessage="1" errorTitle="Erro de operação!" error="_x000a_Selecione um valor da lista." sqref="B4">
      <formula1>listaFuncionarios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"/>
  <sheetViews>
    <sheetView showGridLines="0" zoomScaleNormal="100" workbookViewId="0"/>
  </sheetViews>
  <sheetFormatPr defaultRowHeight="15" x14ac:dyDescent="0.25"/>
  <cols>
    <col min="1" max="1" width="2.7109375" style="6" customWidth="1"/>
    <col min="2" max="2" width="29.42578125" style="6" customWidth="1"/>
    <col min="3" max="3" width="9.140625" style="6"/>
    <col min="4" max="4" width="29.42578125" style="6" customWidth="1"/>
    <col min="5" max="5" width="9.140625" style="6"/>
    <col min="6" max="6" width="29.42578125" style="6" customWidth="1"/>
    <col min="7" max="7" width="9.140625" style="6"/>
    <col min="8" max="8" width="29.42578125" style="6" customWidth="1"/>
    <col min="9" max="9" width="9.140625" style="6"/>
    <col min="10" max="10" width="29.42578125" style="6" customWidth="1"/>
    <col min="11" max="16384" width="9.140625" style="6"/>
  </cols>
  <sheetData>
    <row r="1" spans="2:10" s="1" customFormat="1" ht="30" customHeight="1" x14ac:dyDescent="0.25"/>
    <row r="2" spans="2:10" s="2" customFormat="1" ht="24.95" customHeight="1" x14ac:dyDescent="0.25"/>
    <row r="3" spans="2:10" s="3" customFormat="1" ht="20.100000000000001" customHeight="1" x14ac:dyDescent="0.25"/>
    <row r="4" spans="2:10" ht="30" customHeight="1" x14ac:dyDescent="0.25">
      <c r="B4" s="48" t="s">
        <v>86</v>
      </c>
    </row>
    <row r="5" spans="2:10" ht="5.0999999999999996" customHeight="1" x14ac:dyDescent="0.25"/>
    <row r="6" spans="2:10" x14ac:dyDescent="0.25">
      <c r="B6" s="34" t="str">
        <f>"Total de visitas em "&amp;RelGer!$C$4</f>
        <v>Total de visitas em 2026</v>
      </c>
      <c r="C6" s="41"/>
      <c r="D6" s="34" t="s">
        <v>58</v>
      </c>
      <c r="E6" s="41"/>
      <c r="F6" s="34" t="s">
        <v>59</v>
      </c>
      <c r="G6" s="41"/>
      <c r="H6" s="34" t="s">
        <v>60</v>
      </c>
      <c r="I6" s="41"/>
      <c r="J6" s="34" t="s">
        <v>61</v>
      </c>
    </row>
    <row r="7" spans="2:10" ht="26.25" x14ac:dyDescent="0.25">
      <c r="B7" s="43">
        <f ca="1">Aux!$N$26</f>
        <v>0</v>
      </c>
      <c r="D7" s="44">
        <f ca="1">Aux!$N$28</f>
        <v>0</v>
      </c>
      <c r="F7" s="45">
        <f ca="1">Aux!$N$29</f>
        <v>0</v>
      </c>
      <c r="H7" s="46">
        <f ca="1">Aux!$N$30</f>
        <v>0</v>
      </c>
      <c r="J7" s="47">
        <f ca="1">Aux!$N$27</f>
        <v>0</v>
      </c>
    </row>
  </sheetData>
  <sheetProtection password="9084" sheet="1" objects="1" scenarios="1"/>
  <dataValidations count="1">
    <dataValidation type="list" allowBlank="1" showInputMessage="1" showErrorMessage="1" errorTitle="Erro de operação!" error="_x000a_Selecione um valor da lista." sqref="B4">
      <formula1>listaClientes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"/>
  <sheetViews>
    <sheetView showGridLines="0" workbookViewId="0">
      <selection sqref="A1:XFD1048576"/>
    </sheetView>
  </sheetViews>
  <sheetFormatPr defaultRowHeight="15" x14ac:dyDescent="0.25"/>
  <cols>
    <col min="1" max="1" width="2.7109375" style="6" customWidth="1"/>
    <col min="2" max="16384" width="9.140625" style="6"/>
  </cols>
  <sheetData>
    <row r="1" spans="2:15" s="1" customFormat="1" ht="30" customHeight="1" x14ac:dyDescent="0.25"/>
    <row r="2" spans="2:15" s="2" customFormat="1" ht="24.95" customHeight="1" x14ac:dyDescent="0.25"/>
    <row r="3" spans="2:15" s="3" customFormat="1" ht="20.100000000000001" customHeight="1" x14ac:dyDescent="0.25"/>
    <row r="4" spans="2:15" ht="18.75" x14ac:dyDescent="0.25">
      <c r="B4" s="56" t="s">
        <v>74</v>
      </c>
    </row>
    <row r="5" spans="2:15" ht="30" customHeight="1" x14ac:dyDescent="0.25">
      <c r="B5" s="57" t="s">
        <v>75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7" spans="2:15" ht="18.75" x14ac:dyDescent="0.25">
      <c r="B7" s="56" t="s">
        <v>76</v>
      </c>
    </row>
  </sheetData>
  <sheetProtection password="9084" sheet="1" objects="1" scenarios="1"/>
  <mergeCells count="1">
    <mergeCell ref="B5:O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sqref="A1:XFD1048576"/>
    </sheetView>
  </sheetViews>
  <sheetFormatPr defaultRowHeight="15" x14ac:dyDescent="0.25"/>
  <cols>
    <col min="1" max="1" width="14.5703125" style="6" bestFit="1" customWidth="1"/>
    <col min="2" max="4" width="10.42578125" style="6" bestFit="1" customWidth="1"/>
    <col min="5" max="5" width="11.5703125" style="6" bestFit="1" customWidth="1"/>
    <col min="6" max="7" width="12.140625" style="6" bestFit="1" customWidth="1"/>
    <col min="8" max="8" width="10.42578125" style="6" bestFit="1" customWidth="1"/>
    <col min="9" max="9" width="14.42578125" style="6" bestFit="1" customWidth="1"/>
    <col min="10" max="11" width="10.42578125" style="6" bestFit="1" customWidth="1"/>
    <col min="12" max="12" width="11.42578125" style="6" bestFit="1" customWidth="1"/>
    <col min="13" max="14" width="10.42578125" style="6" bestFit="1" customWidth="1"/>
    <col min="15" max="16384" width="9.140625" style="6"/>
  </cols>
  <sheetData>
    <row r="1" spans="1:14" x14ac:dyDescent="0.25">
      <c r="A1" s="60" t="s">
        <v>28</v>
      </c>
      <c r="B1" s="60" t="s">
        <v>33</v>
      </c>
      <c r="D1" s="61" t="s">
        <v>52</v>
      </c>
      <c r="E1" s="61" t="s">
        <v>53</v>
      </c>
      <c r="F1" s="61" t="s">
        <v>54</v>
      </c>
      <c r="G1" s="61" t="s">
        <v>55</v>
      </c>
      <c r="I1" s="62" t="s">
        <v>0</v>
      </c>
      <c r="J1" s="63" t="s">
        <v>35</v>
      </c>
      <c r="L1" s="62" t="s">
        <v>25</v>
      </c>
      <c r="M1" s="62" t="s">
        <v>35</v>
      </c>
    </row>
    <row r="2" spans="1:14" x14ac:dyDescent="0.25">
      <c r="A2" s="60" t="s">
        <v>49</v>
      </c>
      <c r="B2" s="60">
        <f ca="1">IFERROR(COUNTIFS(tbVisitas[Status],A2,tbVisitas[Data],"&gt;="&amp;$F$2,tbVisitas[Data],"&lt;="&amp;$G$13),"")</f>
        <v>0</v>
      </c>
      <c r="D2" s="61">
        <v>1</v>
      </c>
      <c r="E2" s="61" t="s">
        <v>36</v>
      </c>
      <c r="F2" s="64">
        <f ca="1">IF(RelGer!$C$4="",DATE(YEAR(TODAY()),$D2,1),DATE(RelGer!$C$4,$D2,1))</f>
        <v>46023</v>
      </c>
      <c r="G2" s="64">
        <f ca="1">EOMONTH(F2,0)</f>
        <v>46053</v>
      </c>
      <c r="I2" s="61" t="str">
        <f ca="1">IFERROR(INDEX(tbFuncionarios[],MATCH(LARGE(tbFuncionarios[Visitas],ROW(A1)),tbFuncionarios[Visitas],0),1),"-")</f>
        <v>Funcionário 1</v>
      </c>
      <c r="J2" s="65">
        <f ca="1">IFERROR(INDEX(tbFuncionarios[],MATCH(LARGE(tbFuncionarios[Visitas],ROW(B1)),tbFuncionarios[Visitas],0),6),"")</f>
        <v>1.000005</v>
      </c>
      <c r="L2" s="61" t="str">
        <f ca="1">IFERROR(INDEX(tbClientes[],MATCH(LARGE(tbClientes[Visitas],ROW(A1)),tbClientes[Visitas],0),1),"-")</f>
        <v>Empresa 1</v>
      </c>
      <c r="M2" s="65">
        <f ca="1">IFERROR(INDEX(tbClientes[],MATCH(LARGE(tbClientes[Visitas],ROW(B1)),tbClientes[Visitas],0),7),"")</f>
        <v>1.000005</v>
      </c>
    </row>
    <row r="3" spans="1:14" x14ac:dyDescent="0.25">
      <c r="A3" s="60" t="s">
        <v>30</v>
      </c>
      <c r="B3" s="60">
        <f ca="1">IFERROR(COUNTIFS(tbVisitas[Status],A3,tbVisitas[Data],"&gt;="&amp;$F$2,tbVisitas[Data],"&lt;="&amp;$G$13),"")</f>
        <v>1</v>
      </c>
      <c r="D3" s="61">
        <v>2</v>
      </c>
      <c r="E3" s="61" t="s">
        <v>37</v>
      </c>
      <c r="F3" s="64">
        <f ca="1">IF(RelGer!$C$4="",DATE(YEAR(TODAY()),$D3,1),DATE(RelGer!$C$4,$D3,1))</f>
        <v>46054</v>
      </c>
      <c r="G3" s="64">
        <f t="shared" ref="G3:G13" ca="1" si="0">EOMONTH(F3,0)</f>
        <v>46081</v>
      </c>
      <c r="I3" s="61" t="str">
        <f ca="1">IFERROR(INDEX(tbFuncionarios[],MATCH(LARGE(tbFuncionarios[Visitas],ROW(A2)),tbFuncionarios[Visitas],0),1),"-")</f>
        <v>-</v>
      </c>
      <c r="J3" s="65" t="str">
        <f ca="1">IFERROR(INDEX(tbFuncionarios[],MATCH(LARGE(tbFuncionarios[Visitas],ROW(B2)),tbFuncionarios[Visitas],0),6),"")</f>
        <v/>
      </c>
      <c r="L3" s="61" t="str">
        <f ca="1">IFERROR(INDEX(tbClientes[],MATCH(LARGE(tbClientes[Visitas],ROW(A2)),tbClientes[Visitas],0),1),"-")</f>
        <v>-</v>
      </c>
      <c r="M3" s="65" t="str">
        <f ca="1">IFERROR(INDEX(tbClientes[],MATCH(LARGE(tbClientes[Visitas],ROW(B2)),tbClientes[Visitas],0),7),"")</f>
        <v/>
      </c>
    </row>
    <row r="4" spans="1:14" x14ac:dyDescent="0.25">
      <c r="A4" s="60" t="s">
        <v>31</v>
      </c>
      <c r="B4" s="60">
        <f ca="1">IFERROR(COUNTIFS(tbVisitas[Status],A4,tbVisitas[Data],"&gt;="&amp;$F$2,tbVisitas[Data],"&lt;="&amp;$G$13),"")</f>
        <v>0</v>
      </c>
      <c r="D4" s="61">
        <v>3</v>
      </c>
      <c r="E4" s="61" t="s">
        <v>38</v>
      </c>
      <c r="F4" s="64">
        <f ca="1">IF(RelGer!$C$4="",DATE(YEAR(TODAY()),$D4,1),DATE(RelGer!$C$4,$D4,1))</f>
        <v>46082</v>
      </c>
      <c r="G4" s="64">
        <f t="shared" ca="1" si="0"/>
        <v>46112</v>
      </c>
      <c r="I4" s="61" t="str">
        <f ca="1">IFERROR(INDEX(tbFuncionarios[],MATCH(LARGE(tbFuncionarios[Visitas],ROW(A3)),tbFuncionarios[Visitas],0),1),"-")</f>
        <v>-</v>
      </c>
      <c r="J4" s="65" t="str">
        <f ca="1">IFERROR(INDEX(tbFuncionarios[],MATCH(LARGE(tbFuncionarios[Visitas],ROW(B3)),tbFuncionarios[Visitas],0),6),"")</f>
        <v/>
      </c>
      <c r="L4" s="61" t="str">
        <f ca="1">IFERROR(INDEX(tbClientes[],MATCH(LARGE(tbClientes[Visitas],ROW(A3)),tbClientes[Visitas],0),1),"-")</f>
        <v>-</v>
      </c>
      <c r="M4" s="65" t="str">
        <f ca="1">IFERROR(INDEX(tbClientes[],MATCH(LARGE(tbClientes[Visitas],ROW(B3)),tbClientes[Visitas],0),7),"")</f>
        <v/>
      </c>
    </row>
    <row r="5" spans="1:14" x14ac:dyDescent="0.25">
      <c r="A5" s="60" t="s">
        <v>32</v>
      </c>
      <c r="B5" s="60">
        <f ca="1">IFERROR(COUNTIFS(tbVisitas[Status],A5,tbVisitas[Data],"&gt;="&amp;$F$2,tbVisitas[Data],"&lt;="&amp;$G$13),"")</f>
        <v>0</v>
      </c>
      <c r="D5" s="61">
        <v>4</v>
      </c>
      <c r="E5" s="61" t="s">
        <v>39</v>
      </c>
      <c r="F5" s="64">
        <f ca="1">IF(RelGer!$C$4="",DATE(YEAR(TODAY()),$D5,1),DATE(RelGer!$C$4,$D5,1))</f>
        <v>46113</v>
      </c>
      <c r="G5" s="64">
        <f t="shared" ca="1" si="0"/>
        <v>46142</v>
      </c>
      <c r="I5" s="61" t="str">
        <f ca="1">IFERROR(INDEX(tbFuncionarios[],MATCH(LARGE(tbFuncionarios[Visitas],ROW(A4)),tbFuncionarios[Visitas],0),1),"-")</f>
        <v>-</v>
      </c>
      <c r="J5" s="65" t="str">
        <f ca="1">IFERROR(INDEX(tbFuncionarios[],MATCH(LARGE(tbFuncionarios[Visitas],ROW(B4)),tbFuncionarios[Visitas],0),6),"")</f>
        <v/>
      </c>
      <c r="L5" s="61" t="str">
        <f ca="1">IFERROR(INDEX(tbClientes[],MATCH(LARGE(tbClientes[Visitas],ROW(A4)),tbClientes[Visitas],0),1),"-")</f>
        <v>-</v>
      </c>
      <c r="M5" s="65" t="str">
        <f ca="1">IFERROR(INDEX(tbClientes[],MATCH(LARGE(tbClientes[Visitas],ROW(B4)),tbClientes[Visitas],0),7),"")</f>
        <v/>
      </c>
    </row>
    <row r="6" spans="1:14" x14ac:dyDescent="0.25">
      <c r="A6" s="66" t="s">
        <v>33</v>
      </c>
      <c r="B6" s="66">
        <f ca="1">SUM(B2:B5)</f>
        <v>1</v>
      </c>
      <c r="D6" s="61">
        <v>5</v>
      </c>
      <c r="E6" s="61" t="s">
        <v>40</v>
      </c>
      <c r="F6" s="64">
        <f ca="1">IF(RelGer!$C$4="",DATE(YEAR(TODAY()),$D6,1),DATE(RelGer!$C$4,$D6,1))</f>
        <v>46143</v>
      </c>
      <c r="G6" s="64">
        <f t="shared" ca="1" si="0"/>
        <v>46173</v>
      </c>
      <c r="I6" s="61" t="str">
        <f ca="1">IFERROR(INDEX(tbFuncionarios[],MATCH(LARGE(tbFuncionarios[Visitas],ROW(A5)),tbFuncionarios[Visitas],0),1),"-")</f>
        <v>-</v>
      </c>
      <c r="J6" s="65" t="str">
        <f ca="1">IFERROR(INDEX(tbFuncionarios[],MATCH(LARGE(tbFuncionarios[Visitas],ROW(B5)),tbFuncionarios[Visitas],0),6),"")</f>
        <v/>
      </c>
      <c r="L6" s="61" t="str">
        <f ca="1">IFERROR(INDEX(tbClientes[],MATCH(LARGE(tbClientes[Visitas],ROW(A5)),tbClientes[Visitas],0),1),"-")</f>
        <v>-</v>
      </c>
      <c r="M6" s="65" t="str">
        <f ca="1">IFERROR(INDEX(tbClientes[],MATCH(LARGE(tbClientes[Visitas],ROW(B5)),tbClientes[Visitas],0),7),"")</f>
        <v/>
      </c>
    </row>
    <row r="7" spans="1:14" x14ac:dyDescent="0.25">
      <c r="D7" s="61">
        <v>6</v>
      </c>
      <c r="E7" s="61" t="s">
        <v>41</v>
      </c>
      <c r="F7" s="64">
        <f ca="1">IF(RelGer!$C$4="",DATE(YEAR(TODAY()),$D7,1),DATE(RelGer!$C$4,$D7,1))</f>
        <v>46174</v>
      </c>
      <c r="G7" s="64">
        <f t="shared" ca="1" si="0"/>
        <v>46203</v>
      </c>
      <c r="I7" s="61" t="str">
        <f ca="1">IFERROR(INDEX(tbFuncionarios[],MATCH(LARGE(tbFuncionarios[Visitas],ROW(A6)),tbFuncionarios[Visitas],0),1),"-")</f>
        <v>-</v>
      </c>
      <c r="J7" s="65" t="str">
        <f ca="1">IFERROR(INDEX(tbFuncionarios[],MATCH(LARGE(tbFuncionarios[Visitas],ROW(B6)),tbFuncionarios[Visitas],0),6),"")</f>
        <v/>
      </c>
      <c r="L7" s="61" t="str">
        <f ca="1">IFERROR(INDEX(tbClientes[],MATCH(LARGE(tbClientes[Visitas],ROW(A6)),tbClientes[Visitas],0),1),"-")</f>
        <v>-</v>
      </c>
      <c r="M7" s="65" t="str">
        <f ca="1">IFERROR(INDEX(tbClientes[],MATCH(LARGE(tbClientes[Visitas],ROW(B6)),tbClientes[Visitas],0),7),"")</f>
        <v/>
      </c>
    </row>
    <row r="8" spans="1:14" x14ac:dyDescent="0.25">
      <c r="D8" s="61">
        <v>7</v>
      </c>
      <c r="E8" s="61" t="s">
        <v>42</v>
      </c>
      <c r="F8" s="64">
        <f ca="1">IF(RelGer!$C$4="",DATE(YEAR(TODAY()),$D8,1),DATE(RelGer!$C$4,$D8,1))</f>
        <v>46204</v>
      </c>
      <c r="G8" s="64">
        <f t="shared" ca="1" si="0"/>
        <v>46234</v>
      </c>
      <c r="I8" s="61" t="str">
        <f ca="1">IFERROR(INDEX(tbFuncionarios[],MATCH(LARGE(tbFuncionarios[Visitas],ROW(A7)),tbFuncionarios[Visitas],0),1),"-")</f>
        <v>-</v>
      </c>
      <c r="J8" s="65" t="str">
        <f ca="1">IFERROR(INDEX(tbFuncionarios[],MATCH(LARGE(tbFuncionarios[Visitas],ROW(B7)),tbFuncionarios[Visitas],0),6),"")</f>
        <v/>
      </c>
      <c r="L8" s="61" t="str">
        <f ca="1">IFERROR(INDEX(tbClientes[],MATCH(LARGE(tbClientes[Visitas],ROW(A7)),tbClientes[Visitas],0),1),"-")</f>
        <v>-</v>
      </c>
      <c r="M8" s="65" t="str">
        <f ca="1">IFERROR(INDEX(tbClientes[],MATCH(LARGE(tbClientes[Visitas],ROW(B7)),tbClientes[Visitas],0),7),"")</f>
        <v/>
      </c>
    </row>
    <row r="9" spans="1:14" x14ac:dyDescent="0.25">
      <c r="D9" s="61">
        <v>8</v>
      </c>
      <c r="E9" s="61" t="s">
        <v>43</v>
      </c>
      <c r="F9" s="64">
        <f ca="1">IF(RelGer!$C$4="",DATE(YEAR(TODAY()),$D9,1),DATE(RelGer!$C$4,$D9,1))</f>
        <v>46235</v>
      </c>
      <c r="G9" s="64">
        <f t="shared" ca="1" si="0"/>
        <v>46265</v>
      </c>
      <c r="I9" s="61" t="str">
        <f ca="1">IFERROR(INDEX(tbFuncionarios[],MATCH(LARGE(tbFuncionarios[Visitas],ROW(A8)),tbFuncionarios[Visitas],0),1),"-")</f>
        <v>-</v>
      </c>
      <c r="J9" s="65" t="str">
        <f ca="1">IFERROR(INDEX(tbFuncionarios[],MATCH(LARGE(tbFuncionarios[Visitas],ROW(B8)),tbFuncionarios[Visitas],0),6),"")</f>
        <v/>
      </c>
      <c r="L9" s="61" t="str">
        <f ca="1">IFERROR(INDEX(tbClientes[],MATCH(LARGE(tbClientes[Visitas],ROW(A8)),tbClientes[Visitas],0),1),"-")</f>
        <v>-</v>
      </c>
      <c r="M9" s="65" t="str">
        <f ca="1">IFERROR(INDEX(tbClientes[],MATCH(LARGE(tbClientes[Visitas],ROW(B8)),tbClientes[Visitas],0),7),"")</f>
        <v/>
      </c>
    </row>
    <row r="10" spans="1:14" x14ac:dyDescent="0.25">
      <c r="D10" s="61">
        <v>9</v>
      </c>
      <c r="E10" s="61" t="s">
        <v>44</v>
      </c>
      <c r="F10" s="64">
        <f ca="1">IF(RelGer!$C$4="",DATE(YEAR(TODAY()),$D10,1),DATE(RelGer!$C$4,$D10,1))</f>
        <v>46266</v>
      </c>
      <c r="G10" s="64">
        <f t="shared" ca="1" si="0"/>
        <v>46295</v>
      </c>
      <c r="I10" s="61" t="str">
        <f ca="1">IFERROR(INDEX(tbFuncionarios[],MATCH(LARGE(tbFuncionarios[Visitas],ROW(A9)),tbFuncionarios[Visitas],0),1),"-")</f>
        <v>-</v>
      </c>
      <c r="J10" s="65" t="str">
        <f ca="1">IFERROR(INDEX(tbFuncionarios[],MATCH(LARGE(tbFuncionarios[Visitas],ROW(B9)),tbFuncionarios[Visitas],0),6),"")</f>
        <v/>
      </c>
      <c r="L10" s="61" t="str">
        <f ca="1">IFERROR(INDEX(tbClientes[],MATCH(LARGE(tbClientes[Visitas],ROW(A9)),tbClientes[Visitas],0),1),"-")</f>
        <v>-</v>
      </c>
      <c r="M10" s="65" t="str">
        <f ca="1">IFERROR(INDEX(tbClientes[],MATCH(LARGE(tbClientes[Visitas],ROW(B9)),tbClientes[Visitas],0),7),"")</f>
        <v/>
      </c>
    </row>
    <row r="11" spans="1:14" x14ac:dyDescent="0.25">
      <c r="D11" s="61">
        <v>10</v>
      </c>
      <c r="E11" s="61" t="s">
        <v>45</v>
      </c>
      <c r="F11" s="64">
        <f ca="1">IF(RelGer!$C$4="",DATE(YEAR(TODAY()),$D11,1),DATE(RelGer!$C$4,$D11,1))</f>
        <v>46296</v>
      </c>
      <c r="G11" s="64">
        <f t="shared" ca="1" si="0"/>
        <v>46326</v>
      </c>
      <c r="I11" s="61" t="str">
        <f ca="1">IFERROR(INDEX(tbFuncionarios[],MATCH(LARGE(tbFuncionarios[Visitas],ROW(A10)),tbFuncionarios[Visitas],0),1),"-")</f>
        <v>-</v>
      </c>
      <c r="J11" s="65" t="str">
        <f ca="1">IFERROR(INDEX(tbFuncionarios[],MATCH(LARGE(tbFuncionarios[Visitas],ROW(B10)),tbFuncionarios[Visitas],0),6),"")</f>
        <v/>
      </c>
      <c r="L11" s="61" t="str">
        <f ca="1">IFERROR(INDEX(tbClientes[],MATCH(LARGE(tbClientes[Visitas],ROW(A10)),tbClientes[Visitas],0),1),"-")</f>
        <v>-</v>
      </c>
      <c r="M11" s="65" t="str">
        <f ca="1">IFERROR(INDEX(tbClientes[],MATCH(LARGE(tbClientes[Visitas],ROW(B10)),tbClientes[Visitas],0),7),"")</f>
        <v/>
      </c>
    </row>
    <row r="12" spans="1:14" x14ac:dyDescent="0.25">
      <c r="D12" s="61">
        <v>11</v>
      </c>
      <c r="E12" s="61" t="s">
        <v>46</v>
      </c>
      <c r="F12" s="64">
        <f ca="1">IF(RelGer!$C$4="",DATE(YEAR(TODAY()),$D12,1),DATE(RelGer!$C$4,$D12,1))</f>
        <v>46327</v>
      </c>
      <c r="G12" s="64">
        <f t="shared" ca="1" si="0"/>
        <v>46356</v>
      </c>
    </row>
    <row r="13" spans="1:14" x14ac:dyDescent="0.25">
      <c r="D13" s="61">
        <v>12</v>
      </c>
      <c r="E13" s="61" t="s">
        <v>47</v>
      </c>
      <c r="F13" s="64">
        <f ca="1">IF(RelGer!$C$4="",DATE(YEAR(TODAY()),$D13,1),DATE(RelGer!$C$4,$D13,1))</f>
        <v>46357</v>
      </c>
      <c r="G13" s="64">
        <f t="shared" ca="1" si="0"/>
        <v>46387</v>
      </c>
    </row>
    <row r="16" spans="1:14" x14ac:dyDescent="0.25">
      <c r="A16" s="60" t="str">
        <f>DasFun!$B$4</f>
        <v>Funcionário 1</v>
      </c>
      <c r="B16" s="67">
        <f ca="1">RelGer!C6</f>
        <v>46023</v>
      </c>
      <c r="C16" s="67">
        <f ca="1">RelGer!D6</f>
        <v>46054</v>
      </c>
      <c r="D16" s="67">
        <f ca="1">RelGer!E6</f>
        <v>46082</v>
      </c>
      <c r="E16" s="67">
        <f ca="1">RelGer!F6</f>
        <v>46113</v>
      </c>
      <c r="F16" s="67">
        <f ca="1">RelGer!G6</f>
        <v>46143</v>
      </c>
      <c r="G16" s="67">
        <f ca="1">RelGer!H6</f>
        <v>46174</v>
      </c>
      <c r="H16" s="67">
        <f ca="1">RelGer!I6</f>
        <v>46204</v>
      </c>
      <c r="I16" s="67">
        <f ca="1">RelGer!J6</f>
        <v>46235</v>
      </c>
      <c r="J16" s="67">
        <f ca="1">RelGer!K6</f>
        <v>46266</v>
      </c>
      <c r="K16" s="67">
        <f ca="1">RelGer!L6</f>
        <v>46296</v>
      </c>
      <c r="L16" s="67">
        <f ca="1">RelGer!M6</f>
        <v>46327</v>
      </c>
      <c r="M16" s="67">
        <f ca="1">RelGer!N6</f>
        <v>46357</v>
      </c>
      <c r="N16" s="67">
        <f ca="1">RelGer!O6</f>
        <v>46388</v>
      </c>
    </row>
    <row r="17" spans="1:14" x14ac:dyDescent="0.25">
      <c r="A17" s="60" t="s">
        <v>35</v>
      </c>
      <c r="B17" s="60" t="s">
        <v>62</v>
      </c>
      <c r="C17" s="60" t="s">
        <v>63</v>
      </c>
      <c r="D17" s="60" t="s">
        <v>64</v>
      </c>
      <c r="E17" s="60" t="s">
        <v>65</v>
      </c>
      <c r="F17" s="60" t="s">
        <v>66</v>
      </c>
      <c r="G17" s="60" t="s">
        <v>67</v>
      </c>
      <c r="H17" s="60" t="s">
        <v>68</v>
      </c>
      <c r="I17" s="60" t="s">
        <v>69</v>
      </c>
      <c r="J17" s="60" t="s">
        <v>70</v>
      </c>
      <c r="K17" s="60" t="s">
        <v>71</v>
      </c>
      <c r="L17" s="60" t="s">
        <v>72</v>
      </c>
      <c r="M17" s="60" t="s">
        <v>73</v>
      </c>
      <c r="N17" s="60" t="s">
        <v>33</v>
      </c>
    </row>
    <row r="18" spans="1:14" x14ac:dyDescent="0.25">
      <c r="A18" s="60" t="s">
        <v>48</v>
      </c>
      <c r="B18" s="65">
        <f ca="1">SUM(B19:B22)</f>
        <v>1</v>
      </c>
      <c r="C18" s="65">
        <f t="shared" ref="C18:M18" ca="1" si="1">SUM(C19:C22)</f>
        <v>0</v>
      </c>
      <c r="D18" s="65">
        <f t="shared" ca="1" si="1"/>
        <v>0</v>
      </c>
      <c r="E18" s="65">
        <f t="shared" ca="1" si="1"/>
        <v>0</v>
      </c>
      <c r="F18" s="65">
        <f t="shared" ca="1" si="1"/>
        <v>0</v>
      </c>
      <c r="G18" s="65">
        <f t="shared" ca="1" si="1"/>
        <v>0</v>
      </c>
      <c r="H18" s="65">
        <f t="shared" ca="1" si="1"/>
        <v>0</v>
      </c>
      <c r="I18" s="65">
        <f t="shared" ca="1" si="1"/>
        <v>0</v>
      </c>
      <c r="J18" s="65">
        <f t="shared" ca="1" si="1"/>
        <v>0</v>
      </c>
      <c r="K18" s="65">
        <f t="shared" ca="1" si="1"/>
        <v>0</v>
      </c>
      <c r="L18" s="65">
        <f t="shared" ca="1" si="1"/>
        <v>0</v>
      </c>
      <c r="M18" s="65">
        <f t="shared" ca="1" si="1"/>
        <v>0</v>
      </c>
      <c r="N18" s="65">
        <f ca="1">SUM(B18:M18)</f>
        <v>1</v>
      </c>
    </row>
    <row r="19" spans="1:14" x14ac:dyDescent="0.25">
      <c r="A19" s="60" t="str">
        <f>RelGer!B9</f>
        <v>Remarcar visita</v>
      </c>
      <c r="B19" s="65">
        <f ca="1">IF($A$16="","",IFERROR(COUNTIFS(tbVisitas[Funcionário],$A$16,tbVisitas[Status],$A19,tbVisitas[Data],"&gt;="&amp;B$16,tbVisitas[Data],"&lt;"&amp;C$16),""))</f>
        <v>0</v>
      </c>
      <c r="C19" s="65">
        <f ca="1">IF($A$16="","",IFERROR(COUNTIFS(tbVisitas[Funcionário],$A$16,tbVisitas[Status],$A19,tbVisitas[Data],"&gt;="&amp;C$16,tbVisitas[Data],"&lt;"&amp;D$16),""))</f>
        <v>0</v>
      </c>
      <c r="D19" s="65">
        <f ca="1">IF($A$16="","",IFERROR(COUNTIFS(tbVisitas[Funcionário],$A$16,tbVisitas[Status],$A19,tbVisitas[Data],"&gt;="&amp;D$16,tbVisitas[Data],"&lt;"&amp;E$16),""))</f>
        <v>0</v>
      </c>
      <c r="E19" s="65">
        <f ca="1">IF($A$16="","",IFERROR(COUNTIFS(tbVisitas[Funcionário],$A$16,tbVisitas[Status],$A19,tbVisitas[Data],"&gt;="&amp;E$16,tbVisitas[Data],"&lt;"&amp;F$16),""))</f>
        <v>0</v>
      </c>
      <c r="F19" s="65">
        <f ca="1">IF($A$16="","",IFERROR(COUNTIFS(tbVisitas[Funcionário],$A$16,tbVisitas[Status],$A19,tbVisitas[Data],"&gt;="&amp;F$16,tbVisitas[Data],"&lt;"&amp;G$16),""))</f>
        <v>0</v>
      </c>
      <c r="G19" s="65">
        <f ca="1">IF($A$16="","",IFERROR(COUNTIFS(tbVisitas[Funcionário],$A$16,tbVisitas[Status],$A19,tbVisitas[Data],"&gt;="&amp;G$16,tbVisitas[Data],"&lt;"&amp;H$16),""))</f>
        <v>0</v>
      </c>
      <c r="H19" s="65">
        <f ca="1">IF($A$16="","",IFERROR(COUNTIFS(tbVisitas[Funcionário],$A$16,tbVisitas[Status],$A19,tbVisitas[Data],"&gt;="&amp;H$16,tbVisitas[Data],"&lt;"&amp;I$16),""))</f>
        <v>0</v>
      </c>
      <c r="I19" s="65">
        <f ca="1">IF($A$16="","",IFERROR(COUNTIFS(tbVisitas[Funcionário],$A$16,tbVisitas[Status],$A19,tbVisitas[Data],"&gt;="&amp;I$16,tbVisitas[Data],"&lt;"&amp;J$16),""))</f>
        <v>0</v>
      </c>
      <c r="J19" s="65">
        <f ca="1">IF($A$16="","",IFERROR(COUNTIFS(tbVisitas[Funcionário],$A$16,tbVisitas[Status],$A19,tbVisitas[Data],"&gt;="&amp;J$16,tbVisitas[Data],"&lt;"&amp;K$16),""))</f>
        <v>0</v>
      </c>
      <c r="K19" s="65">
        <f ca="1">IF($A$16="","",IFERROR(COUNTIFS(tbVisitas[Funcionário],$A$16,tbVisitas[Status],$A19,tbVisitas[Data],"&gt;="&amp;K$16,tbVisitas[Data],"&lt;"&amp;L$16),""))</f>
        <v>0</v>
      </c>
      <c r="L19" s="65">
        <f ca="1">IF($A$16="","",IFERROR(COUNTIFS(tbVisitas[Funcionário],$A$16,tbVisitas[Status],$A19,tbVisitas[Data],"&gt;="&amp;L$16,tbVisitas[Data],"&lt;"&amp;M$16),""))</f>
        <v>0</v>
      </c>
      <c r="M19" s="65">
        <f ca="1">IF($A$16="","",IFERROR(COUNTIFS(tbVisitas[Funcionário],$A$16,tbVisitas[Status],$A19,tbVisitas[Data],"&gt;="&amp;M$16,tbVisitas[Data],"&lt;"&amp;N$16),""))</f>
        <v>0</v>
      </c>
      <c r="N19" s="65">
        <f t="shared" ref="N19:N22" ca="1" si="2">SUM(B19:M19)</f>
        <v>0</v>
      </c>
    </row>
    <row r="20" spans="1:14" x14ac:dyDescent="0.25">
      <c r="A20" s="60" t="str">
        <f>RelGer!B10</f>
        <v>Realizada</v>
      </c>
      <c r="B20" s="65">
        <f ca="1">IF($A$16="","",IFERROR(COUNTIFS(tbVisitas[Funcionário],$A$16,tbVisitas[Status],$A20,tbVisitas[Data],"&gt;="&amp;B$16,tbVisitas[Data],"&lt;"&amp;C$16),""))</f>
        <v>1</v>
      </c>
      <c r="C20" s="65">
        <f ca="1">IF($A$16="","",IFERROR(COUNTIFS(tbVisitas[Funcionário],$A$16,tbVisitas[Status],$A20,tbVisitas[Data],"&gt;="&amp;C$16,tbVisitas[Data],"&lt;"&amp;D$16),""))</f>
        <v>0</v>
      </c>
      <c r="D20" s="65">
        <f ca="1">IF($A$16="","",IFERROR(COUNTIFS(tbVisitas[Funcionário],$A$16,tbVisitas[Status],$A20,tbVisitas[Data],"&gt;="&amp;D$16,tbVisitas[Data],"&lt;"&amp;E$16),""))</f>
        <v>0</v>
      </c>
      <c r="E20" s="65">
        <f ca="1">IF($A$16="","",IFERROR(COUNTIFS(tbVisitas[Funcionário],$A$16,tbVisitas[Status],$A20,tbVisitas[Data],"&gt;="&amp;E$16,tbVisitas[Data],"&lt;"&amp;F$16),""))</f>
        <v>0</v>
      </c>
      <c r="F20" s="65">
        <f ca="1">IF($A$16="","",IFERROR(COUNTIFS(tbVisitas[Funcionário],$A$16,tbVisitas[Status],$A20,tbVisitas[Data],"&gt;="&amp;F$16,tbVisitas[Data],"&lt;"&amp;G$16),""))</f>
        <v>0</v>
      </c>
      <c r="G20" s="65">
        <f ca="1">IF($A$16="","",IFERROR(COUNTIFS(tbVisitas[Funcionário],$A$16,tbVisitas[Status],$A20,tbVisitas[Data],"&gt;="&amp;G$16,tbVisitas[Data],"&lt;"&amp;H$16),""))</f>
        <v>0</v>
      </c>
      <c r="H20" s="65">
        <f ca="1">IF($A$16="","",IFERROR(COUNTIFS(tbVisitas[Funcionário],$A$16,tbVisitas[Status],$A20,tbVisitas[Data],"&gt;="&amp;H$16,tbVisitas[Data],"&lt;"&amp;I$16),""))</f>
        <v>0</v>
      </c>
      <c r="I20" s="65">
        <f ca="1">IF($A$16="","",IFERROR(COUNTIFS(tbVisitas[Funcionário],$A$16,tbVisitas[Status],$A20,tbVisitas[Data],"&gt;="&amp;I$16,tbVisitas[Data],"&lt;"&amp;J$16),""))</f>
        <v>0</v>
      </c>
      <c r="J20" s="65">
        <f ca="1">IF($A$16="","",IFERROR(COUNTIFS(tbVisitas[Funcionário],$A$16,tbVisitas[Status],$A20,tbVisitas[Data],"&gt;="&amp;J$16,tbVisitas[Data],"&lt;"&amp;K$16),""))</f>
        <v>0</v>
      </c>
      <c r="K20" s="65">
        <f ca="1">IF($A$16="","",IFERROR(COUNTIFS(tbVisitas[Funcionário],$A$16,tbVisitas[Status],$A20,tbVisitas[Data],"&gt;="&amp;K$16,tbVisitas[Data],"&lt;"&amp;L$16),""))</f>
        <v>0</v>
      </c>
      <c r="L20" s="65">
        <f ca="1">IF($A$16="","",IFERROR(COUNTIFS(tbVisitas[Funcionário],$A$16,tbVisitas[Status],$A20,tbVisitas[Data],"&gt;="&amp;L$16,tbVisitas[Data],"&lt;"&amp;M$16),""))</f>
        <v>0</v>
      </c>
      <c r="M20" s="65">
        <f ca="1">IF($A$16="","",IFERROR(COUNTIFS(tbVisitas[Funcionário],$A$16,tbVisitas[Status],$A20,tbVisitas[Data],"&gt;="&amp;M$16,tbVisitas[Data],"&lt;"&amp;N$16),""))</f>
        <v>0</v>
      </c>
      <c r="N20" s="65">
        <f t="shared" ca="1" si="2"/>
        <v>1</v>
      </c>
    </row>
    <row r="21" spans="1:14" x14ac:dyDescent="0.25">
      <c r="A21" s="60" t="str">
        <f>RelGer!B11</f>
        <v>Agendada</v>
      </c>
      <c r="B21" s="65">
        <f ca="1">IF($A$16="","",IFERROR(COUNTIFS(tbVisitas[Funcionário],$A$16,tbVisitas[Status],$A21,tbVisitas[Data],"&gt;="&amp;B$16,tbVisitas[Data],"&lt;"&amp;C$16),""))</f>
        <v>0</v>
      </c>
      <c r="C21" s="65">
        <f ca="1">IF($A$16="","",IFERROR(COUNTIFS(tbVisitas[Funcionário],$A$16,tbVisitas[Status],$A21,tbVisitas[Data],"&gt;="&amp;C$16,tbVisitas[Data],"&lt;"&amp;D$16),""))</f>
        <v>0</v>
      </c>
      <c r="D21" s="65">
        <f ca="1">IF($A$16="","",IFERROR(COUNTIFS(tbVisitas[Funcionário],$A$16,tbVisitas[Status],$A21,tbVisitas[Data],"&gt;="&amp;D$16,tbVisitas[Data],"&lt;"&amp;E$16),""))</f>
        <v>0</v>
      </c>
      <c r="E21" s="65">
        <f ca="1">IF($A$16="","",IFERROR(COUNTIFS(tbVisitas[Funcionário],$A$16,tbVisitas[Status],$A21,tbVisitas[Data],"&gt;="&amp;E$16,tbVisitas[Data],"&lt;"&amp;F$16),""))</f>
        <v>0</v>
      </c>
      <c r="F21" s="65">
        <f ca="1">IF($A$16="","",IFERROR(COUNTIFS(tbVisitas[Funcionário],$A$16,tbVisitas[Status],$A21,tbVisitas[Data],"&gt;="&amp;F$16,tbVisitas[Data],"&lt;"&amp;G$16),""))</f>
        <v>0</v>
      </c>
      <c r="G21" s="65">
        <f ca="1">IF($A$16="","",IFERROR(COUNTIFS(tbVisitas[Funcionário],$A$16,tbVisitas[Status],$A21,tbVisitas[Data],"&gt;="&amp;G$16,tbVisitas[Data],"&lt;"&amp;H$16),""))</f>
        <v>0</v>
      </c>
      <c r="H21" s="65">
        <f ca="1">IF($A$16="","",IFERROR(COUNTIFS(tbVisitas[Funcionário],$A$16,tbVisitas[Status],$A21,tbVisitas[Data],"&gt;="&amp;H$16,tbVisitas[Data],"&lt;"&amp;I$16),""))</f>
        <v>0</v>
      </c>
      <c r="I21" s="65">
        <f ca="1">IF($A$16="","",IFERROR(COUNTIFS(tbVisitas[Funcionário],$A$16,tbVisitas[Status],$A21,tbVisitas[Data],"&gt;="&amp;I$16,tbVisitas[Data],"&lt;"&amp;J$16),""))</f>
        <v>0</v>
      </c>
      <c r="J21" s="65">
        <f ca="1">IF($A$16="","",IFERROR(COUNTIFS(tbVisitas[Funcionário],$A$16,tbVisitas[Status],$A21,tbVisitas[Data],"&gt;="&amp;J$16,tbVisitas[Data],"&lt;"&amp;K$16),""))</f>
        <v>0</v>
      </c>
      <c r="K21" s="65">
        <f ca="1">IF($A$16="","",IFERROR(COUNTIFS(tbVisitas[Funcionário],$A$16,tbVisitas[Status],$A21,tbVisitas[Data],"&gt;="&amp;K$16,tbVisitas[Data],"&lt;"&amp;L$16),""))</f>
        <v>0</v>
      </c>
      <c r="L21" s="65">
        <f ca="1">IF($A$16="","",IFERROR(COUNTIFS(tbVisitas[Funcionário],$A$16,tbVisitas[Status],$A21,tbVisitas[Data],"&gt;="&amp;L$16,tbVisitas[Data],"&lt;"&amp;M$16),""))</f>
        <v>0</v>
      </c>
      <c r="M21" s="65">
        <f ca="1">IF($A$16="","",IFERROR(COUNTIFS(tbVisitas[Funcionário],$A$16,tbVisitas[Status],$A21,tbVisitas[Data],"&gt;="&amp;M$16,tbVisitas[Data],"&lt;"&amp;N$16),""))</f>
        <v>0</v>
      </c>
      <c r="N21" s="65">
        <f t="shared" ca="1" si="2"/>
        <v>0</v>
      </c>
    </row>
    <row r="22" spans="1:14" x14ac:dyDescent="0.25">
      <c r="A22" s="60" t="str">
        <f>RelGer!B12</f>
        <v>Atrasada</v>
      </c>
      <c r="B22" s="65">
        <f ca="1">IF($A$16="","",IFERROR(COUNTIFS(tbVisitas[Funcionário],$A$16,tbVisitas[Status],$A22,tbVisitas[Data],"&gt;="&amp;B$16,tbVisitas[Data],"&lt;"&amp;C$16),""))</f>
        <v>0</v>
      </c>
      <c r="C22" s="65">
        <f ca="1">IF($A$16="","",IFERROR(COUNTIFS(tbVisitas[Funcionário],$A$16,tbVisitas[Status],$A22,tbVisitas[Data],"&gt;="&amp;C$16,tbVisitas[Data],"&lt;"&amp;D$16),""))</f>
        <v>0</v>
      </c>
      <c r="D22" s="65">
        <f ca="1">IF($A$16="","",IFERROR(COUNTIFS(tbVisitas[Funcionário],$A$16,tbVisitas[Status],$A22,tbVisitas[Data],"&gt;="&amp;D$16,tbVisitas[Data],"&lt;"&amp;E$16),""))</f>
        <v>0</v>
      </c>
      <c r="E22" s="65">
        <f ca="1">IF($A$16="","",IFERROR(COUNTIFS(tbVisitas[Funcionário],$A$16,tbVisitas[Status],$A22,tbVisitas[Data],"&gt;="&amp;E$16,tbVisitas[Data],"&lt;"&amp;F$16),""))</f>
        <v>0</v>
      </c>
      <c r="F22" s="65">
        <f ca="1">IF($A$16="","",IFERROR(COUNTIFS(tbVisitas[Funcionário],$A$16,tbVisitas[Status],$A22,tbVisitas[Data],"&gt;="&amp;F$16,tbVisitas[Data],"&lt;"&amp;G$16),""))</f>
        <v>0</v>
      </c>
      <c r="G22" s="65">
        <f ca="1">IF($A$16="","",IFERROR(COUNTIFS(tbVisitas[Funcionário],$A$16,tbVisitas[Status],$A22,tbVisitas[Data],"&gt;="&amp;G$16,tbVisitas[Data],"&lt;"&amp;H$16),""))</f>
        <v>0</v>
      </c>
      <c r="H22" s="65">
        <f ca="1">IF($A$16="","",IFERROR(COUNTIFS(tbVisitas[Funcionário],$A$16,tbVisitas[Status],$A22,tbVisitas[Data],"&gt;="&amp;H$16,tbVisitas[Data],"&lt;"&amp;I$16),""))</f>
        <v>0</v>
      </c>
      <c r="I22" s="65">
        <f ca="1">IF($A$16="","",IFERROR(COUNTIFS(tbVisitas[Funcionário],$A$16,tbVisitas[Status],$A22,tbVisitas[Data],"&gt;="&amp;I$16,tbVisitas[Data],"&lt;"&amp;J$16),""))</f>
        <v>0</v>
      </c>
      <c r="J22" s="65">
        <f ca="1">IF($A$16="","",IFERROR(COUNTIFS(tbVisitas[Funcionário],$A$16,tbVisitas[Status],$A22,tbVisitas[Data],"&gt;="&amp;J$16,tbVisitas[Data],"&lt;"&amp;K$16),""))</f>
        <v>0</v>
      </c>
      <c r="K22" s="65">
        <f ca="1">IF($A$16="","",IFERROR(COUNTIFS(tbVisitas[Funcionário],$A$16,tbVisitas[Status],$A22,tbVisitas[Data],"&gt;="&amp;K$16,tbVisitas[Data],"&lt;"&amp;L$16),""))</f>
        <v>0</v>
      </c>
      <c r="L22" s="65">
        <f ca="1">IF($A$16="","",IFERROR(COUNTIFS(tbVisitas[Funcionário],$A$16,tbVisitas[Status],$A22,tbVisitas[Data],"&gt;="&amp;L$16,tbVisitas[Data],"&lt;"&amp;M$16),""))</f>
        <v>0</v>
      </c>
      <c r="M22" s="65">
        <f ca="1">IF($A$16="","",IFERROR(COUNTIFS(tbVisitas[Funcionário],$A$16,tbVisitas[Status],$A22,tbVisitas[Data],"&gt;="&amp;M$16,tbVisitas[Data],"&lt;"&amp;N$16),""))</f>
        <v>0</v>
      </c>
      <c r="N22" s="65">
        <f t="shared" ca="1" si="2"/>
        <v>0</v>
      </c>
    </row>
    <row r="24" spans="1:14" x14ac:dyDescent="0.25">
      <c r="A24" s="60" t="str">
        <f>DasCli!$B$4</f>
        <v>Empresa 8</v>
      </c>
      <c r="B24" s="67">
        <f t="shared" ref="B24:N24" ca="1" si="3">B16</f>
        <v>46023</v>
      </c>
      <c r="C24" s="67">
        <f t="shared" ca="1" si="3"/>
        <v>46054</v>
      </c>
      <c r="D24" s="67">
        <f t="shared" ca="1" si="3"/>
        <v>46082</v>
      </c>
      <c r="E24" s="67">
        <f t="shared" ca="1" si="3"/>
        <v>46113</v>
      </c>
      <c r="F24" s="67">
        <f t="shared" ca="1" si="3"/>
        <v>46143</v>
      </c>
      <c r="G24" s="67">
        <f t="shared" ca="1" si="3"/>
        <v>46174</v>
      </c>
      <c r="H24" s="67">
        <f t="shared" ca="1" si="3"/>
        <v>46204</v>
      </c>
      <c r="I24" s="67">
        <f t="shared" ca="1" si="3"/>
        <v>46235</v>
      </c>
      <c r="J24" s="67">
        <f t="shared" ca="1" si="3"/>
        <v>46266</v>
      </c>
      <c r="K24" s="67">
        <f t="shared" ca="1" si="3"/>
        <v>46296</v>
      </c>
      <c r="L24" s="67">
        <f t="shared" ca="1" si="3"/>
        <v>46327</v>
      </c>
      <c r="M24" s="67">
        <f t="shared" ca="1" si="3"/>
        <v>46357</v>
      </c>
      <c r="N24" s="67">
        <f t="shared" ca="1" si="3"/>
        <v>46388</v>
      </c>
    </row>
    <row r="25" spans="1:14" x14ac:dyDescent="0.25">
      <c r="A25" s="60" t="s">
        <v>35</v>
      </c>
      <c r="B25" s="60" t="s">
        <v>62</v>
      </c>
      <c r="C25" s="60" t="s">
        <v>63</v>
      </c>
      <c r="D25" s="60" t="s">
        <v>64</v>
      </c>
      <c r="E25" s="60" t="s">
        <v>65</v>
      </c>
      <c r="F25" s="60" t="s">
        <v>66</v>
      </c>
      <c r="G25" s="60" t="s">
        <v>67</v>
      </c>
      <c r="H25" s="60" t="s">
        <v>68</v>
      </c>
      <c r="I25" s="60" t="s">
        <v>69</v>
      </c>
      <c r="J25" s="60" t="s">
        <v>70</v>
      </c>
      <c r="K25" s="60" t="s">
        <v>71</v>
      </c>
      <c r="L25" s="60" t="s">
        <v>72</v>
      </c>
      <c r="M25" s="60" t="s">
        <v>73</v>
      </c>
      <c r="N25" s="60" t="s">
        <v>33</v>
      </c>
    </row>
    <row r="26" spans="1:14" x14ac:dyDescent="0.25">
      <c r="A26" s="60" t="s">
        <v>48</v>
      </c>
      <c r="B26" s="65">
        <f ca="1">SUM(B27:B30)</f>
        <v>0</v>
      </c>
      <c r="C26" s="65">
        <f t="shared" ref="C26" ca="1" si="4">SUM(C27:C30)</f>
        <v>0</v>
      </c>
      <c r="D26" s="65">
        <f t="shared" ref="D26" ca="1" si="5">SUM(D27:D30)</f>
        <v>0</v>
      </c>
      <c r="E26" s="65">
        <f t="shared" ref="E26" ca="1" si="6">SUM(E27:E30)</f>
        <v>0</v>
      </c>
      <c r="F26" s="65">
        <f t="shared" ref="F26" ca="1" si="7">SUM(F27:F30)</f>
        <v>0</v>
      </c>
      <c r="G26" s="65">
        <f t="shared" ref="G26" ca="1" si="8">SUM(G27:G30)</f>
        <v>0</v>
      </c>
      <c r="H26" s="65">
        <f t="shared" ref="H26" ca="1" si="9">SUM(H27:H30)</f>
        <v>0</v>
      </c>
      <c r="I26" s="65">
        <f t="shared" ref="I26" ca="1" si="10">SUM(I27:I30)</f>
        <v>0</v>
      </c>
      <c r="J26" s="65">
        <f t="shared" ref="J26" ca="1" si="11">SUM(J27:J30)</f>
        <v>0</v>
      </c>
      <c r="K26" s="65">
        <f t="shared" ref="K26" ca="1" si="12">SUM(K27:K30)</f>
        <v>0</v>
      </c>
      <c r="L26" s="65">
        <f t="shared" ref="L26" ca="1" si="13">SUM(L27:L30)</f>
        <v>0</v>
      </c>
      <c r="M26" s="65">
        <f t="shared" ref="M26" ca="1" si="14">SUM(M27:M30)</f>
        <v>0</v>
      </c>
      <c r="N26" s="65">
        <f ca="1">SUM(B26:M26)</f>
        <v>0</v>
      </c>
    </row>
    <row r="27" spans="1:14" x14ac:dyDescent="0.25">
      <c r="A27" s="60" t="str">
        <f t="shared" ref="A27:A30" si="15">A19</f>
        <v>Remarcar visita</v>
      </c>
      <c r="B27" s="65">
        <f ca="1">IF($A$24="","",IFERROR(COUNTIFS(tbVisitas[Cliente],$A$24,tbVisitas[Status],$A27,tbVisitas[Data],"&gt;="&amp;B$24,tbVisitas[Data],"&lt;"&amp;C$24),""))</f>
        <v>0</v>
      </c>
      <c r="C27" s="65">
        <f ca="1">IF($A$24="","",IFERROR(COUNTIFS(tbVisitas[Cliente],$A$24,tbVisitas[Status],$A27,tbVisitas[Data],"&gt;="&amp;C$24,tbVisitas[Data],"&lt;"&amp;D$24),""))</f>
        <v>0</v>
      </c>
      <c r="D27" s="65">
        <f ca="1">IF($A$24="","",IFERROR(COUNTIFS(tbVisitas[Cliente],$A$24,tbVisitas[Status],$A27,tbVisitas[Data],"&gt;="&amp;D$24,tbVisitas[Data],"&lt;"&amp;E$24),""))</f>
        <v>0</v>
      </c>
      <c r="E27" s="65">
        <f ca="1">IF($A$24="","",IFERROR(COUNTIFS(tbVisitas[Cliente],$A$24,tbVisitas[Status],$A27,tbVisitas[Data],"&gt;="&amp;E$24,tbVisitas[Data],"&lt;"&amp;F$24),""))</f>
        <v>0</v>
      </c>
      <c r="F27" s="65">
        <f ca="1">IF($A$24="","",IFERROR(COUNTIFS(tbVisitas[Cliente],$A$24,tbVisitas[Status],$A27,tbVisitas[Data],"&gt;="&amp;F$24,tbVisitas[Data],"&lt;"&amp;G$24),""))</f>
        <v>0</v>
      </c>
      <c r="G27" s="65">
        <f ca="1">IF($A$24="","",IFERROR(COUNTIFS(tbVisitas[Cliente],$A$24,tbVisitas[Status],$A27,tbVisitas[Data],"&gt;="&amp;G$24,tbVisitas[Data],"&lt;"&amp;H$24),""))</f>
        <v>0</v>
      </c>
      <c r="H27" s="65">
        <f ca="1">IF($A$24="","",IFERROR(COUNTIFS(tbVisitas[Cliente],$A$24,tbVisitas[Status],$A27,tbVisitas[Data],"&gt;="&amp;H$24,tbVisitas[Data],"&lt;"&amp;I$24),""))</f>
        <v>0</v>
      </c>
      <c r="I27" s="65">
        <f ca="1">IF($A$24="","",IFERROR(COUNTIFS(tbVisitas[Cliente],$A$24,tbVisitas[Status],$A27,tbVisitas[Data],"&gt;="&amp;I$24,tbVisitas[Data],"&lt;"&amp;J$24),""))</f>
        <v>0</v>
      </c>
      <c r="J27" s="65">
        <f ca="1">IF($A$24="","",IFERROR(COUNTIFS(tbVisitas[Cliente],$A$24,tbVisitas[Status],$A27,tbVisitas[Data],"&gt;="&amp;J$24,tbVisitas[Data],"&lt;"&amp;K$24),""))</f>
        <v>0</v>
      </c>
      <c r="K27" s="65">
        <f ca="1">IF($A$24="","",IFERROR(COUNTIFS(tbVisitas[Cliente],$A$24,tbVisitas[Status],$A27,tbVisitas[Data],"&gt;="&amp;K$24,tbVisitas[Data],"&lt;"&amp;L$24),""))</f>
        <v>0</v>
      </c>
      <c r="L27" s="65">
        <f ca="1">IF($A$24="","",IFERROR(COUNTIFS(tbVisitas[Cliente],$A$24,tbVisitas[Status],$A27,tbVisitas[Data],"&gt;="&amp;L$24,tbVisitas[Data],"&lt;"&amp;M$24),""))</f>
        <v>0</v>
      </c>
      <c r="M27" s="65">
        <f ca="1">IF($A$24="","",IFERROR(COUNTIFS(tbVisitas[Cliente],$A$24,tbVisitas[Status],$A27,tbVisitas[Data],"&gt;="&amp;M$24,tbVisitas[Data],"&lt;"&amp;N$24),""))</f>
        <v>0</v>
      </c>
      <c r="N27" s="65">
        <f t="shared" ref="N27:N30" ca="1" si="16">SUM(B27:M27)</f>
        <v>0</v>
      </c>
    </row>
    <row r="28" spans="1:14" x14ac:dyDescent="0.25">
      <c r="A28" s="60" t="str">
        <f t="shared" si="15"/>
        <v>Realizada</v>
      </c>
      <c r="B28" s="65">
        <f ca="1">IF($A$24="","",IFERROR(COUNTIFS(tbVisitas[Cliente],$A$24,tbVisitas[Status],$A28,tbVisitas[Data],"&gt;="&amp;B$24,tbVisitas[Data],"&lt;"&amp;C$24),""))</f>
        <v>0</v>
      </c>
      <c r="C28" s="65">
        <f ca="1">IF($A$24="","",IFERROR(COUNTIFS(tbVisitas[Cliente],$A$24,tbVisitas[Status],$A28,tbVisitas[Data],"&gt;="&amp;C$24,tbVisitas[Data],"&lt;"&amp;D$24),""))</f>
        <v>0</v>
      </c>
      <c r="D28" s="65">
        <f ca="1">IF($A$24="","",IFERROR(COUNTIFS(tbVisitas[Cliente],$A$24,tbVisitas[Status],$A28,tbVisitas[Data],"&gt;="&amp;D$24,tbVisitas[Data],"&lt;"&amp;E$24),""))</f>
        <v>0</v>
      </c>
      <c r="E28" s="65">
        <f ca="1">IF($A$24="","",IFERROR(COUNTIFS(tbVisitas[Cliente],$A$24,tbVisitas[Status],$A28,tbVisitas[Data],"&gt;="&amp;E$24,tbVisitas[Data],"&lt;"&amp;F$24),""))</f>
        <v>0</v>
      </c>
      <c r="F28" s="65">
        <f ca="1">IF($A$24="","",IFERROR(COUNTIFS(tbVisitas[Cliente],$A$24,tbVisitas[Status],$A28,tbVisitas[Data],"&gt;="&amp;F$24,tbVisitas[Data],"&lt;"&amp;G$24),""))</f>
        <v>0</v>
      </c>
      <c r="G28" s="65">
        <f ca="1">IF($A$24="","",IFERROR(COUNTIFS(tbVisitas[Cliente],$A$24,tbVisitas[Status],$A28,tbVisitas[Data],"&gt;="&amp;G$24,tbVisitas[Data],"&lt;"&amp;H$24),""))</f>
        <v>0</v>
      </c>
      <c r="H28" s="65">
        <f ca="1">IF($A$24="","",IFERROR(COUNTIFS(tbVisitas[Cliente],$A$24,tbVisitas[Status],$A28,tbVisitas[Data],"&gt;="&amp;H$24,tbVisitas[Data],"&lt;"&amp;I$24),""))</f>
        <v>0</v>
      </c>
      <c r="I28" s="65">
        <f ca="1">IF($A$24="","",IFERROR(COUNTIFS(tbVisitas[Cliente],$A$24,tbVisitas[Status],$A28,tbVisitas[Data],"&gt;="&amp;I$24,tbVisitas[Data],"&lt;"&amp;J$24),""))</f>
        <v>0</v>
      </c>
      <c r="J28" s="65">
        <f ca="1">IF($A$24="","",IFERROR(COUNTIFS(tbVisitas[Cliente],$A$24,tbVisitas[Status],$A28,tbVisitas[Data],"&gt;="&amp;J$24,tbVisitas[Data],"&lt;"&amp;K$24),""))</f>
        <v>0</v>
      </c>
      <c r="K28" s="65">
        <f ca="1">IF($A$24="","",IFERROR(COUNTIFS(tbVisitas[Cliente],$A$24,tbVisitas[Status],$A28,tbVisitas[Data],"&gt;="&amp;K$24,tbVisitas[Data],"&lt;"&amp;L$24),""))</f>
        <v>0</v>
      </c>
      <c r="L28" s="65">
        <f ca="1">IF($A$24="","",IFERROR(COUNTIFS(tbVisitas[Cliente],$A$24,tbVisitas[Status],$A28,tbVisitas[Data],"&gt;="&amp;L$24,tbVisitas[Data],"&lt;"&amp;M$24),""))</f>
        <v>0</v>
      </c>
      <c r="M28" s="65">
        <f ca="1">IF($A$24="","",IFERROR(COUNTIFS(tbVisitas[Cliente],$A$24,tbVisitas[Status],$A28,tbVisitas[Data],"&gt;="&amp;M$24,tbVisitas[Data],"&lt;"&amp;N$24),""))</f>
        <v>0</v>
      </c>
      <c r="N28" s="65">
        <f t="shared" ca="1" si="16"/>
        <v>0</v>
      </c>
    </row>
    <row r="29" spans="1:14" x14ac:dyDescent="0.25">
      <c r="A29" s="60" t="str">
        <f t="shared" si="15"/>
        <v>Agendada</v>
      </c>
      <c r="B29" s="65">
        <f ca="1">IF($A$24="","",IFERROR(COUNTIFS(tbVisitas[Cliente],$A$24,tbVisitas[Status],$A29,tbVisitas[Data],"&gt;="&amp;B$24,tbVisitas[Data],"&lt;"&amp;C$24),""))</f>
        <v>0</v>
      </c>
      <c r="C29" s="65">
        <f ca="1">IF($A$24="","",IFERROR(COUNTIFS(tbVisitas[Cliente],$A$24,tbVisitas[Status],$A29,tbVisitas[Data],"&gt;="&amp;C$24,tbVisitas[Data],"&lt;"&amp;D$24),""))</f>
        <v>0</v>
      </c>
      <c r="D29" s="65">
        <f ca="1">IF($A$24="","",IFERROR(COUNTIFS(tbVisitas[Cliente],$A$24,tbVisitas[Status],$A29,tbVisitas[Data],"&gt;="&amp;D$24,tbVisitas[Data],"&lt;"&amp;E$24),""))</f>
        <v>0</v>
      </c>
      <c r="E29" s="65">
        <f ca="1">IF($A$24="","",IFERROR(COUNTIFS(tbVisitas[Cliente],$A$24,tbVisitas[Status],$A29,tbVisitas[Data],"&gt;="&amp;E$24,tbVisitas[Data],"&lt;"&amp;F$24),""))</f>
        <v>0</v>
      </c>
      <c r="F29" s="65">
        <f ca="1">IF($A$24="","",IFERROR(COUNTIFS(tbVisitas[Cliente],$A$24,tbVisitas[Status],$A29,tbVisitas[Data],"&gt;="&amp;F$24,tbVisitas[Data],"&lt;"&amp;G$24),""))</f>
        <v>0</v>
      </c>
      <c r="G29" s="65">
        <f ca="1">IF($A$24="","",IFERROR(COUNTIFS(tbVisitas[Cliente],$A$24,tbVisitas[Status],$A29,tbVisitas[Data],"&gt;="&amp;G$24,tbVisitas[Data],"&lt;"&amp;H$24),""))</f>
        <v>0</v>
      </c>
      <c r="H29" s="65">
        <f ca="1">IF($A$24="","",IFERROR(COUNTIFS(tbVisitas[Cliente],$A$24,tbVisitas[Status],$A29,tbVisitas[Data],"&gt;="&amp;H$24,tbVisitas[Data],"&lt;"&amp;I$24),""))</f>
        <v>0</v>
      </c>
      <c r="I29" s="65">
        <f ca="1">IF($A$24="","",IFERROR(COUNTIFS(tbVisitas[Cliente],$A$24,tbVisitas[Status],$A29,tbVisitas[Data],"&gt;="&amp;I$24,tbVisitas[Data],"&lt;"&amp;J$24),""))</f>
        <v>0</v>
      </c>
      <c r="J29" s="65">
        <f ca="1">IF($A$24="","",IFERROR(COUNTIFS(tbVisitas[Cliente],$A$24,tbVisitas[Status],$A29,tbVisitas[Data],"&gt;="&amp;J$24,tbVisitas[Data],"&lt;"&amp;K$24),""))</f>
        <v>0</v>
      </c>
      <c r="K29" s="65">
        <f ca="1">IF($A$24="","",IFERROR(COUNTIFS(tbVisitas[Cliente],$A$24,tbVisitas[Status],$A29,tbVisitas[Data],"&gt;="&amp;K$24,tbVisitas[Data],"&lt;"&amp;L$24),""))</f>
        <v>0</v>
      </c>
      <c r="L29" s="65">
        <f ca="1">IF($A$24="","",IFERROR(COUNTIFS(tbVisitas[Cliente],$A$24,tbVisitas[Status],$A29,tbVisitas[Data],"&gt;="&amp;L$24,tbVisitas[Data],"&lt;"&amp;M$24),""))</f>
        <v>0</v>
      </c>
      <c r="M29" s="65">
        <f ca="1">IF($A$24="","",IFERROR(COUNTIFS(tbVisitas[Cliente],$A$24,tbVisitas[Status],$A29,tbVisitas[Data],"&gt;="&amp;M$24,tbVisitas[Data],"&lt;"&amp;N$24),""))</f>
        <v>0</v>
      </c>
      <c r="N29" s="65">
        <f t="shared" ca="1" si="16"/>
        <v>0</v>
      </c>
    </row>
    <row r="30" spans="1:14" x14ac:dyDescent="0.25">
      <c r="A30" s="60" t="str">
        <f t="shared" si="15"/>
        <v>Atrasada</v>
      </c>
      <c r="B30" s="65">
        <f ca="1">IF($A$24="","",IFERROR(COUNTIFS(tbVisitas[Cliente],$A$24,tbVisitas[Status],$A30,tbVisitas[Data],"&gt;="&amp;B$24,tbVisitas[Data],"&lt;"&amp;C$24),""))</f>
        <v>0</v>
      </c>
      <c r="C30" s="65">
        <f ca="1">IF($A$24="","",IFERROR(COUNTIFS(tbVisitas[Cliente],$A$24,tbVisitas[Status],$A30,tbVisitas[Data],"&gt;="&amp;C$24,tbVisitas[Data],"&lt;"&amp;D$24),""))</f>
        <v>0</v>
      </c>
      <c r="D30" s="65">
        <f ca="1">IF($A$24="","",IFERROR(COUNTIFS(tbVisitas[Cliente],$A$24,tbVisitas[Status],$A30,tbVisitas[Data],"&gt;="&amp;D$24,tbVisitas[Data],"&lt;"&amp;E$24),""))</f>
        <v>0</v>
      </c>
      <c r="E30" s="65">
        <f ca="1">IF($A$24="","",IFERROR(COUNTIFS(tbVisitas[Cliente],$A$24,tbVisitas[Status],$A30,tbVisitas[Data],"&gt;="&amp;E$24,tbVisitas[Data],"&lt;"&amp;F$24),""))</f>
        <v>0</v>
      </c>
      <c r="F30" s="65">
        <f ca="1">IF($A$24="","",IFERROR(COUNTIFS(tbVisitas[Cliente],$A$24,tbVisitas[Status],$A30,tbVisitas[Data],"&gt;="&amp;F$24,tbVisitas[Data],"&lt;"&amp;G$24),""))</f>
        <v>0</v>
      </c>
      <c r="G30" s="65">
        <f ca="1">IF($A$24="","",IFERROR(COUNTIFS(tbVisitas[Cliente],$A$24,tbVisitas[Status],$A30,tbVisitas[Data],"&gt;="&amp;G$24,tbVisitas[Data],"&lt;"&amp;H$24),""))</f>
        <v>0</v>
      </c>
      <c r="H30" s="65">
        <f ca="1">IF($A$24="","",IFERROR(COUNTIFS(tbVisitas[Cliente],$A$24,tbVisitas[Status],$A30,tbVisitas[Data],"&gt;="&amp;H$24,tbVisitas[Data],"&lt;"&amp;I$24),""))</f>
        <v>0</v>
      </c>
      <c r="I30" s="65">
        <f ca="1">IF($A$24="","",IFERROR(COUNTIFS(tbVisitas[Cliente],$A$24,tbVisitas[Status],$A30,tbVisitas[Data],"&gt;="&amp;I$24,tbVisitas[Data],"&lt;"&amp;J$24),""))</f>
        <v>0</v>
      </c>
      <c r="J30" s="65">
        <f ca="1">IF($A$24="","",IFERROR(COUNTIFS(tbVisitas[Cliente],$A$24,tbVisitas[Status],$A30,tbVisitas[Data],"&gt;="&amp;J$24,tbVisitas[Data],"&lt;"&amp;K$24),""))</f>
        <v>0</v>
      </c>
      <c r="K30" s="65">
        <f ca="1">IF($A$24="","",IFERROR(COUNTIFS(tbVisitas[Cliente],$A$24,tbVisitas[Status],$A30,tbVisitas[Data],"&gt;="&amp;K$24,tbVisitas[Data],"&lt;"&amp;L$24),""))</f>
        <v>0</v>
      </c>
      <c r="L30" s="65">
        <f ca="1">IF($A$24="","",IFERROR(COUNTIFS(tbVisitas[Cliente],$A$24,tbVisitas[Status],$A30,tbVisitas[Data],"&gt;="&amp;L$24,tbVisitas[Data],"&lt;"&amp;M$24),""))</f>
        <v>0</v>
      </c>
      <c r="M30" s="65">
        <f ca="1">IF($A$24="","",IFERROR(COUNTIFS(tbVisitas[Cliente],$A$24,tbVisitas[Status],$A30,tbVisitas[Data],"&gt;="&amp;M$24,tbVisitas[Data],"&lt;"&amp;N$24),""))</f>
        <v>0</v>
      </c>
      <c r="N30" s="65">
        <f t="shared" ca="1" si="16"/>
        <v>0</v>
      </c>
    </row>
  </sheetData>
  <sheetProtection password="9084" sheet="1" objects="1" scenarios="1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6"/>
  <sheetViews>
    <sheetView showGridLines="0" workbookViewId="0">
      <pane ySplit="4" topLeftCell="A5" activePane="bottomLeft" state="frozen"/>
      <selection pane="bottomLeft" activeCell="B8" sqref="B8:F506"/>
    </sheetView>
  </sheetViews>
  <sheetFormatPr defaultRowHeight="15" x14ac:dyDescent="0.25"/>
  <cols>
    <col min="1" max="1" width="2.7109375" style="6" customWidth="1"/>
    <col min="2" max="6" width="21.42578125" style="6" customWidth="1"/>
    <col min="7" max="7" width="0" style="6" hidden="1" customWidth="1"/>
    <col min="8" max="16384" width="9.140625" style="6"/>
  </cols>
  <sheetData>
    <row r="1" spans="2:7" s="1" customFormat="1" ht="30" customHeight="1" x14ac:dyDescent="0.25"/>
    <row r="2" spans="2:7" s="2" customFormat="1" ht="24.95" customHeight="1" x14ac:dyDescent="0.25"/>
    <row r="3" spans="2:7" s="3" customFormat="1" ht="20.100000000000001" customHeight="1" x14ac:dyDescent="0.25"/>
    <row r="4" spans="2:7" ht="20.100000000000001" customHeight="1" x14ac:dyDescent="0.25">
      <c r="B4" s="4" t="s">
        <v>0</v>
      </c>
      <c r="C4" s="4" t="s">
        <v>4</v>
      </c>
      <c r="D4" s="4" t="s">
        <v>1</v>
      </c>
      <c r="E4" s="4" t="s">
        <v>2</v>
      </c>
      <c r="F4" s="4" t="s">
        <v>3</v>
      </c>
      <c r="G4" s="5" t="s">
        <v>35</v>
      </c>
    </row>
    <row r="5" spans="2:7" ht="20.100000000000001" customHeight="1" x14ac:dyDescent="0.25">
      <c r="B5" s="13" t="s">
        <v>17</v>
      </c>
      <c r="C5" s="13" t="s">
        <v>5</v>
      </c>
      <c r="D5" s="13"/>
      <c r="E5" s="13"/>
      <c r="F5" s="13"/>
      <c r="G5" s="14">
        <f ca="1">IF(B5="","",IFERROR(COUNTIFS(tbVisitas[Funcionário],B5,tbVisitas[Realizada?],"Sim",tbVisitas[Data],"&gt;="&amp;RelGer!$C$6,tbVisitas[Data],"&lt;"&amp;RelGer!$O$6)+(ROW()/1000000),""))</f>
        <v>1.000005</v>
      </c>
    </row>
    <row r="6" spans="2:7" ht="20.100000000000001" customHeight="1" x14ac:dyDescent="0.25">
      <c r="B6" s="13"/>
      <c r="C6" s="13"/>
      <c r="D6" s="13"/>
      <c r="E6" s="13"/>
      <c r="F6" s="13"/>
      <c r="G6" s="14" t="str">
        <f>IF(B6="","",IFERROR(COUNTIFS(tbVisitas[Funcionário],B6,tbVisitas[Realizada?],"Sim",tbVisitas[Data],"&gt;="&amp;RelGer!$C$6,tbVisitas[Data],"&lt;"&amp;RelGer!$O$6)+(ROW()/1000000),""))</f>
        <v/>
      </c>
    </row>
    <row r="7" spans="2:7" ht="20.100000000000001" customHeight="1" x14ac:dyDescent="0.25">
      <c r="B7" s="13"/>
      <c r="C7" s="13"/>
      <c r="D7" s="13"/>
      <c r="E7" s="13"/>
      <c r="F7" s="13"/>
      <c r="G7" s="14" t="str">
        <f>IF(B7="","",IFERROR(COUNTIFS(tbVisitas[Funcionário],B7,tbVisitas[Realizada?],"Sim",tbVisitas[Data],"&gt;="&amp;RelGer!$C$6,tbVisitas[Data],"&lt;"&amp;RelGer!$O$6)+(ROW()/1000000),""))</f>
        <v/>
      </c>
    </row>
    <row r="8" spans="2:7" ht="20.100000000000001" customHeight="1" x14ac:dyDescent="0.25">
      <c r="B8" s="9"/>
      <c r="C8" s="9"/>
      <c r="D8" s="9"/>
      <c r="E8" s="9"/>
      <c r="F8" s="9"/>
      <c r="G8" s="14" t="str">
        <f>IF(B8="","",IFERROR(COUNTIFS(tbVisitas[Funcionário],B8,tbVisitas[Realizada?],"Sim",tbVisitas[Data],"&gt;="&amp;RelGer!$C$6,tbVisitas[Data],"&lt;"&amp;RelGer!$O$6)+(ROW()/1000000),""))</f>
        <v/>
      </c>
    </row>
    <row r="9" spans="2:7" ht="20.100000000000001" customHeight="1" x14ac:dyDescent="0.25">
      <c r="B9" s="9"/>
      <c r="C9" s="9"/>
      <c r="D9" s="9"/>
      <c r="E9" s="9"/>
      <c r="F9" s="9"/>
      <c r="G9" s="14" t="str">
        <f>IF(B9="","",IFERROR(COUNTIFS(tbVisitas[Funcionário],B9,tbVisitas[Realizada?],"Sim",tbVisitas[Data],"&gt;="&amp;RelGer!$C$6,tbVisitas[Data],"&lt;"&amp;RelGer!$O$6)+(ROW()/1000000),""))</f>
        <v/>
      </c>
    </row>
    <row r="10" spans="2:7" ht="20.100000000000001" customHeight="1" x14ac:dyDescent="0.25">
      <c r="B10" s="14"/>
      <c r="C10" s="14"/>
      <c r="D10" s="14"/>
      <c r="E10" s="14"/>
      <c r="F10" s="14"/>
      <c r="G10" s="11" t="str">
        <f>IF(B10="","",IFERROR(COUNTIFS(tbVisitas[Funcionário],B10,tbVisitas[Realizada?],"Sim",tbVisitas[Data],"&gt;="&amp;RelGer!$C$6,tbVisitas[Data],"&lt;"&amp;RelGer!$O$6)+(ROW()/1000000),""))</f>
        <v/>
      </c>
    </row>
    <row r="11" spans="2:7" ht="20.100000000000001" customHeight="1" x14ac:dyDescent="0.25">
      <c r="B11" s="14"/>
      <c r="C11" s="14"/>
      <c r="D11" s="14"/>
      <c r="E11" s="14"/>
      <c r="F11" s="14"/>
      <c r="G11" s="11" t="str">
        <f>IF(B11="","",IFERROR(COUNTIFS(tbVisitas[Funcionário],B11,tbVisitas[Realizada?],"Sim",tbVisitas[Data],"&gt;="&amp;RelGer!$C$6,tbVisitas[Data],"&lt;"&amp;RelGer!$O$6)+(ROW()/1000000),""))</f>
        <v/>
      </c>
    </row>
    <row r="12" spans="2:7" ht="20.100000000000001" customHeight="1" x14ac:dyDescent="0.25">
      <c r="B12" s="14"/>
      <c r="C12" s="14"/>
      <c r="D12" s="14"/>
      <c r="E12" s="14"/>
      <c r="F12" s="14"/>
      <c r="G12" s="11" t="str">
        <f>IF(B12="","",IFERROR(COUNTIFS(tbVisitas[Funcionário],B12,tbVisitas[Realizada?],"Sim",tbVisitas[Data],"&gt;="&amp;RelGer!$C$6,tbVisitas[Data],"&lt;"&amp;RelGer!$O$6)+(ROW()/1000000),""))</f>
        <v/>
      </c>
    </row>
    <row r="13" spans="2:7" ht="20.100000000000001" customHeight="1" x14ac:dyDescent="0.25">
      <c r="B13" s="14"/>
      <c r="C13" s="14"/>
      <c r="D13" s="14"/>
      <c r="E13" s="14"/>
      <c r="F13" s="14"/>
      <c r="G13" s="11" t="str">
        <f>IF(B13="","",IFERROR(COUNTIFS(tbVisitas[Funcionário],B13,tbVisitas[Realizada?],"Sim",tbVisitas[Data],"&gt;="&amp;RelGer!$C$6,tbVisitas[Data],"&lt;"&amp;RelGer!$O$6)+(ROW()/1000000),""))</f>
        <v/>
      </c>
    </row>
    <row r="14" spans="2:7" ht="20.100000000000001" customHeight="1" x14ac:dyDescent="0.25">
      <c r="B14" s="14"/>
      <c r="C14" s="14"/>
      <c r="D14" s="14"/>
      <c r="E14" s="14"/>
      <c r="F14" s="14"/>
      <c r="G14" s="11" t="str">
        <f>IF(B14="","",IFERROR(COUNTIFS(tbVisitas[Funcionário],B14,tbVisitas[Realizada?],"Sim",tbVisitas[Data],"&gt;="&amp;RelGer!$C$6,tbVisitas[Data],"&lt;"&amp;RelGer!$O$6)+(ROW()/1000000),""))</f>
        <v/>
      </c>
    </row>
    <row r="15" spans="2:7" ht="20.100000000000001" customHeight="1" x14ac:dyDescent="0.25">
      <c r="B15" s="14"/>
      <c r="C15" s="14"/>
      <c r="D15" s="14"/>
      <c r="E15" s="14"/>
      <c r="F15" s="14"/>
      <c r="G15" s="11" t="str">
        <f>IF(B15="","",IFERROR(COUNTIFS(tbVisitas[Funcionário],B15,tbVisitas[Realizada?],"Sim",tbVisitas[Data],"&gt;="&amp;RelGer!$C$6,tbVisitas[Data],"&lt;"&amp;RelGer!$O$6)+(ROW()/1000000),""))</f>
        <v/>
      </c>
    </row>
    <row r="16" spans="2:7" ht="20.100000000000001" customHeight="1" x14ac:dyDescent="0.25">
      <c r="B16" s="14"/>
      <c r="C16" s="14"/>
      <c r="D16" s="14"/>
      <c r="E16" s="14"/>
      <c r="F16" s="14"/>
      <c r="G16" s="11" t="str">
        <f>IF(B16="","",IFERROR(COUNTIFS(tbVisitas[Funcionário],B16,tbVisitas[Realizada?],"Sim",tbVisitas[Data],"&gt;="&amp;RelGer!$C$6,tbVisitas[Data],"&lt;"&amp;RelGer!$O$6)+(ROW()/1000000),""))</f>
        <v/>
      </c>
    </row>
    <row r="17" spans="2:7" ht="20.100000000000001" customHeight="1" x14ac:dyDescent="0.25">
      <c r="B17" s="14"/>
      <c r="C17" s="14"/>
      <c r="D17" s="14"/>
      <c r="E17" s="14"/>
      <c r="F17" s="14"/>
      <c r="G17" s="11" t="str">
        <f>IF(B17="","",IFERROR(COUNTIFS(tbVisitas[Funcionário],B17,tbVisitas[Realizada?],"Sim",tbVisitas[Data],"&gt;="&amp;RelGer!$C$6,tbVisitas[Data],"&lt;"&amp;RelGer!$O$6)+(ROW()/1000000),""))</f>
        <v/>
      </c>
    </row>
    <row r="18" spans="2:7" ht="20.100000000000001" customHeight="1" x14ac:dyDescent="0.25">
      <c r="B18" s="14"/>
      <c r="C18" s="14"/>
      <c r="D18" s="14"/>
      <c r="E18" s="14"/>
      <c r="F18" s="14"/>
      <c r="G18" s="11" t="str">
        <f>IF(B18="","",IFERROR(COUNTIFS(tbVisitas[Funcionário],B18,tbVisitas[Realizada?],"Sim",tbVisitas[Data],"&gt;="&amp;RelGer!$C$6,tbVisitas[Data],"&lt;"&amp;RelGer!$O$6)+(ROW()/1000000),""))</f>
        <v/>
      </c>
    </row>
    <row r="19" spans="2:7" ht="20.100000000000001" customHeight="1" x14ac:dyDescent="0.25">
      <c r="B19" s="14"/>
      <c r="C19" s="14"/>
      <c r="D19" s="14"/>
      <c r="E19" s="14"/>
      <c r="F19" s="14"/>
      <c r="G19" s="11" t="str">
        <f>IF(B19="","",IFERROR(COUNTIFS(tbVisitas[Funcionário],B19,tbVisitas[Realizada?],"Sim",tbVisitas[Data],"&gt;="&amp;RelGer!$C$6,tbVisitas[Data],"&lt;"&amp;RelGer!$O$6)+(ROW()/1000000),""))</f>
        <v/>
      </c>
    </row>
    <row r="20" spans="2:7" ht="20.100000000000001" customHeight="1" x14ac:dyDescent="0.25">
      <c r="B20" s="14"/>
      <c r="C20" s="14"/>
      <c r="D20" s="14"/>
      <c r="E20" s="14"/>
      <c r="F20" s="14"/>
      <c r="G20" s="11" t="str">
        <f>IF(B20="","",IFERROR(COUNTIFS(tbVisitas[Funcionário],B20,tbVisitas[Realizada?],"Sim",tbVisitas[Data],"&gt;="&amp;RelGer!$C$6,tbVisitas[Data],"&lt;"&amp;RelGer!$O$6)+(ROW()/1000000),""))</f>
        <v/>
      </c>
    </row>
    <row r="21" spans="2:7" ht="20.100000000000001" customHeight="1" x14ac:dyDescent="0.25">
      <c r="B21" s="14"/>
      <c r="C21" s="14"/>
      <c r="D21" s="14"/>
      <c r="E21" s="14"/>
      <c r="F21" s="14"/>
      <c r="G21" s="11" t="str">
        <f>IF(B21="","",IFERROR(COUNTIFS(tbVisitas[Funcionário],B21,tbVisitas[Realizada?],"Sim",tbVisitas[Data],"&gt;="&amp;RelGer!$C$6,tbVisitas[Data],"&lt;"&amp;RelGer!$O$6)+(ROW()/1000000),""))</f>
        <v/>
      </c>
    </row>
    <row r="22" spans="2:7" ht="20.100000000000001" customHeight="1" x14ac:dyDescent="0.25">
      <c r="B22" s="14"/>
      <c r="C22" s="14"/>
      <c r="D22" s="14"/>
      <c r="E22" s="14"/>
      <c r="F22" s="14"/>
      <c r="G22" s="11" t="str">
        <f>IF(B22="","",IFERROR(COUNTIFS(tbVisitas[Funcionário],B22,tbVisitas[Realizada?],"Sim",tbVisitas[Data],"&gt;="&amp;RelGer!$C$6,tbVisitas[Data],"&lt;"&amp;RelGer!$O$6)+(ROW()/1000000),""))</f>
        <v/>
      </c>
    </row>
    <row r="23" spans="2:7" ht="20.100000000000001" customHeight="1" x14ac:dyDescent="0.25">
      <c r="B23" s="14"/>
      <c r="C23" s="14"/>
      <c r="D23" s="14"/>
      <c r="E23" s="14"/>
      <c r="F23" s="14"/>
      <c r="G23" s="11" t="str">
        <f>IF(B23="","",IFERROR(COUNTIFS(tbVisitas[Funcionário],B23,tbVisitas[Realizada?],"Sim",tbVisitas[Data],"&gt;="&amp;RelGer!$C$6,tbVisitas[Data],"&lt;"&amp;RelGer!$O$6)+(ROW()/1000000),""))</f>
        <v/>
      </c>
    </row>
    <row r="24" spans="2:7" ht="20.100000000000001" customHeight="1" x14ac:dyDescent="0.25">
      <c r="B24" s="14"/>
      <c r="C24" s="14"/>
      <c r="D24" s="14"/>
      <c r="E24" s="14"/>
      <c r="F24" s="14"/>
      <c r="G24" s="11" t="str">
        <f>IF(B24="","",IFERROR(COUNTIFS(tbVisitas[Funcionário],B24,tbVisitas[Realizada?],"Sim",tbVisitas[Data],"&gt;="&amp;RelGer!$C$6,tbVisitas[Data],"&lt;"&amp;RelGer!$O$6)+(ROW()/1000000),""))</f>
        <v/>
      </c>
    </row>
    <row r="25" spans="2:7" ht="20.100000000000001" customHeight="1" x14ac:dyDescent="0.25">
      <c r="B25" s="14"/>
      <c r="C25" s="14"/>
      <c r="D25" s="14"/>
      <c r="E25" s="14"/>
      <c r="F25" s="14"/>
      <c r="G25" s="11" t="str">
        <f>IF(B25="","",IFERROR(COUNTIFS(tbVisitas[Funcionário],B25,tbVisitas[Realizada?],"Sim",tbVisitas[Data],"&gt;="&amp;RelGer!$C$6,tbVisitas[Data],"&lt;"&amp;RelGer!$O$6)+(ROW()/1000000),""))</f>
        <v/>
      </c>
    </row>
    <row r="26" spans="2:7" ht="20.100000000000001" customHeight="1" x14ac:dyDescent="0.25">
      <c r="B26" s="14"/>
      <c r="C26" s="14"/>
      <c r="D26" s="14"/>
      <c r="E26" s="14"/>
      <c r="F26" s="14"/>
      <c r="G26" s="11" t="str">
        <f>IF(B26="","",IFERROR(COUNTIFS(tbVisitas[Funcionário],B26,tbVisitas[Realizada?],"Sim",tbVisitas[Data],"&gt;="&amp;RelGer!$C$6,tbVisitas[Data],"&lt;"&amp;RelGer!$O$6)+(ROW()/1000000),""))</f>
        <v/>
      </c>
    </row>
    <row r="27" spans="2:7" ht="20.100000000000001" customHeight="1" x14ac:dyDescent="0.25">
      <c r="B27" s="14"/>
      <c r="C27" s="14"/>
      <c r="D27" s="14"/>
      <c r="E27" s="14"/>
      <c r="F27" s="14"/>
      <c r="G27" s="11" t="str">
        <f>IF(B27="","",IFERROR(COUNTIFS(tbVisitas[Funcionário],B27,tbVisitas[Realizada?],"Sim",tbVisitas[Data],"&gt;="&amp;RelGer!$C$6,tbVisitas[Data],"&lt;"&amp;RelGer!$O$6)+(ROW()/1000000),""))</f>
        <v/>
      </c>
    </row>
    <row r="28" spans="2:7" ht="20.100000000000001" customHeight="1" x14ac:dyDescent="0.25">
      <c r="B28" s="14"/>
      <c r="C28" s="14"/>
      <c r="D28" s="14"/>
      <c r="E28" s="14"/>
      <c r="F28" s="14"/>
      <c r="G28" s="11" t="str">
        <f>IF(B28="","",IFERROR(COUNTIFS(tbVisitas[Funcionário],B28,tbVisitas[Realizada?],"Sim",tbVisitas[Data],"&gt;="&amp;RelGer!$C$6,tbVisitas[Data],"&lt;"&amp;RelGer!$O$6)+(ROW()/1000000),""))</f>
        <v/>
      </c>
    </row>
    <row r="29" spans="2:7" ht="20.100000000000001" customHeight="1" x14ac:dyDescent="0.25">
      <c r="B29" s="14"/>
      <c r="C29" s="14"/>
      <c r="D29" s="14"/>
      <c r="E29" s="14"/>
      <c r="F29" s="14"/>
      <c r="G29" s="11" t="str">
        <f>IF(B29="","",IFERROR(COUNTIFS(tbVisitas[Funcionário],B29,tbVisitas[Realizada?],"Sim",tbVisitas[Data],"&gt;="&amp;RelGer!$C$6,tbVisitas[Data],"&lt;"&amp;RelGer!$O$6)+(ROW()/1000000),""))</f>
        <v/>
      </c>
    </row>
    <row r="30" spans="2:7" ht="20.100000000000001" customHeight="1" x14ac:dyDescent="0.25">
      <c r="B30" s="14"/>
      <c r="C30" s="14"/>
      <c r="D30" s="14"/>
      <c r="E30" s="14"/>
      <c r="F30" s="14"/>
      <c r="G30" s="11" t="str">
        <f>IF(B30="","",IFERROR(COUNTIFS(tbVisitas[Funcionário],B30,tbVisitas[Realizada?],"Sim",tbVisitas[Data],"&gt;="&amp;RelGer!$C$6,tbVisitas[Data],"&lt;"&amp;RelGer!$O$6)+(ROW()/1000000),""))</f>
        <v/>
      </c>
    </row>
    <row r="31" spans="2:7" ht="20.100000000000001" customHeight="1" x14ac:dyDescent="0.25">
      <c r="B31" s="14"/>
      <c r="C31" s="14"/>
      <c r="D31" s="14"/>
      <c r="E31" s="14"/>
      <c r="F31" s="14"/>
      <c r="G31" s="11" t="str">
        <f>IF(B31="","",IFERROR(COUNTIFS(tbVisitas[Funcionário],B31,tbVisitas[Realizada?],"Sim",tbVisitas[Data],"&gt;="&amp;RelGer!$C$6,tbVisitas[Data],"&lt;"&amp;RelGer!$O$6)+(ROW()/1000000),""))</f>
        <v/>
      </c>
    </row>
    <row r="32" spans="2:7" ht="20.100000000000001" customHeight="1" x14ac:dyDescent="0.25">
      <c r="B32" s="14"/>
      <c r="C32" s="14"/>
      <c r="D32" s="14"/>
      <c r="E32" s="14"/>
      <c r="F32" s="14"/>
      <c r="G32" s="11" t="str">
        <f>IF(B32="","",IFERROR(COUNTIFS(tbVisitas[Funcionário],B32,tbVisitas[Realizada?],"Sim",tbVisitas[Data],"&gt;="&amp;RelGer!$C$6,tbVisitas[Data],"&lt;"&amp;RelGer!$O$6)+(ROW()/1000000),""))</f>
        <v/>
      </c>
    </row>
    <row r="33" spans="2:7" ht="20.100000000000001" customHeight="1" x14ac:dyDescent="0.25">
      <c r="B33" s="14"/>
      <c r="C33" s="14"/>
      <c r="D33" s="14"/>
      <c r="E33" s="14"/>
      <c r="F33" s="14"/>
      <c r="G33" s="11" t="str">
        <f>IF(B33="","",IFERROR(COUNTIFS(tbVisitas[Funcionário],B33,tbVisitas[Realizada?],"Sim",tbVisitas[Data],"&gt;="&amp;RelGer!$C$6,tbVisitas[Data],"&lt;"&amp;RelGer!$O$6)+(ROW()/1000000),""))</f>
        <v/>
      </c>
    </row>
    <row r="34" spans="2:7" ht="20.100000000000001" customHeight="1" x14ac:dyDescent="0.25">
      <c r="B34" s="14"/>
      <c r="C34" s="14"/>
      <c r="D34" s="14"/>
      <c r="E34" s="14"/>
      <c r="F34" s="14"/>
      <c r="G34" s="11" t="str">
        <f>IF(B34="","",IFERROR(COUNTIFS(tbVisitas[Funcionário],B34,tbVisitas[Realizada?],"Sim",tbVisitas[Data],"&gt;="&amp;RelGer!$C$6,tbVisitas[Data],"&lt;"&amp;RelGer!$O$6)+(ROW()/1000000),""))</f>
        <v/>
      </c>
    </row>
    <row r="35" spans="2:7" ht="20.100000000000001" customHeight="1" x14ac:dyDescent="0.25">
      <c r="B35" s="14"/>
      <c r="C35" s="14"/>
      <c r="D35" s="14"/>
      <c r="E35" s="14"/>
      <c r="F35" s="14"/>
      <c r="G35" s="11" t="str">
        <f>IF(B35="","",IFERROR(COUNTIFS(tbVisitas[Funcionário],B35,tbVisitas[Realizada?],"Sim",tbVisitas[Data],"&gt;="&amp;RelGer!$C$6,tbVisitas[Data],"&lt;"&amp;RelGer!$O$6)+(ROW()/1000000),""))</f>
        <v/>
      </c>
    </row>
    <row r="36" spans="2:7" ht="20.100000000000001" customHeight="1" x14ac:dyDescent="0.25">
      <c r="B36" s="14"/>
      <c r="C36" s="14"/>
      <c r="D36" s="14"/>
      <c r="E36" s="14"/>
      <c r="F36" s="14"/>
      <c r="G36" s="11" t="str">
        <f>IF(B36="","",IFERROR(COUNTIFS(tbVisitas[Funcionário],B36,tbVisitas[Realizada?],"Sim",tbVisitas[Data],"&gt;="&amp;RelGer!$C$6,tbVisitas[Data],"&lt;"&amp;RelGer!$O$6)+(ROW()/1000000),""))</f>
        <v/>
      </c>
    </row>
    <row r="37" spans="2:7" ht="20.100000000000001" customHeight="1" x14ac:dyDescent="0.25">
      <c r="B37" s="14"/>
      <c r="C37" s="14"/>
      <c r="D37" s="14"/>
      <c r="E37" s="14"/>
      <c r="F37" s="14"/>
      <c r="G37" s="11" t="str">
        <f>IF(B37="","",IFERROR(COUNTIFS(tbVisitas[Funcionário],B37,tbVisitas[Realizada?],"Sim",tbVisitas[Data],"&gt;="&amp;RelGer!$C$6,tbVisitas[Data],"&lt;"&amp;RelGer!$O$6)+(ROW()/1000000),""))</f>
        <v/>
      </c>
    </row>
    <row r="38" spans="2:7" ht="20.100000000000001" customHeight="1" x14ac:dyDescent="0.25">
      <c r="B38" s="14"/>
      <c r="C38" s="14"/>
      <c r="D38" s="14"/>
      <c r="E38" s="14"/>
      <c r="F38" s="14"/>
      <c r="G38" s="11" t="str">
        <f>IF(B38="","",IFERROR(COUNTIFS(tbVisitas[Funcionário],B38,tbVisitas[Realizada?],"Sim",tbVisitas[Data],"&gt;="&amp;RelGer!$C$6,tbVisitas[Data],"&lt;"&amp;RelGer!$O$6)+(ROW()/1000000),""))</f>
        <v/>
      </c>
    </row>
    <row r="39" spans="2:7" ht="20.100000000000001" customHeight="1" x14ac:dyDescent="0.25">
      <c r="B39" s="14"/>
      <c r="C39" s="14"/>
      <c r="D39" s="14"/>
      <c r="E39" s="14"/>
      <c r="F39" s="14"/>
      <c r="G39" s="11" t="str">
        <f>IF(B39="","",IFERROR(COUNTIFS(tbVisitas[Funcionário],B39,tbVisitas[Realizada?],"Sim",tbVisitas[Data],"&gt;="&amp;RelGer!$C$6,tbVisitas[Data],"&lt;"&amp;RelGer!$O$6)+(ROW()/1000000),""))</f>
        <v/>
      </c>
    </row>
    <row r="40" spans="2:7" ht="20.100000000000001" customHeight="1" x14ac:dyDescent="0.25">
      <c r="B40" s="14"/>
      <c r="C40" s="14"/>
      <c r="D40" s="14"/>
      <c r="E40" s="14"/>
      <c r="F40" s="14"/>
      <c r="G40" s="11" t="str">
        <f>IF(B40="","",IFERROR(COUNTIFS(tbVisitas[Funcionário],B40,tbVisitas[Realizada?],"Sim",tbVisitas[Data],"&gt;="&amp;RelGer!$C$6,tbVisitas[Data],"&lt;"&amp;RelGer!$O$6)+(ROW()/1000000),""))</f>
        <v/>
      </c>
    </row>
    <row r="41" spans="2:7" ht="20.100000000000001" customHeight="1" x14ac:dyDescent="0.25">
      <c r="B41" s="14"/>
      <c r="C41" s="14"/>
      <c r="D41" s="14"/>
      <c r="E41" s="14"/>
      <c r="F41" s="14"/>
      <c r="G41" s="11" t="str">
        <f>IF(B41="","",IFERROR(COUNTIFS(tbVisitas[Funcionário],B41,tbVisitas[Realizada?],"Sim",tbVisitas[Data],"&gt;="&amp;RelGer!$C$6,tbVisitas[Data],"&lt;"&amp;RelGer!$O$6)+(ROW()/1000000),""))</f>
        <v/>
      </c>
    </row>
    <row r="42" spans="2:7" ht="20.100000000000001" customHeight="1" x14ac:dyDescent="0.25">
      <c r="B42" s="14"/>
      <c r="C42" s="14"/>
      <c r="D42" s="14"/>
      <c r="E42" s="14"/>
      <c r="F42" s="14"/>
      <c r="G42" s="11" t="str">
        <f>IF(B42="","",IFERROR(COUNTIFS(tbVisitas[Funcionário],B42,tbVisitas[Realizada?],"Sim",tbVisitas[Data],"&gt;="&amp;RelGer!$C$6,tbVisitas[Data],"&lt;"&amp;RelGer!$O$6)+(ROW()/1000000),""))</f>
        <v/>
      </c>
    </row>
    <row r="43" spans="2:7" ht="20.100000000000001" customHeight="1" x14ac:dyDescent="0.25">
      <c r="B43" s="14"/>
      <c r="C43" s="14"/>
      <c r="D43" s="14"/>
      <c r="E43" s="14"/>
      <c r="F43" s="14"/>
      <c r="G43" s="11" t="str">
        <f>IF(B43="","",IFERROR(COUNTIFS(tbVisitas[Funcionário],B43,tbVisitas[Realizada?],"Sim",tbVisitas[Data],"&gt;="&amp;RelGer!$C$6,tbVisitas[Data],"&lt;"&amp;RelGer!$O$6)+(ROW()/1000000),""))</f>
        <v/>
      </c>
    </row>
    <row r="44" spans="2:7" ht="20.100000000000001" customHeight="1" x14ac:dyDescent="0.25">
      <c r="B44" s="14"/>
      <c r="C44" s="14"/>
      <c r="D44" s="14"/>
      <c r="E44" s="14"/>
      <c r="F44" s="14"/>
      <c r="G44" s="11" t="str">
        <f>IF(B44="","",IFERROR(COUNTIFS(tbVisitas[Funcionário],B44,tbVisitas[Realizada?],"Sim",tbVisitas[Data],"&gt;="&amp;RelGer!$C$6,tbVisitas[Data],"&lt;"&amp;RelGer!$O$6)+(ROW()/1000000),""))</f>
        <v/>
      </c>
    </row>
    <row r="45" spans="2:7" ht="20.100000000000001" customHeight="1" x14ac:dyDescent="0.25">
      <c r="B45" s="14"/>
      <c r="C45" s="14"/>
      <c r="D45" s="14"/>
      <c r="E45" s="14"/>
      <c r="F45" s="14"/>
      <c r="G45" s="11" t="str">
        <f>IF(B45="","",IFERROR(COUNTIFS(tbVisitas[Funcionário],B45,tbVisitas[Realizada?],"Sim",tbVisitas[Data],"&gt;="&amp;RelGer!$C$6,tbVisitas[Data],"&lt;"&amp;RelGer!$O$6)+(ROW()/1000000),""))</f>
        <v/>
      </c>
    </row>
    <row r="46" spans="2:7" ht="20.100000000000001" customHeight="1" x14ac:dyDescent="0.25">
      <c r="B46" s="14"/>
      <c r="C46" s="14"/>
      <c r="D46" s="14"/>
      <c r="E46" s="14"/>
      <c r="F46" s="14"/>
      <c r="G46" s="11" t="str">
        <f>IF(B46="","",IFERROR(COUNTIFS(tbVisitas[Funcionário],B46,tbVisitas[Realizada?],"Sim",tbVisitas[Data],"&gt;="&amp;RelGer!$C$6,tbVisitas[Data],"&lt;"&amp;RelGer!$O$6)+(ROW()/1000000),""))</f>
        <v/>
      </c>
    </row>
    <row r="47" spans="2:7" ht="20.100000000000001" customHeight="1" x14ac:dyDescent="0.25">
      <c r="B47" s="14"/>
      <c r="C47" s="14"/>
      <c r="D47" s="14"/>
      <c r="E47" s="14"/>
      <c r="F47" s="14"/>
      <c r="G47" s="11" t="str">
        <f>IF(B47="","",IFERROR(COUNTIFS(tbVisitas[Funcionário],B47,tbVisitas[Realizada?],"Sim",tbVisitas[Data],"&gt;="&amp;RelGer!$C$6,tbVisitas[Data],"&lt;"&amp;RelGer!$O$6)+(ROW()/1000000),""))</f>
        <v/>
      </c>
    </row>
    <row r="48" spans="2:7" ht="20.100000000000001" customHeight="1" x14ac:dyDescent="0.25">
      <c r="B48" s="14"/>
      <c r="C48" s="14"/>
      <c r="D48" s="14"/>
      <c r="E48" s="14"/>
      <c r="F48" s="14"/>
      <c r="G48" s="11" t="str">
        <f>IF(B48="","",IFERROR(COUNTIFS(tbVisitas[Funcionário],B48,tbVisitas[Realizada?],"Sim",tbVisitas[Data],"&gt;="&amp;RelGer!$C$6,tbVisitas[Data],"&lt;"&amp;RelGer!$O$6)+(ROW()/1000000),""))</f>
        <v/>
      </c>
    </row>
    <row r="49" spans="2:7" ht="20.100000000000001" customHeight="1" x14ac:dyDescent="0.25">
      <c r="B49" s="14"/>
      <c r="C49" s="14"/>
      <c r="D49" s="14"/>
      <c r="E49" s="14"/>
      <c r="F49" s="14"/>
      <c r="G49" s="11" t="str">
        <f>IF(B49="","",IFERROR(COUNTIFS(tbVisitas[Funcionário],B49,tbVisitas[Realizada?],"Sim",tbVisitas[Data],"&gt;="&amp;RelGer!$C$6,tbVisitas[Data],"&lt;"&amp;RelGer!$O$6)+(ROW()/1000000),""))</f>
        <v/>
      </c>
    </row>
    <row r="50" spans="2:7" ht="20.100000000000001" customHeight="1" x14ac:dyDescent="0.25">
      <c r="B50" s="14"/>
      <c r="C50" s="14"/>
      <c r="D50" s="14"/>
      <c r="E50" s="14"/>
      <c r="F50" s="14"/>
      <c r="G50" s="11" t="str">
        <f>IF(B50="","",IFERROR(COUNTIFS(tbVisitas[Funcionário],B50,tbVisitas[Realizada?],"Sim",tbVisitas[Data],"&gt;="&amp;RelGer!$C$6,tbVisitas[Data],"&lt;"&amp;RelGer!$O$6)+(ROW()/1000000),""))</f>
        <v/>
      </c>
    </row>
    <row r="51" spans="2:7" ht="20.100000000000001" customHeight="1" x14ac:dyDescent="0.25">
      <c r="B51" s="14"/>
      <c r="C51" s="14"/>
      <c r="D51" s="14"/>
      <c r="E51" s="14"/>
      <c r="F51" s="14"/>
      <c r="G51" s="11" t="str">
        <f>IF(B51="","",IFERROR(COUNTIFS(tbVisitas[Funcionário],B51,tbVisitas[Realizada?],"Sim",tbVisitas[Data],"&gt;="&amp;RelGer!$C$6,tbVisitas[Data],"&lt;"&amp;RelGer!$O$6)+(ROW()/1000000),""))</f>
        <v/>
      </c>
    </row>
    <row r="52" spans="2:7" ht="20.100000000000001" customHeight="1" x14ac:dyDescent="0.25">
      <c r="B52" s="14"/>
      <c r="C52" s="14"/>
      <c r="D52" s="14"/>
      <c r="E52" s="14"/>
      <c r="F52" s="14"/>
      <c r="G52" s="11" t="str">
        <f>IF(B52="","",IFERROR(COUNTIFS(tbVisitas[Funcionário],B52,tbVisitas[Realizada?],"Sim",tbVisitas[Data],"&gt;="&amp;RelGer!$C$6,tbVisitas[Data],"&lt;"&amp;RelGer!$O$6)+(ROW()/1000000),""))</f>
        <v/>
      </c>
    </row>
    <row r="53" spans="2:7" ht="20.100000000000001" customHeight="1" x14ac:dyDescent="0.25">
      <c r="B53" s="14"/>
      <c r="C53" s="14"/>
      <c r="D53" s="14"/>
      <c r="E53" s="14"/>
      <c r="F53" s="14"/>
      <c r="G53" s="11" t="str">
        <f>IF(B53="","",IFERROR(COUNTIFS(tbVisitas[Funcionário],B53,tbVisitas[Realizada?],"Sim",tbVisitas[Data],"&gt;="&amp;RelGer!$C$6,tbVisitas[Data],"&lt;"&amp;RelGer!$O$6)+(ROW()/1000000),""))</f>
        <v/>
      </c>
    </row>
    <row r="54" spans="2:7" ht="20.100000000000001" customHeight="1" x14ac:dyDescent="0.25">
      <c r="B54" s="14"/>
      <c r="C54" s="14"/>
      <c r="D54" s="14"/>
      <c r="E54" s="14"/>
      <c r="F54" s="14"/>
      <c r="G54" s="11" t="str">
        <f>IF(B54="","",IFERROR(COUNTIFS(tbVisitas[Funcionário],B54,tbVisitas[Realizada?],"Sim",tbVisitas[Data],"&gt;="&amp;RelGer!$C$6,tbVisitas[Data],"&lt;"&amp;RelGer!$O$6)+(ROW()/1000000),""))</f>
        <v/>
      </c>
    </row>
    <row r="55" spans="2:7" ht="20.100000000000001" customHeight="1" x14ac:dyDescent="0.25">
      <c r="B55" s="14"/>
      <c r="C55" s="14"/>
      <c r="D55" s="14"/>
      <c r="E55" s="14"/>
      <c r="F55" s="14"/>
      <c r="G55" s="11" t="str">
        <f>IF(B55="","",IFERROR(COUNTIFS(tbVisitas[Funcionário],B55,tbVisitas[Realizada?],"Sim",tbVisitas[Data],"&gt;="&amp;RelGer!$C$6,tbVisitas[Data],"&lt;"&amp;RelGer!$O$6)+(ROW()/1000000),""))</f>
        <v/>
      </c>
    </row>
    <row r="56" spans="2:7" ht="20.100000000000001" customHeight="1" x14ac:dyDescent="0.25">
      <c r="B56" s="14"/>
      <c r="C56" s="14"/>
      <c r="D56" s="14"/>
      <c r="E56" s="14"/>
      <c r="F56" s="14"/>
      <c r="G56" s="11" t="str">
        <f>IF(B56="","",IFERROR(COUNTIFS(tbVisitas[Funcionário],B56,tbVisitas[Realizada?],"Sim",tbVisitas[Data],"&gt;="&amp;RelGer!$C$6,tbVisitas[Data],"&lt;"&amp;RelGer!$O$6)+(ROW()/1000000),""))</f>
        <v/>
      </c>
    </row>
    <row r="57" spans="2:7" ht="20.100000000000001" customHeight="1" x14ac:dyDescent="0.25">
      <c r="B57" s="14"/>
      <c r="C57" s="14"/>
      <c r="D57" s="14"/>
      <c r="E57" s="14"/>
      <c r="F57" s="14"/>
      <c r="G57" s="11" t="str">
        <f>IF(B57="","",IFERROR(COUNTIFS(tbVisitas[Funcionário],B57,tbVisitas[Realizada?],"Sim",tbVisitas[Data],"&gt;="&amp;RelGer!$C$6,tbVisitas[Data],"&lt;"&amp;RelGer!$O$6)+(ROW()/1000000),""))</f>
        <v/>
      </c>
    </row>
    <row r="58" spans="2:7" ht="20.100000000000001" customHeight="1" x14ac:dyDescent="0.25">
      <c r="B58" s="14"/>
      <c r="C58" s="14"/>
      <c r="D58" s="14"/>
      <c r="E58" s="14"/>
      <c r="F58" s="14"/>
      <c r="G58" s="11" t="str">
        <f>IF(B58="","",IFERROR(COUNTIFS(tbVisitas[Funcionário],B58,tbVisitas[Realizada?],"Sim",tbVisitas[Data],"&gt;="&amp;RelGer!$C$6,tbVisitas[Data],"&lt;"&amp;RelGer!$O$6)+(ROW()/1000000),""))</f>
        <v/>
      </c>
    </row>
    <row r="59" spans="2:7" ht="20.100000000000001" customHeight="1" x14ac:dyDescent="0.25">
      <c r="B59" s="14"/>
      <c r="C59" s="14"/>
      <c r="D59" s="14"/>
      <c r="E59" s="14"/>
      <c r="F59" s="14"/>
      <c r="G59" s="11" t="str">
        <f>IF(B59="","",IFERROR(COUNTIFS(tbVisitas[Funcionário],B59,tbVisitas[Realizada?],"Sim",tbVisitas[Data],"&gt;="&amp;RelGer!$C$6,tbVisitas[Data],"&lt;"&amp;RelGer!$O$6)+(ROW()/1000000),""))</f>
        <v/>
      </c>
    </row>
    <row r="60" spans="2:7" ht="20.100000000000001" customHeight="1" x14ac:dyDescent="0.25">
      <c r="B60" s="14"/>
      <c r="C60" s="14"/>
      <c r="D60" s="14"/>
      <c r="E60" s="14"/>
      <c r="F60" s="14"/>
      <c r="G60" s="11" t="str">
        <f>IF(B60="","",IFERROR(COUNTIFS(tbVisitas[Funcionário],B60,tbVisitas[Realizada?],"Sim",tbVisitas[Data],"&gt;="&amp;RelGer!$C$6,tbVisitas[Data],"&lt;"&amp;RelGer!$O$6)+(ROW()/1000000),""))</f>
        <v/>
      </c>
    </row>
    <row r="61" spans="2:7" ht="20.100000000000001" customHeight="1" x14ac:dyDescent="0.25">
      <c r="B61" s="14"/>
      <c r="C61" s="14"/>
      <c r="D61" s="14"/>
      <c r="E61" s="14"/>
      <c r="F61" s="14"/>
      <c r="G61" s="11" t="str">
        <f>IF(B61="","",IFERROR(COUNTIFS(tbVisitas[Funcionário],B61,tbVisitas[Realizada?],"Sim",tbVisitas[Data],"&gt;="&amp;RelGer!$C$6,tbVisitas[Data],"&lt;"&amp;RelGer!$O$6)+(ROW()/1000000),""))</f>
        <v/>
      </c>
    </row>
    <row r="62" spans="2:7" ht="20.100000000000001" customHeight="1" x14ac:dyDescent="0.25">
      <c r="B62" s="14"/>
      <c r="C62" s="14"/>
      <c r="D62" s="14"/>
      <c r="E62" s="14"/>
      <c r="F62" s="14"/>
      <c r="G62" s="11" t="str">
        <f>IF(B62="","",IFERROR(COUNTIFS(tbVisitas[Funcionário],B62,tbVisitas[Realizada?],"Sim",tbVisitas[Data],"&gt;="&amp;RelGer!$C$6,tbVisitas[Data],"&lt;"&amp;RelGer!$O$6)+(ROW()/1000000),""))</f>
        <v/>
      </c>
    </row>
    <row r="63" spans="2:7" ht="20.100000000000001" customHeight="1" x14ac:dyDescent="0.25">
      <c r="B63" s="14"/>
      <c r="C63" s="14"/>
      <c r="D63" s="14"/>
      <c r="E63" s="14"/>
      <c r="F63" s="14"/>
      <c r="G63" s="11" t="str">
        <f>IF(B63="","",IFERROR(COUNTIFS(tbVisitas[Funcionário],B63,tbVisitas[Realizada?],"Sim",tbVisitas[Data],"&gt;="&amp;RelGer!$C$6,tbVisitas[Data],"&lt;"&amp;RelGer!$O$6)+(ROW()/1000000),""))</f>
        <v/>
      </c>
    </row>
    <row r="64" spans="2:7" ht="20.100000000000001" customHeight="1" x14ac:dyDescent="0.25">
      <c r="B64" s="14"/>
      <c r="C64" s="14"/>
      <c r="D64" s="14"/>
      <c r="E64" s="14"/>
      <c r="F64" s="14"/>
      <c r="G64" s="11" t="str">
        <f>IF(B64="","",IFERROR(COUNTIFS(tbVisitas[Funcionário],B64,tbVisitas[Realizada?],"Sim",tbVisitas[Data],"&gt;="&amp;RelGer!$C$6,tbVisitas[Data],"&lt;"&amp;RelGer!$O$6)+(ROW()/1000000),""))</f>
        <v/>
      </c>
    </row>
    <row r="65" spans="2:7" ht="20.100000000000001" customHeight="1" x14ac:dyDescent="0.25">
      <c r="B65" s="14"/>
      <c r="C65" s="14"/>
      <c r="D65" s="14"/>
      <c r="E65" s="14"/>
      <c r="F65" s="14"/>
      <c r="G65" s="11" t="str">
        <f>IF(B65="","",IFERROR(COUNTIFS(tbVisitas[Funcionário],B65,tbVisitas[Realizada?],"Sim",tbVisitas[Data],"&gt;="&amp;RelGer!$C$6,tbVisitas[Data],"&lt;"&amp;RelGer!$O$6)+(ROW()/1000000),""))</f>
        <v/>
      </c>
    </row>
    <row r="66" spans="2:7" ht="20.100000000000001" customHeight="1" x14ac:dyDescent="0.25">
      <c r="B66" s="14"/>
      <c r="C66" s="14"/>
      <c r="D66" s="14"/>
      <c r="E66" s="14"/>
      <c r="F66" s="14"/>
      <c r="G66" s="11" t="str">
        <f>IF(B66="","",IFERROR(COUNTIFS(tbVisitas[Funcionário],B66,tbVisitas[Realizada?],"Sim",tbVisitas[Data],"&gt;="&amp;RelGer!$C$6,tbVisitas[Data],"&lt;"&amp;RelGer!$O$6)+(ROW()/1000000),""))</f>
        <v/>
      </c>
    </row>
    <row r="67" spans="2:7" ht="20.100000000000001" customHeight="1" x14ac:dyDescent="0.25">
      <c r="B67" s="14"/>
      <c r="C67" s="14"/>
      <c r="D67" s="14"/>
      <c r="E67" s="14"/>
      <c r="F67" s="14"/>
      <c r="G67" s="11" t="str">
        <f>IF(B67="","",IFERROR(COUNTIFS(tbVisitas[Funcionário],B67,tbVisitas[Realizada?],"Sim",tbVisitas[Data],"&gt;="&amp;RelGer!$C$6,tbVisitas[Data],"&lt;"&amp;RelGer!$O$6)+(ROW()/1000000),""))</f>
        <v/>
      </c>
    </row>
    <row r="68" spans="2:7" ht="20.100000000000001" customHeight="1" x14ac:dyDescent="0.25">
      <c r="B68" s="14"/>
      <c r="C68" s="14"/>
      <c r="D68" s="14"/>
      <c r="E68" s="14"/>
      <c r="F68" s="14"/>
      <c r="G68" s="11" t="str">
        <f>IF(B68="","",IFERROR(COUNTIFS(tbVisitas[Funcionário],B68,tbVisitas[Realizada?],"Sim",tbVisitas[Data],"&gt;="&amp;RelGer!$C$6,tbVisitas[Data],"&lt;"&amp;RelGer!$O$6)+(ROW()/1000000),""))</f>
        <v/>
      </c>
    </row>
    <row r="69" spans="2:7" ht="20.100000000000001" customHeight="1" x14ac:dyDescent="0.25">
      <c r="B69" s="14"/>
      <c r="C69" s="14"/>
      <c r="D69" s="14"/>
      <c r="E69" s="14"/>
      <c r="F69" s="14"/>
      <c r="G69" s="11" t="str">
        <f>IF(B69="","",IFERROR(COUNTIFS(tbVisitas[Funcionário],B69,tbVisitas[Realizada?],"Sim",tbVisitas[Data],"&gt;="&amp;RelGer!$C$6,tbVisitas[Data],"&lt;"&amp;RelGer!$O$6)+(ROW()/1000000),""))</f>
        <v/>
      </c>
    </row>
    <row r="70" spans="2:7" ht="20.100000000000001" customHeight="1" x14ac:dyDescent="0.25">
      <c r="B70" s="14"/>
      <c r="C70" s="14"/>
      <c r="D70" s="14"/>
      <c r="E70" s="14"/>
      <c r="F70" s="14"/>
      <c r="G70" s="11" t="str">
        <f>IF(B70="","",IFERROR(COUNTIFS(tbVisitas[Funcionário],B70,tbVisitas[Realizada?],"Sim",tbVisitas[Data],"&gt;="&amp;RelGer!$C$6,tbVisitas[Data],"&lt;"&amp;RelGer!$O$6)+(ROW()/1000000),""))</f>
        <v/>
      </c>
    </row>
    <row r="71" spans="2:7" ht="20.100000000000001" customHeight="1" x14ac:dyDescent="0.25">
      <c r="B71" s="14"/>
      <c r="C71" s="14"/>
      <c r="D71" s="14"/>
      <c r="E71" s="14"/>
      <c r="F71" s="14"/>
      <c r="G71" s="11" t="str">
        <f>IF(B71="","",IFERROR(COUNTIFS(tbVisitas[Funcionário],B71,tbVisitas[Realizada?],"Sim",tbVisitas[Data],"&gt;="&amp;RelGer!$C$6,tbVisitas[Data],"&lt;"&amp;RelGer!$O$6)+(ROW()/1000000),""))</f>
        <v/>
      </c>
    </row>
    <row r="72" spans="2:7" ht="20.100000000000001" customHeight="1" x14ac:dyDescent="0.25">
      <c r="B72" s="14"/>
      <c r="C72" s="14"/>
      <c r="D72" s="14"/>
      <c r="E72" s="14"/>
      <c r="F72" s="14"/>
      <c r="G72" s="11" t="str">
        <f>IF(B72="","",IFERROR(COUNTIFS(tbVisitas[Funcionário],B72,tbVisitas[Realizada?],"Sim",tbVisitas[Data],"&gt;="&amp;RelGer!$C$6,tbVisitas[Data],"&lt;"&amp;RelGer!$O$6)+(ROW()/1000000),""))</f>
        <v/>
      </c>
    </row>
    <row r="73" spans="2:7" ht="20.100000000000001" customHeight="1" x14ac:dyDescent="0.25">
      <c r="B73" s="14"/>
      <c r="C73" s="14"/>
      <c r="D73" s="14"/>
      <c r="E73" s="14"/>
      <c r="F73" s="14"/>
      <c r="G73" s="11" t="str">
        <f>IF(B73="","",IFERROR(COUNTIFS(tbVisitas[Funcionário],B73,tbVisitas[Realizada?],"Sim",tbVisitas[Data],"&gt;="&amp;RelGer!$C$6,tbVisitas[Data],"&lt;"&amp;RelGer!$O$6)+(ROW()/1000000),""))</f>
        <v/>
      </c>
    </row>
    <row r="74" spans="2:7" ht="20.100000000000001" customHeight="1" x14ac:dyDescent="0.25">
      <c r="B74" s="14"/>
      <c r="C74" s="14"/>
      <c r="D74" s="14"/>
      <c r="E74" s="14"/>
      <c r="F74" s="14"/>
      <c r="G74" s="11" t="str">
        <f>IF(B74="","",IFERROR(COUNTIFS(tbVisitas[Funcionário],B74,tbVisitas[Realizada?],"Sim",tbVisitas[Data],"&gt;="&amp;RelGer!$C$6,tbVisitas[Data],"&lt;"&amp;RelGer!$O$6)+(ROW()/1000000),""))</f>
        <v/>
      </c>
    </row>
    <row r="75" spans="2:7" ht="20.100000000000001" customHeight="1" x14ac:dyDescent="0.25">
      <c r="B75" s="14"/>
      <c r="C75" s="14"/>
      <c r="D75" s="14"/>
      <c r="E75" s="14"/>
      <c r="F75" s="14"/>
      <c r="G75" s="11" t="str">
        <f>IF(B75="","",IFERROR(COUNTIFS(tbVisitas[Funcionário],B75,tbVisitas[Realizada?],"Sim",tbVisitas[Data],"&gt;="&amp;RelGer!$C$6,tbVisitas[Data],"&lt;"&amp;RelGer!$O$6)+(ROW()/1000000),""))</f>
        <v/>
      </c>
    </row>
    <row r="76" spans="2:7" ht="20.100000000000001" customHeight="1" x14ac:dyDescent="0.25">
      <c r="B76" s="14"/>
      <c r="C76" s="14"/>
      <c r="D76" s="14"/>
      <c r="E76" s="14"/>
      <c r="F76" s="14"/>
      <c r="G76" s="11" t="str">
        <f>IF(B76="","",IFERROR(COUNTIFS(tbVisitas[Funcionário],B76,tbVisitas[Realizada?],"Sim",tbVisitas[Data],"&gt;="&amp;RelGer!$C$6,tbVisitas[Data],"&lt;"&amp;RelGer!$O$6)+(ROW()/1000000),""))</f>
        <v/>
      </c>
    </row>
    <row r="77" spans="2:7" ht="20.100000000000001" customHeight="1" x14ac:dyDescent="0.25">
      <c r="B77" s="14"/>
      <c r="C77" s="14"/>
      <c r="D77" s="14"/>
      <c r="E77" s="14"/>
      <c r="F77" s="14"/>
      <c r="G77" s="11" t="str">
        <f>IF(B77="","",IFERROR(COUNTIFS(tbVisitas[Funcionário],B77,tbVisitas[Realizada?],"Sim",tbVisitas[Data],"&gt;="&amp;RelGer!$C$6,tbVisitas[Data],"&lt;"&amp;RelGer!$O$6)+(ROW()/1000000),""))</f>
        <v/>
      </c>
    </row>
    <row r="78" spans="2:7" ht="20.100000000000001" customHeight="1" x14ac:dyDescent="0.25">
      <c r="B78" s="14"/>
      <c r="C78" s="14"/>
      <c r="D78" s="14"/>
      <c r="E78" s="14"/>
      <c r="F78" s="14"/>
      <c r="G78" s="11" t="str">
        <f>IF(B78="","",IFERROR(COUNTIFS(tbVisitas[Funcionário],B78,tbVisitas[Realizada?],"Sim",tbVisitas[Data],"&gt;="&amp;RelGer!$C$6,tbVisitas[Data],"&lt;"&amp;RelGer!$O$6)+(ROW()/1000000),""))</f>
        <v/>
      </c>
    </row>
    <row r="79" spans="2:7" ht="20.100000000000001" customHeight="1" x14ac:dyDescent="0.25">
      <c r="B79" s="14"/>
      <c r="C79" s="14"/>
      <c r="D79" s="14"/>
      <c r="E79" s="14"/>
      <c r="F79" s="14"/>
      <c r="G79" s="11" t="str">
        <f>IF(B79="","",IFERROR(COUNTIFS(tbVisitas[Funcionário],B79,tbVisitas[Realizada?],"Sim",tbVisitas[Data],"&gt;="&amp;RelGer!$C$6,tbVisitas[Data],"&lt;"&amp;RelGer!$O$6)+(ROW()/1000000),""))</f>
        <v/>
      </c>
    </row>
    <row r="80" spans="2:7" ht="20.100000000000001" customHeight="1" x14ac:dyDescent="0.25">
      <c r="B80" s="14"/>
      <c r="C80" s="14"/>
      <c r="D80" s="14"/>
      <c r="E80" s="14"/>
      <c r="F80" s="14"/>
      <c r="G80" s="11" t="str">
        <f>IF(B80="","",IFERROR(COUNTIFS(tbVisitas[Funcionário],B80,tbVisitas[Realizada?],"Sim",tbVisitas[Data],"&gt;="&amp;RelGer!$C$6,tbVisitas[Data],"&lt;"&amp;RelGer!$O$6)+(ROW()/1000000),""))</f>
        <v/>
      </c>
    </row>
    <row r="81" spans="2:7" ht="20.100000000000001" customHeight="1" x14ac:dyDescent="0.25">
      <c r="B81" s="14"/>
      <c r="C81" s="14"/>
      <c r="D81" s="14"/>
      <c r="E81" s="14"/>
      <c r="F81" s="14"/>
      <c r="G81" s="11" t="str">
        <f>IF(B81="","",IFERROR(COUNTIFS(tbVisitas[Funcionário],B81,tbVisitas[Realizada?],"Sim",tbVisitas[Data],"&gt;="&amp;RelGer!$C$6,tbVisitas[Data],"&lt;"&amp;RelGer!$O$6)+(ROW()/1000000),""))</f>
        <v/>
      </c>
    </row>
    <row r="82" spans="2:7" ht="20.100000000000001" customHeight="1" x14ac:dyDescent="0.25">
      <c r="B82" s="14"/>
      <c r="C82" s="14"/>
      <c r="D82" s="14"/>
      <c r="E82" s="14"/>
      <c r="F82" s="14"/>
      <c r="G82" s="11" t="str">
        <f>IF(B82="","",IFERROR(COUNTIFS(tbVisitas[Funcionário],B82,tbVisitas[Realizada?],"Sim",tbVisitas[Data],"&gt;="&amp;RelGer!$C$6,tbVisitas[Data],"&lt;"&amp;RelGer!$O$6)+(ROW()/1000000),""))</f>
        <v/>
      </c>
    </row>
    <row r="83" spans="2:7" ht="20.100000000000001" customHeight="1" x14ac:dyDescent="0.25">
      <c r="B83" s="14"/>
      <c r="C83" s="14"/>
      <c r="D83" s="14"/>
      <c r="E83" s="14"/>
      <c r="F83" s="14"/>
      <c r="G83" s="11" t="str">
        <f>IF(B83="","",IFERROR(COUNTIFS(tbVisitas[Funcionário],B83,tbVisitas[Realizada?],"Sim",tbVisitas[Data],"&gt;="&amp;RelGer!$C$6,tbVisitas[Data],"&lt;"&amp;RelGer!$O$6)+(ROW()/1000000),""))</f>
        <v/>
      </c>
    </row>
    <row r="84" spans="2:7" ht="20.100000000000001" customHeight="1" x14ac:dyDescent="0.25">
      <c r="B84" s="14"/>
      <c r="C84" s="14"/>
      <c r="D84" s="14"/>
      <c r="E84" s="14"/>
      <c r="F84" s="14"/>
      <c r="G84" s="11" t="str">
        <f>IF(B84="","",IFERROR(COUNTIFS(tbVisitas[Funcionário],B84,tbVisitas[Realizada?],"Sim",tbVisitas[Data],"&gt;="&amp;RelGer!$C$6,tbVisitas[Data],"&lt;"&amp;RelGer!$O$6)+(ROW()/1000000),""))</f>
        <v/>
      </c>
    </row>
    <row r="85" spans="2:7" ht="20.100000000000001" customHeight="1" x14ac:dyDescent="0.25">
      <c r="B85" s="14"/>
      <c r="C85" s="14"/>
      <c r="D85" s="14"/>
      <c r="E85" s="14"/>
      <c r="F85" s="14"/>
      <c r="G85" s="11" t="str">
        <f>IF(B85="","",IFERROR(COUNTIFS(tbVisitas[Funcionário],B85,tbVisitas[Realizada?],"Sim",tbVisitas[Data],"&gt;="&amp;RelGer!$C$6,tbVisitas[Data],"&lt;"&amp;RelGer!$O$6)+(ROW()/1000000),""))</f>
        <v/>
      </c>
    </row>
    <row r="86" spans="2:7" ht="20.100000000000001" customHeight="1" x14ac:dyDescent="0.25">
      <c r="B86" s="14"/>
      <c r="C86" s="14"/>
      <c r="D86" s="14"/>
      <c r="E86" s="14"/>
      <c r="F86" s="14"/>
      <c r="G86" s="11" t="str">
        <f>IF(B86="","",IFERROR(COUNTIFS(tbVisitas[Funcionário],B86,tbVisitas[Realizada?],"Sim",tbVisitas[Data],"&gt;="&amp;RelGer!$C$6,tbVisitas[Data],"&lt;"&amp;RelGer!$O$6)+(ROW()/1000000),""))</f>
        <v/>
      </c>
    </row>
    <row r="87" spans="2:7" ht="20.100000000000001" customHeight="1" x14ac:dyDescent="0.25">
      <c r="B87" s="14"/>
      <c r="C87" s="14"/>
      <c r="D87" s="14"/>
      <c r="E87" s="14"/>
      <c r="F87" s="14"/>
      <c r="G87" s="11" t="str">
        <f>IF(B87="","",IFERROR(COUNTIFS(tbVisitas[Funcionário],B87,tbVisitas[Realizada?],"Sim",tbVisitas[Data],"&gt;="&amp;RelGer!$C$6,tbVisitas[Data],"&lt;"&amp;RelGer!$O$6)+(ROW()/1000000),""))</f>
        <v/>
      </c>
    </row>
    <row r="88" spans="2:7" ht="20.100000000000001" customHeight="1" x14ac:dyDescent="0.25">
      <c r="B88" s="14"/>
      <c r="C88" s="14"/>
      <c r="D88" s="14"/>
      <c r="E88" s="14"/>
      <c r="F88" s="14"/>
      <c r="G88" s="11" t="str">
        <f>IF(B88="","",IFERROR(COUNTIFS(tbVisitas[Funcionário],B88,tbVisitas[Realizada?],"Sim",tbVisitas[Data],"&gt;="&amp;RelGer!$C$6,tbVisitas[Data],"&lt;"&amp;RelGer!$O$6)+(ROW()/1000000),""))</f>
        <v/>
      </c>
    </row>
    <row r="89" spans="2:7" ht="20.100000000000001" customHeight="1" x14ac:dyDescent="0.25">
      <c r="B89" s="14"/>
      <c r="C89" s="14"/>
      <c r="D89" s="14"/>
      <c r="E89" s="14"/>
      <c r="F89" s="14"/>
      <c r="G89" s="11" t="str">
        <f>IF(B89="","",IFERROR(COUNTIFS(tbVisitas[Funcionário],B89,tbVisitas[Realizada?],"Sim",tbVisitas[Data],"&gt;="&amp;RelGer!$C$6,tbVisitas[Data],"&lt;"&amp;RelGer!$O$6)+(ROW()/1000000),""))</f>
        <v/>
      </c>
    </row>
    <row r="90" spans="2:7" ht="20.100000000000001" customHeight="1" x14ac:dyDescent="0.25">
      <c r="B90" s="14"/>
      <c r="C90" s="14"/>
      <c r="D90" s="14"/>
      <c r="E90" s="14"/>
      <c r="F90" s="14"/>
      <c r="G90" s="11" t="str">
        <f>IF(B90="","",IFERROR(COUNTIFS(tbVisitas[Funcionário],B90,tbVisitas[Realizada?],"Sim",tbVisitas[Data],"&gt;="&amp;RelGer!$C$6,tbVisitas[Data],"&lt;"&amp;RelGer!$O$6)+(ROW()/1000000),""))</f>
        <v/>
      </c>
    </row>
    <row r="91" spans="2:7" ht="20.100000000000001" customHeight="1" x14ac:dyDescent="0.25">
      <c r="B91" s="14"/>
      <c r="C91" s="14"/>
      <c r="D91" s="14"/>
      <c r="E91" s="14"/>
      <c r="F91" s="14"/>
      <c r="G91" s="11" t="str">
        <f>IF(B91="","",IFERROR(COUNTIFS(tbVisitas[Funcionário],B91,tbVisitas[Realizada?],"Sim",tbVisitas[Data],"&gt;="&amp;RelGer!$C$6,tbVisitas[Data],"&lt;"&amp;RelGer!$O$6)+(ROW()/1000000),""))</f>
        <v/>
      </c>
    </row>
    <row r="92" spans="2:7" ht="20.100000000000001" customHeight="1" x14ac:dyDescent="0.25">
      <c r="B92" s="14"/>
      <c r="C92" s="14"/>
      <c r="D92" s="14"/>
      <c r="E92" s="14"/>
      <c r="F92" s="14"/>
      <c r="G92" s="11" t="str">
        <f>IF(B92="","",IFERROR(COUNTIFS(tbVisitas[Funcionário],B92,tbVisitas[Realizada?],"Sim",tbVisitas[Data],"&gt;="&amp;RelGer!$C$6,tbVisitas[Data],"&lt;"&amp;RelGer!$O$6)+(ROW()/1000000),""))</f>
        <v/>
      </c>
    </row>
    <row r="93" spans="2:7" ht="20.100000000000001" customHeight="1" x14ac:dyDescent="0.25">
      <c r="B93" s="14"/>
      <c r="C93" s="14"/>
      <c r="D93" s="14"/>
      <c r="E93" s="14"/>
      <c r="F93" s="14"/>
      <c r="G93" s="11" t="str">
        <f>IF(B93="","",IFERROR(COUNTIFS(tbVisitas[Funcionário],B93,tbVisitas[Realizada?],"Sim",tbVisitas[Data],"&gt;="&amp;RelGer!$C$6,tbVisitas[Data],"&lt;"&amp;RelGer!$O$6)+(ROW()/1000000),""))</f>
        <v/>
      </c>
    </row>
    <row r="94" spans="2:7" ht="20.100000000000001" customHeight="1" x14ac:dyDescent="0.25">
      <c r="B94" s="14"/>
      <c r="C94" s="14"/>
      <c r="D94" s="14"/>
      <c r="E94" s="14"/>
      <c r="F94" s="14"/>
      <c r="G94" s="11" t="str">
        <f>IF(B94="","",IFERROR(COUNTIFS(tbVisitas[Funcionário],B94,tbVisitas[Realizada?],"Sim",tbVisitas[Data],"&gt;="&amp;RelGer!$C$6,tbVisitas[Data],"&lt;"&amp;RelGer!$O$6)+(ROW()/1000000),""))</f>
        <v/>
      </c>
    </row>
    <row r="95" spans="2:7" ht="20.100000000000001" customHeight="1" x14ac:dyDescent="0.25">
      <c r="B95" s="14"/>
      <c r="C95" s="14"/>
      <c r="D95" s="14"/>
      <c r="E95" s="14"/>
      <c r="F95" s="14"/>
      <c r="G95" s="11" t="str">
        <f>IF(B95="","",IFERROR(COUNTIFS(tbVisitas[Funcionário],B95,tbVisitas[Realizada?],"Sim",tbVisitas[Data],"&gt;="&amp;RelGer!$C$6,tbVisitas[Data],"&lt;"&amp;RelGer!$O$6)+(ROW()/1000000),""))</f>
        <v/>
      </c>
    </row>
    <row r="96" spans="2:7" ht="20.100000000000001" customHeight="1" x14ac:dyDescent="0.25">
      <c r="B96" s="14"/>
      <c r="C96" s="14"/>
      <c r="D96" s="14"/>
      <c r="E96" s="14"/>
      <c r="F96" s="14"/>
      <c r="G96" s="11" t="str">
        <f>IF(B96="","",IFERROR(COUNTIFS(tbVisitas[Funcionário],B96,tbVisitas[Realizada?],"Sim",tbVisitas[Data],"&gt;="&amp;RelGer!$C$6,tbVisitas[Data],"&lt;"&amp;RelGer!$O$6)+(ROW()/1000000),""))</f>
        <v/>
      </c>
    </row>
    <row r="97" spans="2:7" ht="20.100000000000001" customHeight="1" x14ac:dyDescent="0.25">
      <c r="B97" s="14"/>
      <c r="C97" s="14"/>
      <c r="D97" s="14"/>
      <c r="E97" s="14"/>
      <c r="F97" s="14"/>
      <c r="G97" s="11" t="str">
        <f>IF(B97="","",IFERROR(COUNTIFS(tbVisitas[Funcionário],B97,tbVisitas[Realizada?],"Sim",tbVisitas[Data],"&gt;="&amp;RelGer!$C$6,tbVisitas[Data],"&lt;"&amp;RelGer!$O$6)+(ROW()/1000000),""))</f>
        <v/>
      </c>
    </row>
    <row r="98" spans="2:7" ht="20.100000000000001" customHeight="1" x14ac:dyDescent="0.25">
      <c r="B98" s="14"/>
      <c r="C98" s="14"/>
      <c r="D98" s="14"/>
      <c r="E98" s="14"/>
      <c r="F98" s="14"/>
      <c r="G98" s="11" t="str">
        <f>IF(B98="","",IFERROR(COUNTIFS(tbVisitas[Funcionário],B98,tbVisitas[Realizada?],"Sim",tbVisitas[Data],"&gt;="&amp;RelGer!$C$6,tbVisitas[Data],"&lt;"&amp;RelGer!$O$6)+(ROW()/1000000),""))</f>
        <v/>
      </c>
    </row>
    <row r="99" spans="2:7" ht="20.100000000000001" customHeight="1" x14ac:dyDescent="0.25">
      <c r="B99" s="14"/>
      <c r="C99" s="14"/>
      <c r="D99" s="14"/>
      <c r="E99" s="14"/>
      <c r="F99" s="14"/>
      <c r="G99" s="11" t="str">
        <f>IF(B99="","",IFERROR(COUNTIFS(tbVisitas[Funcionário],B99,tbVisitas[Realizada?],"Sim",tbVisitas[Data],"&gt;="&amp;RelGer!$C$6,tbVisitas[Data],"&lt;"&amp;RelGer!$O$6)+(ROW()/1000000),""))</f>
        <v/>
      </c>
    </row>
    <row r="100" spans="2:7" ht="20.100000000000001" customHeight="1" x14ac:dyDescent="0.25">
      <c r="B100" s="14"/>
      <c r="C100" s="14"/>
      <c r="D100" s="14"/>
      <c r="E100" s="14"/>
      <c r="F100" s="14"/>
      <c r="G100" s="11" t="str">
        <f>IF(B100="","",IFERROR(COUNTIFS(tbVisitas[Funcionário],B100,tbVisitas[Realizada?],"Sim",tbVisitas[Data],"&gt;="&amp;RelGer!$C$6,tbVisitas[Data],"&lt;"&amp;RelGer!$O$6)+(ROW()/1000000),""))</f>
        <v/>
      </c>
    </row>
    <row r="101" spans="2:7" ht="20.100000000000001" customHeight="1" x14ac:dyDescent="0.25">
      <c r="B101" s="14"/>
      <c r="C101" s="14"/>
      <c r="D101" s="14"/>
      <c r="E101" s="14"/>
      <c r="F101" s="14"/>
      <c r="G101" s="11" t="str">
        <f>IF(B101="","",IFERROR(COUNTIFS(tbVisitas[Funcionário],B101,tbVisitas[Realizada?],"Sim",tbVisitas[Data],"&gt;="&amp;RelGer!$C$6,tbVisitas[Data],"&lt;"&amp;RelGer!$O$6)+(ROW()/1000000),""))</f>
        <v/>
      </c>
    </row>
    <row r="102" spans="2:7" ht="20.100000000000001" customHeight="1" x14ac:dyDescent="0.25">
      <c r="B102" s="14"/>
      <c r="C102" s="14"/>
      <c r="D102" s="14"/>
      <c r="E102" s="14"/>
      <c r="F102" s="14"/>
      <c r="G102" s="11" t="str">
        <f>IF(B102="","",IFERROR(COUNTIFS(tbVisitas[Funcionário],B102,tbVisitas[Realizada?],"Sim",tbVisitas[Data],"&gt;="&amp;RelGer!$C$6,tbVisitas[Data],"&lt;"&amp;RelGer!$O$6)+(ROW()/1000000),""))</f>
        <v/>
      </c>
    </row>
    <row r="103" spans="2:7" ht="20.100000000000001" customHeight="1" x14ac:dyDescent="0.25">
      <c r="B103" s="14"/>
      <c r="C103" s="14"/>
      <c r="D103" s="14"/>
      <c r="E103" s="14"/>
      <c r="F103" s="14"/>
      <c r="G103" s="11" t="str">
        <f>IF(B103="","",IFERROR(COUNTIFS(tbVisitas[Funcionário],B103,tbVisitas[Realizada?],"Sim",tbVisitas[Data],"&gt;="&amp;RelGer!$C$6,tbVisitas[Data],"&lt;"&amp;RelGer!$O$6)+(ROW()/1000000),""))</f>
        <v/>
      </c>
    </row>
    <row r="104" spans="2:7" ht="20.100000000000001" customHeight="1" x14ac:dyDescent="0.25">
      <c r="B104" s="14"/>
      <c r="C104" s="14"/>
      <c r="D104" s="14"/>
      <c r="E104" s="14"/>
      <c r="F104" s="14"/>
      <c r="G104" s="11" t="str">
        <f>IF(B104="","",IFERROR(COUNTIFS(tbVisitas[Funcionário],B104,tbVisitas[Realizada?],"Sim",tbVisitas[Data],"&gt;="&amp;RelGer!$C$6,tbVisitas[Data],"&lt;"&amp;RelGer!$O$6)+(ROW()/1000000),""))</f>
        <v/>
      </c>
    </row>
    <row r="105" spans="2:7" ht="20.100000000000001" customHeight="1" x14ac:dyDescent="0.25">
      <c r="B105" s="14"/>
      <c r="C105" s="14"/>
      <c r="D105" s="14"/>
      <c r="E105" s="14"/>
      <c r="F105" s="14"/>
      <c r="G105" s="11" t="str">
        <f>IF(B105="","",IFERROR(COUNTIFS(tbVisitas[Funcionário],B105,tbVisitas[Realizada?],"Sim",tbVisitas[Data],"&gt;="&amp;RelGer!$C$6,tbVisitas[Data],"&lt;"&amp;RelGer!$O$6)+(ROW()/1000000),""))</f>
        <v/>
      </c>
    </row>
    <row r="106" spans="2:7" ht="20.100000000000001" customHeight="1" x14ac:dyDescent="0.25">
      <c r="B106" s="14"/>
      <c r="C106" s="14"/>
      <c r="D106" s="14"/>
      <c r="E106" s="14"/>
      <c r="F106" s="14"/>
      <c r="G106" s="11" t="str">
        <f>IF(B106="","",IFERROR(COUNTIFS(tbVisitas[Funcionário],B106,tbVisitas[Realizada?],"Sim",tbVisitas[Data],"&gt;="&amp;RelGer!$C$6,tbVisitas[Data],"&lt;"&amp;RelGer!$O$6)+(ROW()/1000000),""))</f>
        <v/>
      </c>
    </row>
    <row r="107" spans="2:7" ht="20.100000000000001" customHeight="1" x14ac:dyDescent="0.25">
      <c r="B107" s="14"/>
      <c r="C107" s="14"/>
      <c r="D107" s="14"/>
      <c r="E107" s="14"/>
      <c r="F107" s="14"/>
      <c r="G107" s="11" t="str">
        <f>IF(B107="","",IFERROR(COUNTIFS(tbVisitas[Funcionário],B107,tbVisitas[Realizada?],"Sim",tbVisitas[Data],"&gt;="&amp;RelGer!$C$6,tbVisitas[Data],"&lt;"&amp;RelGer!$O$6)+(ROW()/1000000),""))</f>
        <v/>
      </c>
    </row>
    <row r="108" spans="2:7" ht="20.100000000000001" customHeight="1" x14ac:dyDescent="0.25">
      <c r="B108" s="14"/>
      <c r="C108" s="14"/>
      <c r="D108" s="14"/>
      <c r="E108" s="14"/>
      <c r="F108" s="14"/>
      <c r="G108" s="11" t="str">
        <f>IF(B108="","",IFERROR(COUNTIFS(tbVisitas[Funcionário],B108,tbVisitas[Realizada?],"Sim",tbVisitas[Data],"&gt;="&amp;RelGer!$C$6,tbVisitas[Data],"&lt;"&amp;RelGer!$O$6)+(ROW()/1000000),""))</f>
        <v/>
      </c>
    </row>
    <row r="109" spans="2:7" ht="20.100000000000001" customHeight="1" x14ac:dyDescent="0.25">
      <c r="B109" s="14"/>
      <c r="C109" s="14"/>
      <c r="D109" s="14"/>
      <c r="E109" s="14"/>
      <c r="F109" s="14"/>
      <c r="G109" s="11" t="str">
        <f>IF(B109="","",IFERROR(COUNTIFS(tbVisitas[Funcionário],B109,tbVisitas[Realizada?],"Sim",tbVisitas[Data],"&gt;="&amp;RelGer!$C$6,tbVisitas[Data],"&lt;"&amp;RelGer!$O$6)+(ROW()/1000000),""))</f>
        <v/>
      </c>
    </row>
    <row r="110" spans="2:7" ht="20.100000000000001" customHeight="1" x14ac:dyDescent="0.25">
      <c r="B110" s="14"/>
      <c r="C110" s="14"/>
      <c r="D110" s="14"/>
      <c r="E110" s="14"/>
      <c r="F110" s="14"/>
      <c r="G110" s="11" t="str">
        <f>IF(B110="","",IFERROR(COUNTIFS(tbVisitas[Funcionário],B110,tbVisitas[Realizada?],"Sim",tbVisitas[Data],"&gt;="&amp;RelGer!$C$6,tbVisitas[Data],"&lt;"&amp;RelGer!$O$6)+(ROW()/1000000),""))</f>
        <v/>
      </c>
    </row>
    <row r="111" spans="2:7" ht="20.100000000000001" customHeight="1" x14ac:dyDescent="0.25">
      <c r="B111" s="14"/>
      <c r="C111" s="14"/>
      <c r="D111" s="14"/>
      <c r="E111" s="14"/>
      <c r="F111" s="14"/>
      <c r="G111" s="11" t="str">
        <f>IF(B111="","",IFERROR(COUNTIFS(tbVisitas[Funcionário],B111,tbVisitas[Realizada?],"Sim",tbVisitas[Data],"&gt;="&amp;RelGer!$C$6,tbVisitas[Data],"&lt;"&amp;RelGer!$O$6)+(ROW()/1000000),""))</f>
        <v/>
      </c>
    </row>
    <row r="112" spans="2:7" ht="20.100000000000001" customHeight="1" x14ac:dyDescent="0.25">
      <c r="B112" s="14"/>
      <c r="C112" s="14"/>
      <c r="D112" s="14"/>
      <c r="E112" s="14"/>
      <c r="F112" s="14"/>
      <c r="G112" s="11" t="str">
        <f>IF(B112="","",IFERROR(COUNTIFS(tbVisitas[Funcionário],B112,tbVisitas[Realizada?],"Sim",tbVisitas[Data],"&gt;="&amp;RelGer!$C$6,tbVisitas[Data],"&lt;"&amp;RelGer!$O$6)+(ROW()/1000000),""))</f>
        <v/>
      </c>
    </row>
    <row r="113" spans="2:7" ht="20.100000000000001" customHeight="1" x14ac:dyDescent="0.25">
      <c r="B113" s="14"/>
      <c r="C113" s="14"/>
      <c r="D113" s="14"/>
      <c r="E113" s="14"/>
      <c r="F113" s="14"/>
      <c r="G113" s="11" t="str">
        <f>IF(B113="","",IFERROR(COUNTIFS(tbVisitas[Funcionário],B113,tbVisitas[Realizada?],"Sim",tbVisitas[Data],"&gt;="&amp;RelGer!$C$6,tbVisitas[Data],"&lt;"&amp;RelGer!$O$6)+(ROW()/1000000),""))</f>
        <v/>
      </c>
    </row>
    <row r="114" spans="2:7" ht="20.100000000000001" customHeight="1" x14ac:dyDescent="0.25">
      <c r="B114" s="14"/>
      <c r="C114" s="14"/>
      <c r="D114" s="14"/>
      <c r="E114" s="14"/>
      <c r="F114" s="14"/>
      <c r="G114" s="11" t="str">
        <f>IF(B114="","",IFERROR(COUNTIFS(tbVisitas[Funcionário],B114,tbVisitas[Realizada?],"Sim",tbVisitas[Data],"&gt;="&amp;RelGer!$C$6,tbVisitas[Data],"&lt;"&amp;RelGer!$O$6)+(ROW()/1000000),""))</f>
        <v/>
      </c>
    </row>
    <row r="115" spans="2:7" ht="20.100000000000001" customHeight="1" x14ac:dyDescent="0.25">
      <c r="B115" s="14"/>
      <c r="C115" s="14"/>
      <c r="D115" s="14"/>
      <c r="E115" s="14"/>
      <c r="F115" s="14"/>
      <c r="G115" s="11" t="str">
        <f>IF(B115="","",IFERROR(COUNTIFS(tbVisitas[Funcionário],B115,tbVisitas[Realizada?],"Sim",tbVisitas[Data],"&gt;="&amp;RelGer!$C$6,tbVisitas[Data],"&lt;"&amp;RelGer!$O$6)+(ROW()/1000000),""))</f>
        <v/>
      </c>
    </row>
    <row r="116" spans="2:7" ht="20.100000000000001" customHeight="1" x14ac:dyDescent="0.25">
      <c r="B116" s="14"/>
      <c r="C116" s="14"/>
      <c r="D116" s="14"/>
      <c r="E116" s="14"/>
      <c r="F116" s="14"/>
      <c r="G116" s="11" t="str">
        <f>IF(B116="","",IFERROR(COUNTIFS(tbVisitas[Funcionário],B116,tbVisitas[Realizada?],"Sim",tbVisitas[Data],"&gt;="&amp;RelGer!$C$6,tbVisitas[Data],"&lt;"&amp;RelGer!$O$6)+(ROW()/1000000),""))</f>
        <v/>
      </c>
    </row>
    <row r="117" spans="2:7" ht="20.100000000000001" customHeight="1" x14ac:dyDescent="0.25">
      <c r="B117" s="14"/>
      <c r="C117" s="14"/>
      <c r="D117" s="14"/>
      <c r="E117" s="14"/>
      <c r="F117" s="14"/>
      <c r="G117" s="11" t="str">
        <f>IF(B117="","",IFERROR(COUNTIFS(tbVisitas[Funcionário],B117,tbVisitas[Realizada?],"Sim",tbVisitas[Data],"&gt;="&amp;RelGer!$C$6,tbVisitas[Data],"&lt;"&amp;RelGer!$O$6)+(ROW()/1000000),""))</f>
        <v/>
      </c>
    </row>
    <row r="118" spans="2:7" ht="20.100000000000001" customHeight="1" x14ac:dyDescent="0.25">
      <c r="B118" s="14"/>
      <c r="C118" s="14"/>
      <c r="D118" s="14"/>
      <c r="E118" s="14"/>
      <c r="F118" s="14"/>
      <c r="G118" s="11" t="str">
        <f>IF(B118="","",IFERROR(COUNTIFS(tbVisitas[Funcionário],B118,tbVisitas[Realizada?],"Sim",tbVisitas[Data],"&gt;="&amp;RelGer!$C$6,tbVisitas[Data],"&lt;"&amp;RelGer!$O$6)+(ROW()/1000000),""))</f>
        <v/>
      </c>
    </row>
    <row r="119" spans="2:7" ht="20.100000000000001" customHeight="1" x14ac:dyDescent="0.25">
      <c r="B119" s="14"/>
      <c r="C119" s="14"/>
      <c r="D119" s="14"/>
      <c r="E119" s="14"/>
      <c r="F119" s="14"/>
      <c r="G119" s="11" t="str">
        <f>IF(B119="","",IFERROR(COUNTIFS(tbVisitas[Funcionário],B119,tbVisitas[Realizada?],"Sim",tbVisitas[Data],"&gt;="&amp;RelGer!$C$6,tbVisitas[Data],"&lt;"&amp;RelGer!$O$6)+(ROW()/1000000),""))</f>
        <v/>
      </c>
    </row>
    <row r="120" spans="2:7" ht="20.100000000000001" customHeight="1" x14ac:dyDescent="0.25">
      <c r="B120" s="14"/>
      <c r="C120" s="14"/>
      <c r="D120" s="14"/>
      <c r="E120" s="14"/>
      <c r="F120" s="14"/>
      <c r="G120" s="11" t="str">
        <f>IF(B120="","",IFERROR(COUNTIFS(tbVisitas[Funcionário],B120,tbVisitas[Realizada?],"Sim",tbVisitas[Data],"&gt;="&amp;RelGer!$C$6,tbVisitas[Data],"&lt;"&amp;RelGer!$O$6)+(ROW()/1000000),""))</f>
        <v/>
      </c>
    </row>
    <row r="121" spans="2:7" ht="20.100000000000001" customHeight="1" x14ac:dyDescent="0.25">
      <c r="B121" s="14"/>
      <c r="C121" s="14"/>
      <c r="D121" s="14"/>
      <c r="E121" s="14"/>
      <c r="F121" s="14"/>
      <c r="G121" s="11" t="str">
        <f>IF(B121="","",IFERROR(COUNTIFS(tbVisitas[Funcionário],B121,tbVisitas[Realizada?],"Sim",tbVisitas[Data],"&gt;="&amp;RelGer!$C$6,tbVisitas[Data],"&lt;"&amp;RelGer!$O$6)+(ROW()/1000000),""))</f>
        <v/>
      </c>
    </row>
    <row r="122" spans="2:7" ht="20.100000000000001" customHeight="1" x14ac:dyDescent="0.25">
      <c r="B122" s="14"/>
      <c r="C122" s="14"/>
      <c r="D122" s="14"/>
      <c r="E122" s="14"/>
      <c r="F122" s="14"/>
      <c r="G122" s="11" t="str">
        <f>IF(B122="","",IFERROR(COUNTIFS(tbVisitas[Funcionário],B122,tbVisitas[Realizada?],"Sim",tbVisitas[Data],"&gt;="&amp;RelGer!$C$6,tbVisitas[Data],"&lt;"&amp;RelGer!$O$6)+(ROW()/1000000),""))</f>
        <v/>
      </c>
    </row>
    <row r="123" spans="2:7" ht="20.100000000000001" customHeight="1" x14ac:dyDescent="0.25">
      <c r="B123" s="14"/>
      <c r="C123" s="14"/>
      <c r="D123" s="14"/>
      <c r="E123" s="14"/>
      <c r="F123" s="14"/>
      <c r="G123" s="11" t="str">
        <f>IF(B123="","",IFERROR(COUNTIFS(tbVisitas[Funcionário],B123,tbVisitas[Realizada?],"Sim",tbVisitas[Data],"&gt;="&amp;RelGer!$C$6,tbVisitas[Data],"&lt;"&amp;RelGer!$O$6)+(ROW()/1000000),""))</f>
        <v/>
      </c>
    </row>
    <row r="124" spans="2:7" ht="20.100000000000001" customHeight="1" x14ac:dyDescent="0.25">
      <c r="B124" s="14"/>
      <c r="C124" s="14"/>
      <c r="D124" s="14"/>
      <c r="E124" s="14"/>
      <c r="F124" s="14"/>
      <c r="G124" s="11" t="str">
        <f>IF(B124="","",IFERROR(COUNTIFS(tbVisitas[Funcionário],B124,tbVisitas[Realizada?],"Sim",tbVisitas[Data],"&gt;="&amp;RelGer!$C$6,tbVisitas[Data],"&lt;"&amp;RelGer!$O$6)+(ROW()/1000000),""))</f>
        <v/>
      </c>
    </row>
    <row r="125" spans="2:7" ht="20.100000000000001" customHeight="1" x14ac:dyDescent="0.25">
      <c r="B125" s="14"/>
      <c r="C125" s="14"/>
      <c r="D125" s="14"/>
      <c r="E125" s="14"/>
      <c r="F125" s="14"/>
      <c r="G125" s="11" t="str">
        <f>IF(B125="","",IFERROR(COUNTIFS(tbVisitas[Funcionário],B125,tbVisitas[Realizada?],"Sim",tbVisitas[Data],"&gt;="&amp;RelGer!$C$6,tbVisitas[Data],"&lt;"&amp;RelGer!$O$6)+(ROW()/1000000),""))</f>
        <v/>
      </c>
    </row>
    <row r="126" spans="2:7" ht="20.100000000000001" customHeight="1" x14ac:dyDescent="0.25">
      <c r="B126" s="14"/>
      <c r="C126" s="14"/>
      <c r="D126" s="14"/>
      <c r="E126" s="14"/>
      <c r="F126" s="14"/>
      <c r="G126" s="11" t="str">
        <f>IF(B126="","",IFERROR(COUNTIFS(tbVisitas[Funcionário],B126,tbVisitas[Realizada?],"Sim",tbVisitas[Data],"&gt;="&amp;RelGer!$C$6,tbVisitas[Data],"&lt;"&amp;RelGer!$O$6)+(ROW()/1000000),""))</f>
        <v/>
      </c>
    </row>
    <row r="127" spans="2:7" ht="20.100000000000001" customHeight="1" x14ac:dyDescent="0.25">
      <c r="B127" s="14"/>
      <c r="C127" s="14"/>
      <c r="D127" s="14"/>
      <c r="E127" s="14"/>
      <c r="F127" s="14"/>
      <c r="G127" s="11" t="str">
        <f>IF(B127="","",IFERROR(COUNTIFS(tbVisitas[Funcionário],B127,tbVisitas[Realizada?],"Sim",tbVisitas[Data],"&gt;="&amp;RelGer!$C$6,tbVisitas[Data],"&lt;"&amp;RelGer!$O$6)+(ROW()/1000000),""))</f>
        <v/>
      </c>
    </row>
    <row r="128" spans="2:7" ht="20.100000000000001" customHeight="1" x14ac:dyDescent="0.25">
      <c r="B128" s="14"/>
      <c r="C128" s="14"/>
      <c r="D128" s="14"/>
      <c r="E128" s="14"/>
      <c r="F128" s="14"/>
      <c r="G128" s="11" t="str">
        <f>IF(B128="","",IFERROR(COUNTIFS(tbVisitas[Funcionário],B128,tbVisitas[Realizada?],"Sim",tbVisitas[Data],"&gt;="&amp;RelGer!$C$6,tbVisitas[Data],"&lt;"&amp;RelGer!$O$6)+(ROW()/1000000),""))</f>
        <v/>
      </c>
    </row>
    <row r="129" spans="2:7" ht="20.100000000000001" customHeight="1" x14ac:dyDescent="0.25">
      <c r="B129" s="14"/>
      <c r="C129" s="14"/>
      <c r="D129" s="14"/>
      <c r="E129" s="14"/>
      <c r="F129" s="14"/>
      <c r="G129" s="11" t="str">
        <f>IF(B129="","",IFERROR(COUNTIFS(tbVisitas[Funcionário],B129,tbVisitas[Realizada?],"Sim",tbVisitas[Data],"&gt;="&amp;RelGer!$C$6,tbVisitas[Data],"&lt;"&amp;RelGer!$O$6)+(ROW()/1000000),""))</f>
        <v/>
      </c>
    </row>
    <row r="130" spans="2:7" ht="20.100000000000001" customHeight="1" x14ac:dyDescent="0.25">
      <c r="B130" s="14"/>
      <c r="C130" s="14"/>
      <c r="D130" s="14"/>
      <c r="E130" s="14"/>
      <c r="F130" s="14"/>
      <c r="G130" s="11" t="str">
        <f>IF(B130="","",IFERROR(COUNTIFS(tbVisitas[Funcionário],B130,tbVisitas[Realizada?],"Sim",tbVisitas[Data],"&gt;="&amp;RelGer!$C$6,tbVisitas[Data],"&lt;"&amp;RelGer!$O$6)+(ROW()/1000000),""))</f>
        <v/>
      </c>
    </row>
    <row r="131" spans="2:7" ht="20.100000000000001" customHeight="1" x14ac:dyDescent="0.25">
      <c r="B131" s="14"/>
      <c r="C131" s="14"/>
      <c r="D131" s="14"/>
      <c r="E131" s="14"/>
      <c r="F131" s="14"/>
      <c r="G131" s="11" t="str">
        <f>IF(B131="","",IFERROR(COUNTIFS(tbVisitas[Funcionário],B131,tbVisitas[Realizada?],"Sim",tbVisitas[Data],"&gt;="&amp;RelGer!$C$6,tbVisitas[Data],"&lt;"&amp;RelGer!$O$6)+(ROW()/1000000),""))</f>
        <v/>
      </c>
    </row>
    <row r="132" spans="2:7" ht="20.100000000000001" customHeight="1" x14ac:dyDescent="0.25">
      <c r="B132" s="14"/>
      <c r="C132" s="14"/>
      <c r="D132" s="14"/>
      <c r="E132" s="14"/>
      <c r="F132" s="14"/>
      <c r="G132" s="11" t="str">
        <f>IF(B132="","",IFERROR(COUNTIFS(tbVisitas[Funcionário],B132,tbVisitas[Realizada?],"Sim",tbVisitas[Data],"&gt;="&amp;RelGer!$C$6,tbVisitas[Data],"&lt;"&amp;RelGer!$O$6)+(ROW()/1000000),""))</f>
        <v/>
      </c>
    </row>
    <row r="133" spans="2:7" ht="20.100000000000001" customHeight="1" x14ac:dyDescent="0.25">
      <c r="B133" s="14"/>
      <c r="C133" s="14"/>
      <c r="D133" s="14"/>
      <c r="E133" s="14"/>
      <c r="F133" s="14"/>
      <c r="G133" s="11" t="str">
        <f>IF(B133="","",IFERROR(COUNTIFS(tbVisitas[Funcionário],B133,tbVisitas[Realizada?],"Sim",tbVisitas[Data],"&gt;="&amp;RelGer!$C$6,tbVisitas[Data],"&lt;"&amp;RelGer!$O$6)+(ROW()/1000000),""))</f>
        <v/>
      </c>
    </row>
    <row r="134" spans="2:7" ht="20.100000000000001" customHeight="1" x14ac:dyDescent="0.25">
      <c r="B134" s="14"/>
      <c r="C134" s="14"/>
      <c r="D134" s="14"/>
      <c r="E134" s="14"/>
      <c r="F134" s="14"/>
      <c r="G134" s="11" t="str">
        <f>IF(B134="","",IFERROR(COUNTIFS(tbVisitas[Funcionário],B134,tbVisitas[Realizada?],"Sim",tbVisitas[Data],"&gt;="&amp;RelGer!$C$6,tbVisitas[Data],"&lt;"&amp;RelGer!$O$6)+(ROW()/1000000),""))</f>
        <v/>
      </c>
    </row>
    <row r="135" spans="2:7" ht="20.100000000000001" customHeight="1" x14ac:dyDescent="0.25">
      <c r="B135" s="14"/>
      <c r="C135" s="14"/>
      <c r="D135" s="14"/>
      <c r="E135" s="14"/>
      <c r="F135" s="14"/>
      <c r="G135" s="11" t="str">
        <f>IF(B135="","",IFERROR(COUNTIFS(tbVisitas[Funcionário],B135,tbVisitas[Realizada?],"Sim",tbVisitas[Data],"&gt;="&amp;RelGer!$C$6,tbVisitas[Data],"&lt;"&amp;RelGer!$O$6)+(ROW()/1000000),""))</f>
        <v/>
      </c>
    </row>
    <row r="136" spans="2:7" ht="20.100000000000001" customHeight="1" x14ac:dyDescent="0.25">
      <c r="B136" s="14"/>
      <c r="C136" s="14"/>
      <c r="D136" s="14"/>
      <c r="E136" s="14"/>
      <c r="F136" s="14"/>
      <c r="G136" s="11" t="str">
        <f>IF(B136="","",IFERROR(COUNTIFS(tbVisitas[Funcionário],B136,tbVisitas[Realizada?],"Sim",tbVisitas[Data],"&gt;="&amp;RelGer!$C$6,tbVisitas[Data],"&lt;"&amp;RelGer!$O$6)+(ROW()/1000000),""))</f>
        <v/>
      </c>
    </row>
    <row r="137" spans="2:7" ht="20.100000000000001" customHeight="1" x14ac:dyDescent="0.25">
      <c r="B137" s="14"/>
      <c r="C137" s="14"/>
      <c r="D137" s="14"/>
      <c r="E137" s="14"/>
      <c r="F137" s="14"/>
      <c r="G137" s="11" t="str">
        <f>IF(B137="","",IFERROR(COUNTIFS(tbVisitas[Funcionário],B137,tbVisitas[Realizada?],"Sim",tbVisitas[Data],"&gt;="&amp;RelGer!$C$6,tbVisitas[Data],"&lt;"&amp;RelGer!$O$6)+(ROW()/1000000),""))</f>
        <v/>
      </c>
    </row>
    <row r="138" spans="2:7" ht="20.100000000000001" customHeight="1" x14ac:dyDescent="0.25">
      <c r="B138" s="14"/>
      <c r="C138" s="14"/>
      <c r="D138" s="14"/>
      <c r="E138" s="14"/>
      <c r="F138" s="14"/>
      <c r="G138" s="11" t="str">
        <f>IF(B138="","",IFERROR(COUNTIFS(tbVisitas[Funcionário],B138,tbVisitas[Realizada?],"Sim",tbVisitas[Data],"&gt;="&amp;RelGer!$C$6,tbVisitas[Data],"&lt;"&amp;RelGer!$O$6)+(ROW()/1000000),""))</f>
        <v/>
      </c>
    </row>
    <row r="139" spans="2:7" ht="20.100000000000001" customHeight="1" x14ac:dyDescent="0.25">
      <c r="B139" s="14"/>
      <c r="C139" s="14"/>
      <c r="D139" s="14"/>
      <c r="E139" s="14"/>
      <c r="F139" s="14"/>
      <c r="G139" s="11" t="str">
        <f>IF(B139="","",IFERROR(COUNTIFS(tbVisitas[Funcionário],B139,tbVisitas[Realizada?],"Sim",tbVisitas[Data],"&gt;="&amp;RelGer!$C$6,tbVisitas[Data],"&lt;"&amp;RelGer!$O$6)+(ROW()/1000000),""))</f>
        <v/>
      </c>
    </row>
    <row r="140" spans="2:7" ht="20.100000000000001" customHeight="1" x14ac:dyDescent="0.25">
      <c r="B140" s="14"/>
      <c r="C140" s="14"/>
      <c r="D140" s="14"/>
      <c r="E140" s="14"/>
      <c r="F140" s="14"/>
      <c r="G140" s="11" t="str">
        <f>IF(B140="","",IFERROR(COUNTIFS(tbVisitas[Funcionário],B140,tbVisitas[Realizada?],"Sim",tbVisitas[Data],"&gt;="&amp;RelGer!$C$6,tbVisitas[Data],"&lt;"&amp;RelGer!$O$6)+(ROW()/1000000),""))</f>
        <v/>
      </c>
    </row>
    <row r="141" spans="2:7" ht="20.100000000000001" customHeight="1" x14ac:dyDescent="0.25">
      <c r="B141" s="14"/>
      <c r="C141" s="14"/>
      <c r="D141" s="14"/>
      <c r="E141" s="14"/>
      <c r="F141" s="14"/>
      <c r="G141" s="11" t="str">
        <f>IF(B141="","",IFERROR(COUNTIFS(tbVisitas[Funcionário],B141,tbVisitas[Realizada?],"Sim",tbVisitas[Data],"&gt;="&amp;RelGer!$C$6,tbVisitas[Data],"&lt;"&amp;RelGer!$O$6)+(ROW()/1000000),""))</f>
        <v/>
      </c>
    </row>
    <row r="142" spans="2:7" ht="20.100000000000001" customHeight="1" x14ac:dyDescent="0.25">
      <c r="B142" s="14"/>
      <c r="C142" s="14"/>
      <c r="D142" s="14"/>
      <c r="E142" s="14"/>
      <c r="F142" s="14"/>
      <c r="G142" s="11" t="str">
        <f>IF(B142="","",IFERROR(COUNTIFS(tbVisitas[Funcionário],B142,tbVisitas[Realizada?],"Sim",tbVisitas[Data],"&gt;="&amp;RelGer!$C$6,tbVisitas[Data],"&lt;"&amp;RelGer!$O$6)+(ROW()/1000000),""))</f>
        <v/>
      </c>
    </row>
    <row r="143" spans="2:7" ht="20.100000000000001" customHeight="1" x14ac:dyDescent="0.25">
      <c r="B143" s="14"/>
      <c r="C143" s="14"/>
      <c r="D143" s="14"/>
      <c r="E143" s="14"/>
      <c r="F143" s="14"/>
      <c r="G143" s="11" t="str">
        <f>IF(B143="","",IFERROR(COUNTIFS(tbVisitas[Funcionário],B143,tbVisitas[Realizada?],"Sim",tbVisitas[Data],"&gt;="&amp;RelGer!$C$6,tbVisitas[Data],"&lt;"&amp;RelGer!$O$6)+(ROW()/1000000),""))</f>
        <v/>
      </c>
    </row>
    <row r="144" spans="2:7" ht="20.100000000000001" customHeight="1" x14ac:dyDescent="0.25">
      <c r="B144" s="14"/>
      <c r="C144" s="14"/>
      <c r="D144" s="14"/>
      <c r="E144" s="14"/>
      <c r="F144" s="14"/>
      <c r="G144" s="11" t="str">
        <f>IF(B144="","",IFERROR(COUNTIFS(tbVisitas[Funcionário],B144,tbVisitas[Realizada?],"Sim",tbVisitas[Data],"&gt;="&amp;RelGer!$C$6,tbVisitas[Data],"&lt;"&amp;RelGer!$O$6)+(ROW()/1000000),""))</f>
        <v/>
      </c>
    </row>
    <row r="145" spans="2:7" ht="20.100000000000001" customHeight="1" x14ac:dyDescent="0.25">
      <c r="B145" s="14"/>
      <c r="C145" s="14"/>
      <c r="D145" s="14"/>
      <c r="E145" s="14"/>
      <c r="F145" s="14"/>
      <c r="G145" s="11" t="str">
        <f>IF(B145="","",IFERROR(COUNTIFS(tbVisitas[Funcionário],B145,tbVisitas[Realizada?],"Sim",tbVisitas[Data],"&gt;="&amp;RelGer!$C$6,tbVisitas[Data],"&lt;"&amp;RelGer!$O$6)+(ROW()/1000000),""))</f>
        <v/>
      </c>
    </row>
    <row r="146" spans="2:7" ht="20.100000000000001" customHeight="1" x14ac:dyDescent="0.25">
      <c r="B146" s="14"/>
      <c r="C146" s="14"/>
      <c r="D146" s="14"/>
      <c r="E146" s="14"/>
      <c r="F146" s="14"/>
      <c r="G146" s="11" t="str">
        <f>IF(B146="","",IFERROR(COUNTIFS(tbVisitas[Funcionário],B146,tbVisitas[Realizada?],"Sim",tbVisitas[Data],"&gt;="&amp;RelGer!$C$6,tbVisitas[Data],"&lt;"&amp;RelGer!$O$6)+(ROW()/1000000),""))</f>
        <v/>
      </c>
    </row>
    <row r="147" spans="2:7" ht="20.100000000000001" customHeight="1" x14ac:dyDescent="0.25">
      <c r="B147" s="14"/>
      <c r="C147" s="14"/>
      <c r="D147" s="14"/>
      <c r="E147" s="14"/>
      <c r="F147" s="14"/>
      <c r="G147" s="11" t="str">
        <f>IF(B147="","",IFERROR(COUNTIFS(tbVisitas[Funcionário],B147,tbVisitas[Realizada?],"Sim",tbVisitas[Data],"&gt;="&amp;RelGer!$C$6,tbVisitas[Data],"&lt;"&amp;RelGer!$O$6)+(ROW()/1000000),""))</f>
        <v/>
      </c>
    </row>
    <row r="148" spans="2:7" ht="20.100000000000001" customHeight="1" x14ac:dyDescent="0.25">
      <c r="B148" s="14"/>
      <c r="C148" s="14"/>
      <c r="D148" s="14"/>
      <c r="E148" s="14"/>
      <c r="F148" s="14"/>
      <c r="G148" s="11" t="str">
        <f>IF(B148="","",IFERROR(COUNTIFS(tbVisitas[Funcionário],B148,tbVisitas[Realizada?],"Sim",tbVisitas[Data],"&gt;="&amp;RelGer!$C$6,tbVisitas[Data],"&lt;"&amp;RelGer!$O$6)+(ROW()/1000000),""))</f>
        <v/>
      </c>
    </row>
    <row r="149" spans="2:7" ht="20.100000000000001" customHeight="1" x14ac:dyDescent="0.25">
      <c r="B149" s="14"/>
      <c r="C149" s="14"/>
      <c r="D149" s="14"/>
      <c r="E149" s="14"/>
      <c r="F149" s="14"/>
      <c r="G149" s="11" t="str">
        <f>IF(B149="","",IFERROR(COUNTIFS(tbVisitas[Funcionário],B149,tbVisitas[Realizada?],"Sim",tbVisitas[Data],"&gt;="&amp;RelGer!$C$6,tbVisitas[Data],"&lt;"&amp;RelGer!$O$6)+(ROW()/1000000),""))</f>
        <v/>
      </c>
    </row>
    <row r="150" spans="2:7" ht="20.100000000000001" customHeight="1" x14ac:dyDescent="0.25">
      <c r="B150" s="14"/>
      <c r="C150" s="14"/>
      <c r="D150" s="14"/>
      <c r="E150" s="14"/>
      <c r="F150" s="14"/>
      <c r="G150" s="11" t="str">
        <f>IF(B150="","",IFERROR(COUNTIFS(tbVisitas[Funcionário],B150,tbVisitas[Realizada?],"Sim",tbVisitas[Data],"&gt;="&amp;RelGer!$C$6,tbVisitas[Data],"&lt;"&amp;RelGer!$O$6)+(ROW()/1000000),""))</f>
        <v/>
      </c>
    </row>
    <row r="151" spans="2:7" ht="20.100000000000001" customHeight="1" x14ac:dyDescent="0.25">
      <c r="B151" s="14"/>
      <c r="C151" s="14"/>
      <c r="D151" s="14"/>
      <c r="E151" s="14"/>
      <c r="F151" s="14"/>
      <c r="G151" s="11" t="str">
        <f>IF(B151="","",IFERROR(COUNTIFS(tbVisitas[Funcionário],B151,tbVisitas[Realizada?],"Sim",tbVisitas[Data],"&gt;="&amp;RelGer!$C$6,tbVisitas[Data],"&lt;"&amp;RelGer!$O$6)+(ROW()/1000000),""))</f>
        <v/>
      </c>
    </row>
    <row r="152" spans="2:7" ht="20.100000000000001" customHeight="1" x14ac:dyDescent="0.25">
      <c r="B152" s="14"/>
      <c r="C152" s="14"/>
      <c r="D152" s="14"/>
      <c r="E152" s="14"/>
      <c r="F152" s="14"/>
      <c r="G152" s="11" t="str">
        <f>IF(B152="","",IFERROR(COUNTIFS(tbVisitas[Funcionário],B152,tbVisitas[Realizada?],"Sim",tbVisitas[Data],"&gt;="&amp;RelGer!$C$6,tbVisitas[Data],"&lt;"&amp;RelGer!$O$6)+(ROW()/1000000),""))</f>
        <v/>
      </c>
    </row>
    <row r="153" spans="2:7" ht="20.100000000000001" customHeight="1" x14ac:dyDescent="0.25">
      <c r="B153" s="14"/>
      <c r="C153" s="14"/>
      <c r="D153" s="14"/>
      <c r="E153" s="14"/>
      <c r="F153" s="14"/>
      <c r="G153" s="11" t="str">
        <f>IF(B153="","",IFERROR(COUNTIFS(tbVisitas[Funcionário],B153,tbVisitas[Realizada?],"Sim",tbVisitas[Data],"&gt;="&amp;RelGer!$C$6,tbVisitas[Data],"&lt;"&amp;RelGer!$O$6)+(ROW()/1000000),""))</f>
        <v/>
      </c>
    </row>
    <row r="154" spans="2:7" ht="20.100000000000001" customHeight="1" x14ac:dyDescent="0.25">
      <c r="B154" s="14"/>
      <c r="C154" s="14"/>
      <c r="D154" s="14"/>
      <c r="E154" s="14"/>
      <c r="F154" s="14"/>
      <c r="G154" s="11" t="str">
        <f>IF(B154="","",IFERROR(COUNTIFS(tbVisitas[Funcionário],B154,tbVisitas[Realizada?],"Sim",tbVisitas[Data],"&gt;="&amp;RelGer!$C$6,tbVisitas[Data],"&lt;"&amp;RelGer!$O$6)+(ROW()/1000000),""))</f>
        <v/>
      </c>
    </row>
    <row r="155" spans="2:7" ht="20.100000000000001" customHeight="1" x14ac:dyDescent="0.25">
      <c r="B155" s="14"/>
      <c r="C155" s="14"/>
      <c r="D155" s="14"/>
      <c r="E155" s="14"/>
      <c r="F155" s="14"/>
      <c r="G155" s="11" t="str">
        <f>IF(B155="","",IFERROR(COUNTIFS(tbVisitas[Funcionário],B155,tbVisitas[Realizada?],"Sim",tbVisitas[Data],"&gt;="&amp;RelGer!$C$6,tbVisitas[Data],"&lt;"&amp;RelGer!$O$6)+(ROW()/1000000),""))</f>
        <v/>
      </c>
    </row>
    <row r="156" spans="2:7" ht="20.100000000000001" customHeight="1" x14ac:dyDescent="0.25">
      <c r="B156" s="14"/>
      <c r="C156" s="14"/>
      <c r="D156" s="14"/>
      <c r="E156" s="14"/>
      <c r="F156" s="14"/>
      <c r="G156" s="11" t="str">
        <f>IF(B156="","",IFERROR(COUNTIFS(tbVisitas[Funcionário],B156,tbVisitas[Realizada?],"Sim",tbVisitas[Data],"&gt;="&amp;RelGer!$C$6,tbVisitas[Data],"&lt;"&amp;RelGer!$O$6)+(ROW()/1000000),""))</f>
        <v/>
      </c>
    </row>
    <row r="157" spans="2:7" ht="20.100000000000001" customHeight="1" x14ac:dyDescent="0.25">
      <c r="B157" s="14"/>
      <c r="C157" s="14"/>
      <c r="D157" s="14"/>
      <c r="E157" s="14"/>
      <c r="F157" s="14"/>
      <c r="G157" s="11" t="str">
        <f>IF(B157="","",IFERROR(COUNTIFS(tbVisitas[Funcionário],B157,tbVisitas[Realizada?],"Sim",tbVisitas[Data],"&gt;="&amp;RelGer!$C$6,tbVisitas[Data],"&lt;"&amp;RelGer!$O$6)+(ROW()/1000000),""))</f>
        <v/>
      </c>
    </row>
    <row r="158" spans="2:7" ht="20.100000000000001" customHeight="1" x14ac:dyDescent="0.25">
      <c r="B158" s="14"/>
      <c r="C158" s="14"/>
      <c r="D158" s="14"/>
      <c r="E158" s="14"/>
      <c r="F158" s="14"/>
      <c r="G158" s="11" t="str">
        <f>IF(B158="","",IFERROR(COUNTIFS(tbVisitas[Funcionário],B158,tbVisitas[Realizada?],"Sim",tbVisitas[Data],"&gt;="&amp;RelGer!$C$6,tbVisitas[Data],"&lt;"&amp;RelGer!$O$6)+(ROW()/1000000),""))</f>
        <v/>
      </c>
    </row>
    <row r="159" spans="2:7" ht="20.100000000000001" customHeight="1" x14ac:dyDescent="0.25">
      <c r="B159" s="14"/>
      <c r="C159" s="14"/>
      <c r="D159" s="14"/>
      <c r="E159" s="14"/>
      <c r="F159" s="14"/>
      <c r="G159" s="11" t="str">
        <f>IF(B159="","",IFERROR(COUNTIFS(tbVisitas[Funcionário],B159,tbVisitas[Realizada?],"Sim",tbVisitas[Data],"&gt;="&amp;RelGer!$C$6,tbVisitas[Data],"&lt;"&amp;RelGer!$O$6)+(ROW()/1000000),""))</f>
        <v/>
      </c>
    </row>
    <row r="160" spans="2:7" ht="20.100000000000001" customHeight="1" x14ac:dyDescent="0.25">
      <c r="B160" s="14"/>
      <c r="C160" s="14"/>
      <c r="D160" s="14"/>
      <c r="E160" s="14"/>
      <c r="F160" s="14"/>
      <c r="G160" s="11" t="str">
        <f>IF(B160="","",IFERROR(COUNTIFS(tbVisitas[Funcionário],B160,tbVisitas[Realizada?],"Sim",tbVisitas[Data],"&gt;="&amp;RelGer!$C$6,tbVisitas[Data],"&lt;"&amp;RelGer!$O$6)+(ROW()/1000000),""))</f>
        <v/>
      </c>
    </row>
    <row r="161" spans="2:7" ht="20.100000000000001" customHeight="1" x14ac:dyDescent="0.25">
      <c r="B161" s="14"/>
      <c r="C161" s="14"/>
      <c r="D161" s="14"/>
      <c r="E161" s="14"/>
      <c r="F161" s="14"/>
      <c r="G161" s="11" t="str">
        <f>IF(B161="","",IFERROR(COUNTIFS(tbVisitas[Funcionário],B161,tbVisitas[Realizada?],"Sim",tbVisitas[Data],"&gt;="&amp;RelGer!$C$6,tbVisitas[Data],"&lt;"&amp;RelGer!$O$6)+(ROW()/1000000),""))</f>
        <v/>
      </c>
    </row>
    <row r="162" spans="2:7" ht="20.100000000000001" customHeight="1" x14ac:dyDescent="0.25">
      <c r="B162" s="14"/>
      <c r="C162" s="14"/>
      <c r="D162" s="14"/>
      <c r="E162" s="14"/>
      <c r="F162" s="14"/>
      <c r="G162" s="11" t="str">
        <f>IF(B162="","",IFERROR(COUNTIFS(tbVisitas[Funcionário],B162,tbVisitas[Realizada?],"Sim",tbVisitas[Data],"&gt;="&amp;RelGer!$C$6,tbVisitas[Data],"&lt;"&amp;RelGer!$O$6)+(ROW()/1000000),""))</f>
        <v/>
      </c>
    </row>
    <row r="163" spans="2:7" ht="20.100000000000001" customHeight="1" x14ac:dyDescent="0.25">
      <c r="B163" s="14"/>
      <c r="C163" s="14"/>
      <c r="D163" s="14"/>
      <c r="E163" s="14"/>
      <c r="F163" s="14"/>
      <c r="G163" s="11" t="str">
        <f>IF(B163="","",IFERROR(COUNTIFS(tbVisitas[Funcionário],B163,tbVisitas[Realizada?],"Sim",tbVisitas[Data],"&gt;="&amp;RelGer!$C$6,tbVisitas[Data],"&lt;"&amp;RelGer!$O$6)+(ROW()/1000000),""))</f>
        <v/>
      </c>
    </row>
    <row r="164" spans="2:7" ht="20.100000000000001" customHeight="1" x14ac:dyDescent="0.25">
      <c r="B164" s="14"/>
      <c r="C164" s="14"/>
      <c r="D164" s="14"/>
      <c r="E164" s="14"/>
      <c r="F164" s="14"/>
      <c r="G164" s="11" t="str">
        <f>IF(B164="","",IFERROR(COUNTIFS(tbVisitas[Funcionário],B164,tbVisitas[Realizada?],"Sim",tbVisitas[Data],"&gt;="&amp;RelGer!$C$6,tbVisitas[Data],"&lt;"&amp;RelGer!$O$6)+(ROW()/1000000),""))</f>
        <v/>
      </c>
    </row>
    <row r="165" spans="2:7" ht="20.100000000000001" customHeight="1" x14ac:dyDescent="0.25">
      <c r="B165" s="14"/>
      <c r="C165" s="14"/>
      <c r="D165" s="14"/>
      <c r="E165" s="14"/>
      <c r="F165" s="14"/>
      <c r="G165" s="11" t="str">
        <f>IF(B165="","",IFERROR(COUNTIFS(tbVisitas[Funcionário],B165,tbVisitas[Realizada?],"Sim",tbVisitas[Data],"&gt;="&amp;RelGer!$C$6,tbVisitas[Data],"&lt;"&amp;RelGer!$O$6)+(ROW()/1000000),""))</f>
        <v/>
      </c>
    </row>
    <row r="166" spans="2:7" ht="20.100000000000001" customHeight="1" x14ac:dyDescent="0.25">
      <c r="B166" s="14"/>
      <c r="C166" s="14"/>
      <c r="D166" s="14"/>
      <c r="E166" s="14"/>
      <c r="F166" s="14"/>
      <c r="G166" s="11" t="str">
        <f>IF(B166="","",IFERROR(COUNTIFS(tbVisitas[Funcionário],B166,tbVisitas[Realizada?],"Sim",tbVisitas[Data],"&gt;="&amp;RelGer!$C$6,tbVisitas[Data],"&lt;"&amp;RelGer!$O$6)+(ROW()/1000000),""))</f>
        <v/>
      </c>
    </row>
    <row r="167" spans="2:7" ht="20.100000000000001" customHeight="1" x14ac:dyDescent="0.25">
      <c r="B167" s="14"/>
      <c r="C167" s="14"/>
      <c r="D167" s="14"/>
      <c r="E167" s="14"/>
      <c r="F167" s="14"/>
      <c r="G167" s="11" t="str">
        <f>IF(B167="","",IFERROR(COUNTIFS(tbVisitas[Funcionário],B167,tbVisitas[Realizada?],"Sim",tbVisitas[Data],"&gt;="&amp;RelGer!$C$6,tbVisitas[Data],"&lt;"&amp;RelGer!$O$6)+(ROW()/1000000),""))</f>
        <v/>
      </c>
    </row>
    <row r="168" spans="2:7" ht="20.100000000000001" customHeight="1" x14ac:dyDescent="0.25">
      <c r="B168" s="14"/>
      <c r="C168" s="14"/>
      <c r="D168" s="14"/>
      <c r="E168" s="14"/>
      <c r="F168" s="14"/>
      <c r="G168" s="11" t="str">
        <f>IF(B168="","",IFERROR(COUNTIFS(tbVisitas[Funcionário],B168,tbVisitas[Realizada?],"Sim",tbVisitas[Data],"&gt;="&amp;RelGer!$C$6,tbVisitas[Data],"&lt;"&amp;RelGer!$O$6)+(ROW()/1000000),""))</f>
        <v/>
      </c>
    </row>
    <row r="169" spans="2:7" ht="20.100000000000001" customHeight="1" x14ac:dyDescent="0.25">
      <c r="B169" s="14"/>
      <c r="C169" s="14"/>
      <c r="D169" s="14"/>
      <c r="E169" s="14"/>
      <c r="F169" s="14"/>
      <c r="G169" s="11" t="str">
        <f>IF(B169="","",IFERROR(COUNTIFS(tbVisitas[Funcionário],B169,tbVisitas[Realizada?],"Sim",tbVisitas[Data],"&gt;="&amp;RelGer!$C$6,tbVisitas[Data],"&lt;"&amp;RelGer!$O$6)+(ROW()/1000000),""))</f>
        <v/>
      </c>
    </row>
    <row r="170" spans="2:7" ht="20.100000000000001" customHeight="1" x14ac:dyDescent="0.25">
      <c r="B170" s="14"/>
      <c r="C170" s="14"/>
      <c r="D170" s="14"/>
      <c r="E170" s="14"/>
      <c r="F170" s="14"/>
      <c r="G170" s="11" t="str">
        <f>IF(B170="","",IFERROR(COUNTIFS(tbVisitas[Funcionário],B170,tbVisitas[Realizada?],"Sim",tbVisitas[Data],"&gt;="&amp;RelGer!$C$6,tbVisitas[Data],"&lt;"&amp;RelGer!$O$6)+(ROW()/1000000),""))</f>
        <v/>
      </c>
    </row>
    <row r="171" spans="2:7" ht="20.100000000000001" customHeight="1" x14ac:dyDescent="0.25">
      <c r="B171" s="14"/>
      <c r="C171" s="14"/>
      <c r="D171" s="14"/>
      <c r="E171" s="14"/>
      <c r="F171" s="14"/>
      <c r="G171" s="11" t="str">
        <f>IF(B171="","",IFERROR(COUNTIFS(tbVisitas[Funcionário],B171,tbVisitas[Realizada?],"Sim",tbVisitas[Data],"&gt;="&amp;RelGer!$C$6,tbVisitas[Data],"&lt;"&amp;RelGer!$O$6)+(ROW()/1000000),""))</f>
        <v/>
      </c>
    </row>
    <row r="172" spans="2:7" ht="20.100000000000001" customHeight="1" x14ac:dyDescent="0.25">
      <c r="B172" s="14"/>
      <c r="C172" s="14"/>
      <c r="D172" s="14"/>
      <c r="E172" s="14"/>
      <c r="F172" s="14"/>
      <c r="G172" s="11" t="str">
        <f>IF(B172="","",IFERROR(COUNTIFS(tbVisitas[Funcionário],B172,tbVisitas[Realizada?],"Sim",tbVisitas[Data],"&gt;="&amp;RelGer!$C$6,tbVisitas[Data],"&lt;"&amp;RelGer!$O$6)+(ROW()/1000000),""))</f>
        <v/>
      </c>
    </row>
    <row r="173" spans="2:7" ht="20.100000000000001" customHeight="1" x14ac:dyDescent="0.25">
      <c r="B173" s="14"/>
      <c r="C173" s="14"/>
      <c r="D173" s="14"/>
      <c r="E173" s="14"/>
      <c r="F173" s="14"/>
      <c r="G173" s="11" t="str">
        <f>IF(B173="","",IFERROR(COUNTIFS(tbVisitas[Funcionário],B173,tbVisitas[Realizada?],"Sim",tbVisitas[Data],"&gt;="&amp;RelGer!$C$6,tbVisitas[Data],"&lt;"&amp;RelGer!$O$6)+(ROW()/1000000),""))</f>
        <v/>
      </c>
    </row>
    <row r="174" spans="2:7" ht="20.100000000000001" customHeight="1" x14ac:dyDescent="0.25">
      <c r="B174" s="14"/>
      <c r="C174" s="14"/>
      <c r="D174" s="14"/>
      <c r="E174" s="14"/>
      <c r="F174" s="14"/>
      <c r="G174" s="11" t="str">
        <f>IF(B174="","",IFERROR(COUNTIFS(tbVisitas[Funcionário],B174,tbVisitas[Realizada?],"Sim",tbVisitas[Data],"&gt;="&amp;RelGer!$C$6,tbVisitas[Data],"&lt;"&amp;RelGer!$O$6)+(ROW()/1000000),""))</f>
        <v/>
      </c>
    </row>
    <row r="175" spans="2:7" ht="20.100000000000001" customHeight="1" x14ac:dyDescent="0.25">
      <c r="B175" s="14"/>
      <c r="C175" s="14"/>
      <c r="D175" s="14"/>
      <c r="E175" s="14"/>
      <c r="F175" s="14"/>
      <c r="G175" s="11" t="str">
        <f>IF(B175="","",IFERROR(COUNTIFS(tbVisitas[Funcionário],B175,tbVisitas[Realizada?],"Sim",tbVisitas[Data],"&gt;="&amp;RelGer!$C$6,tbVisitas[Data],"&lt;"&amp;RelGer!$O$6)+(ROW()/1000000),""))</f>
        <v/>
      </c>
    </row>
    <row r="176" spans="2:7" ht="20.100000000000001" customHeight="1" x14ac:dyDescent="0.25">
      <c r="B176" s="14"/>
      <c r="C176" s="14"/>
      <c r="D176" s="14"/>
      <c r="E176" s="14"/>
      <c r="F176" s="14"/>
      <c r="G176" s="11" t="str">
        <f>IF(B176="","",IFERROR(COUNTIFS(tbVisitas[Funcionário],B176,tbVisitas[Realizada?],"Sim",tbVisitas[Data],"&gt;="&amp;RelGer!$C$6,tbVisitas[Data],"&lt;"&amp;RelGer!$O$6)+(ROW()/1000000),""))</f>
        <v/>
      </c>
    </row>
    <row r="177" spans="2:7" ht="20.100000000000001" customHeight="1" x14ac:dyDescent="0.25">
      <c r="B177" s="14"/>
      <c r="C177" s="14"/>
      <c r="D177" s="14"/>
      <c r="E177" s="14"/>
      <c r="F177" s="14"/>
      <c r="G177" s="11" t="str">
        <f>IF(B177="","",IFERROR(COUNTIFS(tbVisitas[Funcionário],B177,tbVisitas[Realizada?],"Sim",tbVisitas[Data],"&gt;="&amp;RelGer!$C$6,tbVisitas[Data],"&lt;"&amp;RelGer!$O$6)+(ROW()/1000000),""))</f>
        <v/>
      </c>
    </row>
    <row r="178" spans="2:7" ht="20.100000000000001" customHeight="1" x14ac:dyDescent="0.25">
      <c r="B178" s="14"/>
      <c r="C178" s="14"/>
      <c r="D178" s="14"/>
      <c r="E178" s="14"/>
      <c r="F178" s="14"/>
      <c r="G178" s="11" t="str">
        <f>IF(B178="","",IFERROR(COUNTIFS(tbVisitas[Funcionário],B178,tbVisitas[Realizada?],"Sim",tbVisitas[Data],"&gt;="&amp;RelGer!$C$6,tbVisitas[Data],"&lt;"&amp;RelGer!$O$6)+(ROW()/1000000),""))</f>
        <v/>
      </c>
    </row>
    <row r="179" spans="2:7" ht="20.100000000000001" customHeight="1" x14ac:dyDescent="0.25">
      <c r="B179" s="14"/>
      <c r="C179" s="14"/>
      <c r="D179" s="14"/>
      <c r="E179" s="14"/>
      <c r="F179" s="14"/>
      <c r="G179" s="11" t="str">
        <f>IF(B179="","",IFERROR(COUNTIFS(tbVisitas[Funcionário],B179,tbVisitas[Realizada?],"Sim",tbVisitas[Data],"&gt;="&amp;RelGer!$C$6,tbVisitas[Data],"&lt;"&amp;RelGer!$O$6)+(ROW()/1000000),""))</f>
        <v/>
      </c>
    </row>
    <row r="180" spans="2:7" ht="20.100000000000001" customHeight="1" x14ac:dyDescent="0.25">
      <c r="B180" s="14"/>
      <c r="C180" s="14"/>
      <c r="D180" s="14"/>
      <c r="E180" s="14"/>
      <c r="F180" s="14"/>
      <c r="G180" s="11" t="str">
        <f>IF(B180="","",IFERROR(COUNTIFS(tbVisitas[Funcionário],B180,tbVisitas[Realizada?],"Sim",tbVisitas[Data],"&gt;="&amp;RelGer!$C$6,tbVisitas[Data],"&lt;"&amp;RelGer!$O$6)+(ROW()/1000000),""))</f>
        <v/>
      </c>
    </row>
    <row r="181" spans="2:7" ht="20.100000000000001" customHeight="1" x14ac:dyDescent="0.25">
      <c r="B181" s="14"/>
      <c r="C181" s="14"/>
      <c r="D181" s="14"/>
      <c r="E181" s="14"/>
      <c r="F181" s="14"/>
      <c r="G181" s="11" t="str">
        <f>IF(B181="","",IFERROR(COUNTIFS(tbVisitas[Funcionário],B181,tbVisitas[Realizada?],"Sim",tbVisitas[Data],"&gt;="&amp;RelGer!$C$6,tbVisitas[Data],"&lt;"&amp;RelGer!$O$6)+(ROW()/1000000),""))</f>
        <v/>
      </c>
    </row>
    <row r="182" spans="2:7" ht="20.100000000000001" customHeight="1" x14ac:dyDescent="0.25">
      <c r="B182" s="14"/>
      <c r="C182" s="14"/>
      <c r="D182" s="14"/>
      <c r="E182" s="14"/>
      <c r="F182" s="14"/>
      <c r="G182" s="11" t="str">
        <f>IF(B182="","",IFERROR(COUNTIFS(tbVisitas[Funcionário],B182,tbVisitas[Realizada?],"Sim",tbVisitas[Data],"&gt;="&amp;RelGer!$C$6,tbVisitas[Data],"&lt;"&amp;RelGer!$O$6)+(ROW()/1000000),""))</f>
        <v/>
      </c>
    </row>
    <row r="183" spans="2:7" ht="20.100000000000001" customHeight="1" x14ac:dyDescent="0.25">
      <c r="B183" s="14"/>
      <c r="C183" s="14"/>
      <c r="D183" s="14"/>
      <c r="E183" s="14"/>
      <c r="F183" s="14"/>
      <c r="G183" s="11" t="str">
        <f>IF(B183="","",IFERROR(COUNTIFS(tbVisitas[Funcionário],B183,tbVisitas[Realizada?],"Sim",tbVisitas[Data],"&gt;="&amp;RelGer!$C$6,tbVisitas[Data],"&lt;"&amp;RelGer!$O$6)+(ROW()/1000000),""))</f>
        <v/>
      </c>
    </row>
    <row r="184" spans="2:7" ht="20.100000000000001" customHeight="1" x14ac:dyDescent="0.25">
      <c r="B184" s="14"/>
      <c r="C184" s="14"/>
      <c r="D184" s="14"/>
      <c r="E184" s="14"/>
      <c r="F184" s="14"/>
      <c r="G184" s="11" t="str">
        <f>IF(B184="","",IFERROR(COUNTIFS(tbVisitas[Funcionário],B184,tbVisitas[Realizada?],"Sim",tbVisitas[Data],"&gt;="&amp;RelGer!$C$6,tbVisitas[Data],"&lt;"&amp;RelGer!$O$6)+(ROW()/1000000),""))</f>
        <v/>
      </c>
    </row>
    <row r="185" spans="2:7" ht="20.100000000000001" customHeight="1" x14ac:dyDescent="0.25">
      <c r="B185" s="14"/>
      <c r="C185" s="14"/>
      <c r="D185" s="14"/>
      <c r="E185" s="14"/>
      <c r="F185" s="14"/>
      <c r="G185" s="11" t="str">
        <f>IF(B185="","",IFERROR(COUNTIFS(tbVisitas[Funcionário],B185,tbVisitas[Realizada?],"Sim",tbVisitas[Data],"&gt;="&amp;RelGer!$C$6,tbVisitas[Data],"&lt;"&amp;RelGer!$O$6)+(ROW()/1000000),""))</f>
        <v/>
      </c>
    </row>
    <row r="186" spans="2:7" ht="20.100000000000001" customHeight="1" x14ac:dyDescent="0.25">
      <c r="B186" s="14"/>
      <c r="C186" s="14"/>
      <c r="D186" s="14"/>
      <c r="E186" s="14"/>
      <c r="F186" s="14"/>
      <c r="G186" s="11" t="str">
        <f>IF(B186="","",IFERROR(COUNTIFS(tbVisitas[Funcionário],B186,tbVisitas[Realizada?],"Sim",tbVisitas[Data],"&gt;="&amp;RelGer!$C$6,tbVisitas[Data],"&lt;"&amp;RelGer!$O$6)+(ROW()/1000000),""))</f>
        <v/>
      </c>
    </row>
    <row r="187" spans="2:7" ht="20.100000000000001" customHeight="1" x14ac:dyDescent="0.25">
      <c r="B187" s="14"/>
      <c r="C187" s="14"/>
      <c r="D187" s="14"/>
      <c r="E187" s="14"/>
      <c r="F187" s="14"/>
      <c r="G187" s="11" t="str">
        <f>IF(B187="","",IFERROR(COUNTIFS(tbVisitas[Funcionário],B187,tbVisitas[Realizada?],"Sim",tbVisitas[Data],"&gt;="&amp;RelGer!$C$6,tbVisitas[Data],"&lt;"&amp;RelGer!$O$6)+(ROW()/1000000),""))</f>
        <v/>
      </c>
    </row>
    <row r="188" spans="2:7" ht="20.100000000000001" customHeight="1" x14ac:dyDescent="0.25">
      <c r="B188" s="14"/>
      <c r="C188" s="14"/>
      <c r="D188" s="14"/>
      <c r="E188" s="14"/>
      <c r="F188" s="14"/>
      <c r="G188" s="11" t="str">
        <f>IF(B188="","",IFERROR(COUNTIFS(tbVisitas[Funcionário],B188,tbVisitas[Realizada?],"Sim",tbVisitas[Data],"&gt;="&amp;RelGer!$C$6,tbVisitas[Data],"&lt;"&amp;RelGer!$O$6)+(ROW()/1000000),""))</f>
        <v/>
      </c>
    </row>
    <row r="189" spans="2:7" ht="20.100000000000001" customHeight="1" x14ac:dyDescent="0.25">
      <c r="B189" s="14"/>
      <c r="C189" s="14"/>
      <c r="D189" s="14"/>
      <c r="E189" s="14"/>
      <c r="F189" s="14"/>
      <c r="G189" s="11" t="str">
        <f>IF(B189="","",IFERROR(COUNTIFS(tbVisitas[Funcionário],B189,tbVisitas[Realizada?],"Sim",tbVisitas[Data],"&gt;="&amp;RelGer!$C$6,tbVisitas[Data],"&lt;"&amp;RelGer!$O$6)+(ROW()/1000000),""))</f>
        <v/>
      </c>
    </row>
    <row r="190" spans="2:7" ht="20.100000000000001" customHeight="1" x14ac:dyDescent="0.25">
      <c r="B190" s="14"/>
      <c r="C190" s="14"/>
      <c r="D190" s="14"/>
      <c r="E190" s="14"/>
      <c r="F190" s="14"/>
      <c r="G190" s="11" t="str">
        <f>IF(B190="","",IFERROR(COUNTIFS(tbVisitas[Funcionário],B190,tbVisitas[Realizada?],"Sim",tbVisitas[Data],"&gt;="&amp;RelGer!$C$6,tbVisitas[Data],"&lt;"&amp;RelGer!$O$6)+(ROW()/1000000),""))</f>
        <v/>
      </c>
    </row>
    <row r="191" spans="2:7" ht="20.100000000000001" customHeight="1" x14ac:dyDescent="0.25">
      <c r="B191" s="14"/>
      <c r="C191" s="14"/>
      <c r="D191" s="14"/>
      <c r="E191" s="14"/>
      <c r="F191" s="14"/>
      <c r="G191" s="11" t="str">
        <f>IF(B191="","",IFERROR(COUNTIFS(tbVisitas[Funcionário],B191,tbVisitas[Realizada?],"Sim",tbVisitas[Data],"&gt;="&amp;RelGer!$C$6,tbVisitas[Data],"&lt;"&amp;RelGer!$O$6)+(ROW()/1000000),""))</f>
        <v/>
      </c>
    </row>
    <row r="192" spans="2:7" ht="20.100000000000001" customHeight="1" x14ac:dyDescent="0.25">
      <c r="B192" s="14"/>
      <c r="C192" s="14"/>
      <c r="D192" s="14"/>
      <c r="E192" s="14"/>
      <c r="F192" s="14"/>
      <c r="G192" s="11" t="str">
        <f>IF(B192="","",IFERROR(COUNTIFS(tbVisitas[Funcionário],B192,tbVisitas[Realizada?],"Sim",tbVisitas[Data],"&gt;="&amp;RelGer!$C$6,tbVisitas[Data],"&lt;"&amp;RelGer!$O$6)+(ROW()/1000000),""))</f>
        <v/>
      </c>
    </row>
    <row r="193" spans="2:7" ht="20.100000000000001" customHeight="1" x14ac:dyDescent="0.25">
      <c r="B193" s="14"/>
      <c r="C193" s="14"/>
      <c r="D193" s="14"/>
      <c r="E193" s="14"/>
      <c r="F193" s="14"/>
      <c r="G193" s="11" t="str">
        <f>IF(B193="","",IFERROR(COUNTIFS(tbVisitas[Funcionário],B193,tbVisitas[Realizada?],"Sim",tbVisitas[Data],"&gt;="&amp;RelGer!$C$6,tbVisitas[Data],"&lt;"&amp;RelGer!$O$6)+(ROW()/1000000),""))</f>
        <v/>
      </c>
    </row>
    <row r="194" spans="2:7" ht="20.100000000000001" customHeight="1" x14ac:dyDescent="0.25">
      <c r="B194" s="14"/>
      <c r="C194" s="14"/>
      <c r="D194" s="14"/>
      <c r="E194" s="14"/>
      <c r="F194" s="14"/>
      <c r="G194" s="11" t="str">
        <f>IF(B194="","",IFERROR(COUNTIFS(tbVisitas[Funcionário],B194,tbVisitas[Realizada?],"Sim",tbVisitas[Data],"&gt;="&amp;RelGer!$C$6,tbVisitas[Data],"&lt;"&amp;RelGer!$O$6)+(ROW()/1000000),""))</f>
        <v/>
      </c>
    </row>
    <row r="195" spans="2:7" ht="20.100000000000001" customHeight="1" x14ac:dyDescent="0.25">
      <c r="B195" s="14"/>
      <c r="C195" s="14"/>
      <c r="D195" s="14"/>
      <c r="E195" s="14"/>
      <c r="F195" s="14"/>
      <c r="G195" s="11" t="str">
        <f>IF(B195="","",IFERROR(COUNTIFS(tbVisitas[Funcionário],B195,tbVisitas[Realizada?],"Sim",tbVisitas[Data],"&gt;="&amp;RelGer!$C$6,tbVisitas[Data],"&lt;"&amp;RelGer!$O$6)+(ROW()/1000000),""))</f>
        <v/>
      </c>
    </row>
    <row r="196" spans="2:7" ht="20.100000000000001" customHeight="1" x14ac:dyDescent="0.25">
      <c r="B196" s="14"/>
      <c r="C196" s="14"/>
      <c r="D196" s="14"/>
      <c r="E196" s="14"/>
      <c r="F196" s="14"/>
      <c r="G196" s="11" t="str">
        <f>IF(B196="","",IFERROR(COUNTIFS(tbVisitas[Funcionário],B196,tbVisitas[Realizada?],"Sim",tbVisitas[Data],"&gt;="&amp;RelGer!$C$6,tbVisitas[Data],"&lt;"&amp;RelGer!$O$6)+(ROW()/1000000),""))</f>
        <v/>
      </c>
    </row>
    <row r="197" spans="2:7" ht="20.100000000000001" customHeight="1" x14ac:dyDescent="0.25">
      <c r="B197" s="14"/>
      <c r="C197" s="14"/>
      <c r="D197" s="14"/>
      <c r="E197" s="14"/>
      <c r="F197" s="14"/>
      <c r="G197" s="11" t="str">
        <f>IF(B197="","",IFERROR(COUNTIFS(tbVisitas[Funcionário],B197,tbVisitas[Realizada?],"Sim",tbVisitas[Data],"&gt;="&amp;RelGer!$C$6,tbVisitas[Data],"&lt;"&amp;RelGer!$O$6)+(ROW()/1000000),""))</f>
        <v/>
      </c>
    </row>
    <row r="198" spans="2:7" ht="20.100000000000001" customHeight="1" x14ac:dyDescent="0.25">
      <c r="B198" s="14"/>
      <c r="C198" s="14"/>
      <c r="D198" s="14"/>
      <c r="E198" s="14"/>
      <c r="F198" s="14"/>
      <c r="G198" s="11" t="str">
        <f>IF(B198="","",IFERROR(COUNTIFS(tbVisitas[Funcionário],B198,tbVisitas[Realizada?],"Sim",tbVisitas[Data],"&gt;="&amp;RelGer!$C$6,tbVisitas[Data],"&lt;"&amp;RelGer!$O$6)+(ROW()/1000000),""))</f>
        <v/>
      </c>
    </row>
    <row r="199" spans="2:7" ht="20.100000000000001" customHeight="1" x14ac:dyDescent="0.25">
      <c r="B199" s="14"/>
      <c r="C199" s="14"/>
      <c r="D199" s="14"/>
      <c r="E199" s="14"/>
      <c r="F199" s="14"/>
      <c r="G199" s="11" t="str">
        <f>IF(B199="","",IFERROR(COUNTIFS(tbVisitas[Funcionário],B199,tbVisitas[Realizada?],"Sim",tbVisitas[Data],"&gt;="&amp;RelGer!$C$6,tbVisitas[Data],"&lt;"&amp;RelGer!$O$6)+(ROW()/1000000),""))</f>
        <v/>
      </c>
    </row>
    <row r="200" spans="2:7" ht="20.100000000000001" customHeight="1" x14ac:dyDescent="0.25">
      <c r="B200" s="14"/>
      <c r="C200" s="14"/>
      <c r="D200" s="14"/>
      <c r="E200" s="14"/>
      <c r="F200" s="14"/>
      <c r="G200" s="11" t="str">
        <f>IF(B200="","",IFERROR(COUNTIFS(tbVisitas[Funcionário],B200,tbVisitas[Realizada?],"Sim",tbVisitas[Data],"&gt;="&amp;RelGer!$C$6,tbVisitas[Data],"&lt;"&amp;RelGer!$O$6)+(ROW()/1000000),""))</f>
        <v/>
      </c>
    </row>
    <row r="201" spans="2:7" ht="20.100000000000001" customHeight="1" x14ac:dyDescent="0.25">
      <c r="B201" s="14"/>
      <c r="C201" s="14"/>
      <c r="D201" s="14"/>
      <c r="E201" s="14"/>
      <c r="F201" s="14"/>
      <c r="G201" s="11" t="str">
        <f>IF(B201="","",IFERROR(COUNTIFS(tbVisitas[Funcionário],B201,tbVisitas[Realizada?],"Sim",tbVisitas[Data],"&gt;="&amp;RelGer!$C$6,tbVisitas[Data],"&lt;"&amp;RelGer!$O$6)+(ROW()/1000000),""))</f>
        <v/>
      </c>
    </row>
    <row r="202" spans="2:7" ht="20.100000000000001" customHeight="1" x14ac:dyDescent="0.25">
      <c r="B202" s="14"/>
      <c r="C202" s="14"/>
      <c r="D202" s="14"/>
      <c r="E202" s="14"/>
      <c r="F202" s="14"/>
      <c r="G202" s="11" t="str">
        <f>IF(B202="","",IFERROR(COUNTIFS(tbVisitas[Funcionário],B202,tbVisitas[Realizada?],"Sim",tbVisitas[Data],"&gt;="&amp;RelGer!$C$6,tbVisitas[Data],"&lt;"&amp;RelGer!$O$6)+(ROW()/1000000),""))</f>
        <v/>
      </c>
    </row>
    <row r="203" spans="2:7" ht="20.100000000000001" customHeight="1" x14ac:dyDescent="0.25">
      <c r="B203" s="14"/>
      <c r="C203" s="14"/>
      <c r="D203" s="14"/>
      <c r="E203" s="14"/>
      <c r="F203" s="14"/>
      <c r="G203" s="11" t="str">
        <f>IF(B203="","",IFERROR(COUNTIFS(tbVisitas[Funcionário],B203,tbVisitas[Realizada?],"Sim",tbVisitas[Data],"&gt;="&amp;RelGer!$C$6,tbVisitas[Data],"&lt;"&amp;RelGer!$O$6)+(ROW()/1000000),""))</f>
        <v/>
      </c>
    </row>
    <row r="204" spans="2:7" ht="20.100000000000001" customHeight="1" x14ac:dyDescent="0.25">
      <c r="B204" s="14"/>
      <c r="C204" s="14"/>
      <c r="D204" s="14"/>
      <c r="E204" s="14"/>
      <c r="F204" s="14"/>
      <c r="G204" s="11" t="str">
        <f>IF(B204="","",IFERROR(COUNTIFS(tbVisitas[Funcionário],B204,tbVisitas[Realizada?],"Sim",tbVisitas[Data],"&gt;="&amp;RelGer!$C$6,tbVisitas[Data],"&lt;"&amp;RelGer!$O$6)+(ROW()/1000000),""))</f>
        <v/>
      </c>
    </row>
    <row r="205" spans="2:7" ht="20.100000000000001" customHeight="1" x14ac:dyDescent="0.25">
      <c r="B205" s="14"/>
      <c r="C205" s="14"/>
      <c r="D205" s="14"/>
      <c r="E205" s="14"/>
      <c r="F205" s="14"/>
      <c r="G205" s="11" t="str">
        <f>IF(B205="","",IFERROR(COUNTIFS(tbVisitas[Funcionário],B205,tbVisitas[Realizada?],"Sim",tbVisitas[Data],"&gt;="&amp;RelGer!$C$6,tbVisitas[Data],"&lt;"&amp;RelGer!$O$6)+(ROW()/1000000),""))</f>
        <v/>
      </c>
    </row>
    <row r="206" spans="2:7" ht="20.100000000000001" customHeight="1" x14ac:dyDescent="0.25">
      <c r="B206" s="14"/>
      <c r="C206" s="14"/>
      <c r="D206" s="14"/>
      <c r="E206" s="14"/>
      <c r="F206" s="14"/>
      <c r="G206" s="11" t="str">
        <f>IF(B206="","",IFERROR(COUNTIFS(tbVisitas[Funcionário],B206,tbVisitas[Realizada?],"Sim",tbVisitas[Data],"&gt;="&amp;RelGer!$C$6,tbVisitas[Data],"&lt;"&amp;RelGer!$O$6)+(ROW()/1000000),""))</f>
        <v/>
      </c>
    </row>
    <row r="207" spans="2:7" ht="20.100000000000001" customHeight="1" x14ac:dyDescent="0.25">
      <c r="B207" s="14"/>
      <c r="C207" s="14"/>
      <c r="D207" s="14"/>
      <c r="E207" s="14"/>
      <c r="F207" s="14"/>
      <c r="G207" s="11" t="str">
        <f>IF(B207="","",IFERROR(COUNTIFS(tbVisitas[Funcionário],B207,tbVisitas[Realizada?],"Sim",tbVisitas[Data],"&gt;="&amp;RelGer!$C$6,tbVisitas[Data],"&lt;"&amp;RelGer!$O$6)+(ROW()/1000000),""))</f>
        <v/>
      </c>
    </row>
    <row r="208" spans="2:7" ht="20.100000000000001" customHeight="1" x14ac:dyDescent="0.25">
      <c r="B208" s="14"/>
      <c r="C208" s="14"/>
      <c r="D208" s="14"/>
      <c r="E208" s="14"/>
      <c r="F208" s="14"/>
      <c r="G208" s="11" t="str">
        <f>IF(B208="","",IFERROR(COUNTIFS(tbVisitas[Funcionário],B208,tbVisitas[Realizada?],"Sim",tbVisitas[Data],"&gt;="&amp;RelGer!$C$6,tbVisitas[Data],"&lt;"&amp;RelGer!$O$6)+(ROW()/1000000),""))</f>
        <v/>
      </c>
    </row>
    <row r="209" spans="2:7" ht="20.100000000000001" customHeight="1" x14ac:dyDescent="0.25">
      <c r="B209" s="14"/>
      <c r="C209" s="14"/>
      <c r="D209" s="14"/>
      <c r="E209" s="14"/>
      <c r="F209" s="14"/>
      <c r="G209" s="11" t="str">
        <f>IF(B209="","",IFERROR(COUNTIFS(tbVisitas[Funcionário],B209,tbVisitas[Realizada?],"Sim",tbVisitas[Data],"&gt;="&amp;RelGer!$C$6,tbVisitas[Data],"&lt;"&amp;RelGer!$O$6)+(ROW()/1000000),""))</f>
        <v/>
      </c>
    </row>
    <row r="210" spans="2:7" ht="20.100000000000001" customHeight="1" x14ac:dyDescent="0.25">
      <c r="B210" s="14"/>
      <c r="C210" s="14"/>
      <c r="D210" s="14"/>
      <c r="E210" s="14"/>
      <c r="F210" s="14"/>
      <c r="G210" s="11" t="str">
        <f>IF(B210="","",IFERROR(COUNTIFS(tbVisitas[Funcionário],B210,tbVisitas[Realizada?],"Sim",tbVisitas[Data],"&gt;="&amp;RelGer!$C$6,tbVisitas[Data],"&lt;"&amp;RelGer!$O$6)+(ROW()/1000000),""))</f>
        <v/>
      </c>
    </row>
    <row r="211" spans="2:7" ht="20.100000000000001" customHeight="1" x14ac:dyDescent="0.25">
      <c r="B211" s="14"/>
      <c r="C211" s="14"/>
      <c r="D211" s="14"/>
      <c r="E211" s="14"/>
      <c r="F211" s="14"/>
      <c r="G211" s="11" t="str">
        <f>IF(B211="","",IFERROR(COUNTIFS(tbVisitas[Funcionário],B211,tbVisitas[Realizada?],"Sim",tbVisitas[Data],"&gt;="&amp;RelGer!$C$6,tbVisitas[Data],"&lt;"&amp;RelGer!$O$6)+(ROW()/1000000),""))</f>
        <v/>
      </c>
    </row>
    <row r="212" spans="2:7" ht="20.100000000000001" customHeight="1" x14ac:dyDescent="0.25">
      <c r="B212" s="14"/>
      <c r="C212" s="14"/>
      <c r="D212" s="14"/>
      <c r="E212" s="14"/>
      <c r="F212" s="14"/>
      <c r="G212" s="11" t="str">
        <f>IF(B212="","",IFERROR(COUNTIFS(tbVisitas[Funcionário],B212,tbVisitas[Realizada?],"Sim",tbVisitas[Data],"&gt;="&amp;RelGer!$C$6,tbVisitas[Data],"&lt;"&amp;RelGer!$O$6)+(ROW()/1000000),""))</f>
        <v/>
      </c>
    </row>
    <row r="213" spans="2:7" ht="20.100000000000001" customHeight="1" x14ac:dyDescent="0.25">
      <c r="B213" s="14"/>
      <c r="C213" s="14"/>
      <c r="D213" s="14"/>
      <c r="E213" s="14"/>
      <c r="F213" s="14"/>
      <c r="G213" s="11" t="str">
        <f>IF(B213="","",IFERROR(COUNTIFS(tbVisitas[Funcionário],B213,tbVisitas[Realizada?],"Sim",tbVisitas[Data],"&gt;="&amp;RelGer!$C$6,tbVisitas[Data],"&lt;"&amp;RelGer!$O$6)+(ROW()/1000000),""))</f>
        <v/>
      </c>
    </row>
    <row r="214" spans="2:7" ht="20.100000000000001" customHeight="1" x14ac:dyDescent="0.25">
      <c r="B214" s="14"/>
      <c r="C214" s="14"/>
      <c r="D214" s="14"/>
      <c r="E214" s="14"/>
      <c r="F214" s="14"/>
      <c r="G214" s="11" t="str">
        <f>IF(B214="","",IFERROR(COUNTIFS(tbVisitas[Funcionário],B214,tbVisitas[Realizada?],"Sim",tbVisitas[Data],"&gt;="&amp;RelGer!$C$6,tbVisitas[Data],"&lt;"&amp;RelGer!$O$6)+(ROW()/1000000),""))</f>
        <v/>
      </c>
    </row>
    <row r="215" spans="2:7" ht="20.100000000000001" customHeight="1" x14ac:dyDescent="0.25">
      <c r="B215" s="14"/>
      <c r="C215" s="14"/>
      <c r="D215" s="14"/>
      <c r="E215" s="14"/>
      <c r="F215" s="14"/>
      <c r="G215" s="11" t="str">
        <f>IF(B215="","",IFERROR(COUNTIFS(tbVisitas[Funcionário],B215,tbVisitas[Realizada?],"Sim",tbVisitas[Data],"&gt;="&amp;RelGer!$C$6,tbVisitas[Data],"&lt;"&amp;RelGer!$O$6)+(ROW()/1000000),""))</f>
        <v/>
      </c>
    </row>
    <row r="216" spans="2:7" ht="20.100000000000001" customHeight="1" x14ac:dyDescent="0.25">
      <c r="B216" s="14"/>
      <c r="C216" s="14"/>
      <c r="D216" s="14"/>
      <c r="E216" s="14"/>
      <c r="F216" s="14"/>
      <c r="G216" s="11" t="str">
        <f>IF(B216="","",IFERROR(COUNTIFS(tbVisitas[Funcionário],B216,tbVisitas[Realizada?],"Sim",tbVisitas[Data],"&gt;="&amp;RelGer!$C$6,tbVisitas[Data],"&lt;"&amp;RelGer!$O$6)+(ROW()/1000000),""))</f>
        <v/>
      </c>
    </row>
    <row r="217" spans="2:7" ht="20.100000000000001" customHeight="1" x14ac:dyDescent="0.25">
      <c r="B217" s="14"/>
      <c r="C217" s="14"/>
      <c r="D217" s="14"/>
      <c r="E217" s="14"/>
      <c r="F217" s="14"/>
      <c r="G217" s="11" t="str">
        <f>IF(B217="","",IFERROR(COUNTIFS(tbVisitas[Funcionário],B217,tbVisitas[Realizada?],"Sim",tbVisitas[Data],"&gt;="&amp;RelGer!$C$6,tbVisitas[Data],"&lt;"&amp;RelGer!$O$6)+(ROW()/1000000),""))</f>
        <v/>
      </c>
    </row>
    <row r="218" spans="2:7" ht="20.100000000000001" customHeight="1" x14ac:dyDescent="0.25">
      <c r="B218" s="14"/>
      <c r="C218" s="14"/>
      <c r="D218" s="14"/>
      <c r="E218" s="14"/>
      <c r="F218" s="14"/>
      <c r="G218" s="11" t="str">
        <f>IF(B218="","",IFERROR(COUNTIFS(tbVisitas[Funcionário],B218,tbVisitas[Realizada?],"Sim",tbVisitas[Data],"&gt;="&amp;RelGer!$C$6,tbVisitas[Data],"&lt;"&amp;RelGer!$O$6)+(ROW()/1000000),""))</f>
        <v/>
      </c>
    </row>
    <row r="219" spans="2:7" ht="20.100000000000001" customHeight="1" x14ac:dyDescent="0.25">
      <c r="B219" s="14"/>
      <c r="C219" s="14"/>
      <c r="D219" s="14"/>
      <c r="E219" s="14"/>
      <c r="F219" s="14"/>
      <c r="G219" s="11" t="str">
        <f>IF(B219="","",IFERROR(COUNTIFS(tbVisitas[Funcionário],B219,tbVisitas[Realizada?],"Sim",tbVisitas[Data],"&gt;="&amp;RelGer!$C$6,tbVisitas[Data],"&lt;"&amp;RelGer!$O$6)+(ROW()/1000000),""))</f>
        <v/>
      </c>
    </row>
    <row r="220" spans="2:7" ht="20.100000000000001" customHeight="1" x14ac:dyDescent="0.25">
      <c r="B220" s="14"/>
      <c r="C220" s="14"/>
      <c r="D220" s="14"/>
      <c r="E220" s="14"/>
      <c r="F220" s="14"/>
      <c r="G220" s="11" t="str">
        <f>IF(B220="","",IFERROR(COUNTIFS(tbVisitas[Funcionário],B220,tbVisitas[Realizada?],"Sim",tbVisitas[Data],"&gt;="&amp;RelGer!$C$6,tbVisitas[Data],"&lt;"&amp;RelGer!$O$6)+(ROW()/1000000),""))</f>
        <v/>
      </c>
    </row>
    <row r="221" spans="2:7" ht="20.100000000000001" customHeight="1" x14ac:dyDescent="0.25">
      <c r="B221" s="14"/>
      <c r="C221" s="14"/>
      <c r="D221" s="14"/>
      <c r="E221" s="14"/>
      <c r="F221" s="14"/>
      <c r="G221" s="11" t="str">
        <f>IF(B221="","",IFERROR(COUNTIFS(tbVisitas[Funcionário],B221,tbVisitas[Realizada?],"Sim",tbVisitas[Data],"&gt;="&amp;RelGer!$C$6,tbVisitas[Data],"&lt;"&amp;RelGer!$O$6)+(ROW()/1000000),""))</f>
        <v/>
      </c>
    </row>
    <row r="222" spans="2:7" ht="20.100000000000001" customHeight="1" x14ac:dyDescent="0.25">
      <c r="B222" s="14"/>
      <c r="C222" s="14"/>
      <c r="D222" s="14"/>
      <c r="E222" s="14"/>
      <c r="F222" s="14"/>
      <c r="G222" s="11" t="str">
        <f>IF(B222="","",IFERROR(COUNTIFS(tbVisitas[Funcionário],B222,tbVisitas[Realizada?],"Sim",tbVisitas[Data],"&gt;="&amp;RelGer!$C$6,tbVisitas[Data],"&lt;"&amp;RelGer!$O$6)+(ROW()/1000000),""))</f>
        <v/>
      </c>
    </row>
    <row r="223" spans="2:7" ht="20.100000000000001" customHeight="1" x14ac:dyDescent="0.25">
      <c r="B223" s="14"/>
      <c r="C223" s="14"/>
      <c r="D223" s="14"/>
      <c r="E223" s="14"/>
      <c r="F223" s="14"/>
      <c r="G223" s="11" t="str">
        <f>IF(B223="","",IFERROR(COUNTIFS(tbVisitas[Funcionário],B223,tbVisitas[Realizada?],"Sim",tbVisitas[Data],"&gt;="&amp;RelGer!$C$6,tbVisitas[Data],"&lt;"&amp;RelGer!$O$6)+(ROW()/1000000),""))</f>
        <v/>
      </c>
    </row>
    <row r="224" spans="2:7" ht="20.100000000000001" customHeight="1" x14ac:dyDescent="0.25">
      <c r="B224" s="14"/>
      <c r="C224" s="14"/>
      <c r="D224" s="14"/>
      <c r="E224" s="14"/>
      <c r="F224" s="14"/>
      <c r="G224" s="11" t="str">
        <f>IF(B224="","",IFERROR(COUNTIFS(tbVisitas[Funcionário],B224,tbVisitas[Realizada?],"Sim",tbVisitas[Data],"&gt;="&amp;RelGer!$C$6,tbVisitas[Data],"&lt;"&amp;RelGer!$O$6)+(ROW()/1000000),""))</f>
        <v/>
      </c>
    </row>
    <row r="225" spans="2:7" ht="20.100000000000001" customHeight="1" x14ac:dyDescent="0.25">
      <c r="B225" s="14"/>
      <c r="C225" s="14"/>
      <c r="D225" s="14"/>
      <c r="E225" s="14"/>
      <c r="F225" s="14"/>
      <c r="G225" s="11" t="str">
        <f>IF(B225="","",IFERROR(COUNTIFS(tbVisitas[Funcionário],B225,tbVisitas[Realizada?],"Sim",tbVisitas[Data],"&gt;="&amp;RelGer!$C$6,tbVisitas[Data],"&lt;"&amp;RelGer!$O$6)+(ROW()/1000000),""))</f>
        <v/>
      </c>
    </row>
    <row r="226" spans="2:7" ht="20.100000000000001" customHeight="1" x14ac:dyDescent="0.25">
      <c r="B226" s="14"/>
      <c r="C226" s="14"/>
      <c r="D226" s="14"/>
      <c r="E226" s="14"/>
      <c r="F226" s="14"/>
      <c r="G226" s="11" t="str">
        <f>IF(B226="","",IFERROR(COUNTIFS(tbVisitas[Funcionário],B226,tbVisitas[Realizada?],"Sim",tbVisitas[Data],"&gt;="&amp;RelGer!$C$6,tbVisitas[Data],"&lt;"&amp;RelGer!$O$6)+(ROW()/1000000),""))</f>
        <v/>
      </c>
    </row>
    <row r="227" spans="2:7" ht="20.100000000000001" customHeight="1" x14ac:dyDescent="0.25">
      <c r="B227" s="14"/>
      <c r="C227" s="14"/>
      <c r="D227" s="14"/>
      <c r="E227" s="14"/>
      <c r="F227" s="14"/>
      <c r="G227" s="11" t="str">
        <f>IF(B227="","",IFERROR(COUNTIFS(tbVisitas[Funcionário],B227,tbVisitas[Realizada?],"Sim",tbVisitas[Data],"&gt;="&amp;RelGer!$C$6,tbVisitas[Data],"&lt;"&amp;RelGer!$O$6)+(ROW()/1000000),""))</f>
        <v/>
      </c>
    </row>
    <row r="228" spans="2:7" ht="20.100000000000001" customHeight="1" x14ac:dyDescent="0.25">
      <c r="B228" s="14"/>
      <c r="C228" s="14"/>
      <c r="D228" s="14"/>
      <c r="E228" s="14"/>
      <c r="F228" s="14"/>
      <c r="G228" s="11" t="str">
        <f>IF(B228="","",IFERROR(COUNTIFS(tbVisitas[Funcionário],B228,tbVisitas[Realizada?],"Sim",tbVisitas[Data],"&gt;="&amp;RelGer!$C$6,tbVisitas[Data],"&lt;"&amp;RelGer!$O$6)+(ROW()/1000000),""))</f>
        <v/>
      </c>
    </row>
    <row r="229" spans="2:7" ht="20.100000000000001" customHeight="1" x14ac:dyDescent="0.25">
      <c r="B229" s="14"/>
      <c r="C229" s="14"/>
      <c r="D229" s="14"/>
      <c r="E229" s="14"/>
      <c r="F229" s="14"/>
      <c r="G229" s="11" t="str">
        <f>IF(B229="","",IFERROR(COUNTIFS(tbVisitas[Funcionário],B229,tbVisitas[Realizada?],"Sim",tbVisitas[Data],"&gt;="&amp;RelGer!$C$6,tbVisitas[Data],"&lt;"&amp;RelGer!$O$6)+(ROW()/1000000),""))</f>
        <v/>
      </c>
    </row>
    <row r="230" spans="2:7" ht="20.100000000000001" customHeight="1" x14ac:dyDescent="0.25">
      <c r="B230" s="14"/>
      <c r="C230" s="14"/>
      <c r="D230" s="14"/>
      <c r="E230" s="14"/>
      <c r="F230" s="14"/>
      <c r="G230" s="11" t="str">
        <f>IF(B230="","",IFERROR(COUNTIFS(tbVisitas[Funcionário],B230,tbVisitas[Realizada?],"Sim",tbVisitas[Data],"&gt;="&amp;RelGer!$C$6,tbVisitas[Data],"&lt;"&amp;RelGer!$O$6)+(ROW()/1000000),""))</f>
        <v/>
      </c>
    </row>
    <row r="231" spans="2:7" ht="20.100000000000001" customHeight="1" x14ac:dyDescent="0.25">
      <c r="B231" s="14"/>
      <c r="C231" s="14"/>
      <c r="D231" s="14"/>
      <c r="E231" s="14"/>
      <c r="F231" s="14"/>
      <c r="G231" s="11" t="str">
        <f>IF(B231="","",IFERROR(COUNTIFS(tbVisitas[Funcionário],B231,tbVisitas[Realizada?],"Sim",tbVisitas[Data],"&gt;="&amp;RelGer!$C$6,tbVisitas[Data],"&lt;"&amp;RelGer!$O$6)+(ROW()/1000000),""))</f>
        <v/>
      </c>
    </row>
    <row r="232" spans="2:7" ht="20.100000000000001" customHeight="1" x14ac:dyDescent="0.25">
      <c r="B232" s="14"/>
      <c r="C232" s="14"/>
      <c r="D232" s="14"/>
      <c r="E232" s="14"/>
      <c r="F232" s="14"/>
      <c r="G232" s="11" t="str">
        <f>IF(B232="","",IFERROR(COUNTIFS(tbVisitas[Funcionário],B232,tbVisitas[Realizada?],"Sim",tbVisitas[Data],"&gt;="&amp;RelGer!$C$6,tbVisitas[Data],"&lt;"&amp;RelGer!$O$6)+(ROW()/1000000),""))</f>
        <v/>
      </c>
    </row>
    <row r="233" spans="2:7" ht="20.100000000000001" customHeight="1" x14ac:dyDescent="0.25">
      <c r="B233" s="14"/>
      <c r="C233" s="14"/>
      <c r="D233" s="14"/>
      <c r="E233" s="14"/>
      <c r="F233" s="14"/>
      <c r="G233" s="11" t="str">
        <f>IF(B233="","",IFERROR(COUNTIFS(tbVisitas[Funcionário],B233,tbVisitas[Realizada?],"Sim",tbVisitas[Data],"&gt;="&amp;RelGer!$C$6,tbVisitas[Data],"&lt;"&amp;RelGer!$O$6)+(ROW()/1000000),""))</f>
        <v/>
      </c>
    </row>
    <row r="234" spans="2:7" ht="20.100000000000001" customHeight="1" x14ac:dyDescent="0.25">
      <c r="B234" s="14"/>
      <c r="C234" s="14"/>
      <c r="D234" s="14"/>
      <c r="E234" s="14"/>
      <c r="F234" s="14"/>
      <c r="G234" s="11" t="str">
        <f>IF(B234="","",IFERROR(COUNTIFS(tbVisitas[Funcionário],B234,tbVisitas[Realizada?],"Sim",tbVisitas[Data],"&gt;="&amp;RelGer!$C$6,tbVisitas[Data],"&lt;"&amp;RelGer!$O$6)+(ROW()/1000000),""))</f>
        <v/>
      </c>
    </row>
    <row r="235" spans="2:7" ht="20.100000000000001" customHeight="1" x14ac:dyDescent="0.25">
      <c r="B235" s="14"/>
      <c r="C235" s="14"/>
      <c r="D235" s="14"/>
      <c r="E235" s="14"/>
      <c r="F235" s="14"/>
      <c r="G235" s="11" t="str">
        <f>IF(B235="","",IFERROR(COUNTIFS(tbVisitas[Funcionário],B235,tbVisitas[Realizada?],"Sim",tbVisitas[Data],"&gt;="&amp;RelGer!$C$6,tbVisitas[Data],"&lt;"&amp;RelGer!$O$6)+(ROW()/1000000),""))</f>
        <v/>
      </c>
    </row>
    <row r="236" spans="2:7" ht="20.100000000000001" customHeight="1" x14ac:dyDescent="0.25">
      <c r="B236" s="14"/>
      <c r="C236" s="14"/>
      <c r="D236" s="14"/>
      <c r="E236" s="14"/>
      <c r="F236" s="14"/>
      <c r="G236" s="11" t="str">
        <f>IF(B236="","",IFERROR(COUNTIFS(tbVisitas[Funcionário],B236,tbVisitas[Realizada?],"Sim",tbVisitas[Data],"&gt;="&amp;RelGer!$C$6,tbVisitas[Data],"&lt;"&amp;RelGer!$O$6)+(ROW()/1000000),""))</f>
        <v/>
      </c>
    </row>
    <row r="237" spans="2:7" ht="20.100000000000001" customHeight="1" x14ac:dyDescent="0.25">
      <c r="B237" s="14"/>
      <c r="C237" s="14"/>
      <c r="D237" s="14"/>
      <c r="E237" s="14"/>
      <c r="F237" s="14"/>
      <c r="G237" s="11" t="str">
        <f>IF(B237="","",IFERROR(COUNTIFS(tbVisitas[Funcionário],B237,tbVisitas[Realizada?],"Sim",tbVisitas[Data],"&gt;="&amp;RelGer!$C$6,tbVisitas[Data],"&lt;"&amp;RelGer!$O$6)+(ROW()/1000000),""))</f>
        <v/>
      </c>
    </row>
    <row r="238" spans="2:7" ht="20.100000000000001" customHeight="1" x14ac:dyDescent="0.25">
      <c r="B238" s="14"/>
      <c r="C238" s="14"/>
      <c r="D238" s="14"/>
      <c r="E238" s="14"/>
      <c r="F238" s="14"/>
      <c r="G238" s="11" t="str">
        <f>IF(B238="","",IFERROR(COUNTIFS(tbVisitas[Funcionário],B238,tbVisitas[Realizada?],"Sim",tbVisitas[Data],"&gt;="&amp;RelGer!$C$6,tbVisitas[Data],"&lt;"&amp;RelGer!$O$6)+(ROW()/1000000),""))</f>
        <v/>
      </c>
    </row>
    <row r="239" spans="2:7" ht="20.100000000000001" customHeight="1" x14ac:dyDescent="0.25">
      <c r="B239" s="14"/>
      <c r="C239" s="14"/>
      <c r="D239" s="14"/>
      <c r="E239" s="14"/>
      <c r="F239" s="14"/>
      <c r="G239" s="11" t="str">
        <f>IF(B239="","",IFERROR(COUNTIFS(tbVisitas[Funcionário],B239,tbVisitas[Realizada?],"Sim",tbVisitas[Data],"&gt;="&amp;RelGer!$C$6,tbVisitas[Data],"&lt;"&amp;RelGer!$O$6)+(ROW()/1000000),""))</f>
        <v/>
      </c>
    </row>
    <row r="240" spans="2:7" ht="20.100000000000001" customHeight="1" x14ac:dyDescent="0.25">
      <c r="B240" s="14"/>
      <c r="C240" s="14"/>
      <c r="D240" s="14"/>
      <c r="E240" s="14"/>
      <c r="F240" s="14"/>
      <c r="G240" s="11" t="str">
        <f>IF(B240="","",IFERROR(COUNTIFS(tbVisitas[Funcionário],B240,tbVisitas[Realizada?],"Sim",tbVisitas[Data],"&gt;="&amp;RelGer!$C$6,tbVisitas[Data],"&lt;"&amp;RelGer!$O$6)+(ROW()/1000000),""))</f>
        <v/>
      </c>
    </row>
    <row r="241" spans="2:7" ht="20.100000000000001" customHeight="1" x14ac:dyDescent="0.25">
      <c r="B241" s="14"/>
      <c r="C241" s="14"/>
      <c r="D241" s="14"/>
      <c r="E241" s="14"/>
      <c r="F241" s="14"/>
      <c r="G241" s="11" t="str">
        <f>IF(B241="","",IFERROR(COUNTIFS(tbVisitas[Funcionário],B241,tbVisitas[Realizada?],"Sim",tbVisitas[Data],"&gt;="&amp;RelGer!$C$6,tbVisitas[Data],"&lt;"&amp;RelGer!$O$6)+(ROW()/1000000),""))</f>
        <v/>
      </c>
    </row>
    <row r="242" spans="2:7" ht="20.100000000000001" customHeight="1" x14ac:dyDescent="0.25">
      <c r="B242" s="14"/>
      <c r="C242" s="14"/>
      <c r="D242" s="14"/>
      <c r="E242" s="14"/>
      <c r="F242" s="14"/>
      <c r="G242" s="11" t="str">
        <f>IF(B242="","",IFERROR(COUNTIFS(tbVisitas[Funcionário],B242,tbVisitas[Realizada?],"Sim",tbVisitas[Data],"&gt;="&amp;RelGer!$C$6,tbVisitas[Data],"&lt;"&amp;RelGer!$O$6)+(ROW()/1000000),""))</f>
        <v/>
      </c>
    </row>
    <row r="243" spans="2:7" ht="20.100000000000001" customHeight="1" x14ac:dyDescent="0.25">
      <c r="B243" s="14"/>
      <c r="C243" s="14"/>
      <c r="D243" s="14"/>
      <c r="E243" s="14"/>
      <c r="F243" s="14"/>
      <c r="G243" s="11" t="str">
        <f>IF(B243="","",IFERROR(COUNTIFS(tbVisitas[Funcionário],B243,tbVisitas[Realizada?],"Sim",tbVisitas[Data],"&gt;="&amp;RelGer!$C$6,tbVisitas[Data],"&lt;"&amp;RelGer!$O$6)+(ROW()/1000000),""))</f>
        <v/>
      </c>
    </row>
    <row r="244" spans="2:7" ht="20.100000000000001" customHeight="1" x14ac:dyDescent="0.25">
      <c r="B244" s="14"/>
      <c r="C244" s="14"/>
      <c r="D244" s="14"/>
      <c r="E244" s="14"/>
      <c r="F244" s="14"/>
      <c r="G244" s="11" t="str">
        <f>IF(B244="","",IFERROR(COUNTIFS(tbVisitas[Funcionário],B244,tbVisitas[Realizada?],"Sim",tbVisitas[Data],"&gt;="&amp;RelGer!$C$6,tbVisitas[Data],"&lt;"&amp;RelGer!$O$6)+(ROW()/1000000),""))</f>
        <v/>
      </c>
    </row>
    <row r="245" spans="2:7" ht="20.100000000000001" customHeight="1" x14ac:dyDescent="0.25">
      <c r="B245" s="14"/>
      <c r="C245" s="14"/>
      <c r="D245" s="14"/>
      <c r="E245" s="14"/>
      <c r="F245" s="14"/>
      <c r="G245" s="11" t="str">
        <f>IF(B245="","",IFERROR(COUNTIFS(tbVisitas[Funcionário],B245,tbVisitas[Realizada?],"Sim",tbVisitas[Data],"&gt;="&amp;RelGer!$C$6,tbVisitas[Data],"&lt;"&amp;RelGer!$O$6)+(ROW()/1000000),""))</f>
        <v/>
      </c>
    </row>
    <row r="246" spans="2:7" ht="20.100000000000001" customHeight="1" x14ac:dyDescent="0.25">
      <c r="B246" s="14"/>
      <c r="C246" s="14"/>
      <c r="D246" s="14"/>
      <c r="E246" s="14"/>
      <c r="F246" s="14"/>
      <c r="G246" s="11" t="str">
        <f>IF(B246="","",IFERROR(COUNTIFS(tbVisitas[Funcionário],B246,tbVisitas[Realizada?],"Sim",tbVisitas[Data],"&gt;="&amp;RelGer!$C$6,tbVisitas[Data],"&lt;"&amp;RelGer!$O$6)+(ROW()/1000000),""))</f>
        <v/>
      </c>
    </row>
    <row r="247" spans="2:7" ht="20.100000000000001" customHeight="1" x14ac:dyDescent="0.25">
      <c r="B247" s="14"/>
      <c r="C247" s="14"/>
      <c r="D247" s="14"/>
      <c r="E247" s="14"/>
      <c r="F247" s="14"/>
      <c r="G247" s="11" t="str">
        <f>IF(B247="","",IFERROR(COUNTIFS(tbVisitas[Funcionário],B247,tbVisitas[Realizada?],"Sim",tbVisitas[Data],"&gt;="&amp;RelGer!$C$6,tbVisitas[Data],"&lt;"&amp;RelGer!$O$6)+(ROW()/1000000),""))</f>
        <v/>
      </c>
    </row>
    <row r="248" spans="2:7" ht="20.100000000000001" customHeight="1" x14ac:dyDescent="0.25">
      <c r="B248" s="14"/>
      <c r="C248" s="14"/>
      <c r="D248" s="14"/>
      <c r="E248" s="14"/>
      <c r="F248" s="14"/>
      <c r="G248" s="11" t="str">
        <f>IF(B248="","",IFERROR(COUNTIFS(tbVisitas[Funcionário],B248,tbVisitas[Realizada?],"Sim",tbVisitas[Data],"&gt;="&amp;RelGer!$C$6,tbVisitas[Data],"&lt;"&amp;RelGer!$O$6)+(ROW()/1000000),""))</f>
        <v/>
      </c>
    </row>
    <row r="249" spans="2:7" ht="20.100000000000001" customHeight="1" x14ac:dyDescent="0.25">
      <c r="B249" s="14"/>
      <c r="C249" s="14"/>
      <c r="D249" s="14"/>
      <c r="E249" s="14"/>
      <c r="F249" s="14"/>
      <c r="G249" s="11" t="str">
        <f>IF(B249="","",IFERROR(COUNTIFS(tbVisitas[Funcionário],B249,tbVisitas[Realizada?],"Sim",tbVisitas[Data],"&gt;="&amp;RelGer!$C$6,tbVisitas[Data],"&lt;"&amp;RelGer!$O$6)+(ROW()/1000000),""))</f>
        <v/>
      </c>
    </row>
    <row r="250" spans="2:7" ht="20.100000000000001" customHeight="1" x14ac:dyDescent="0.25">
      <c r="B250" s="14"/>
      <c r="C250" s="14"/>
      <c r="D250" s="14"/>
      <c r="E250" s="14"/>
      <c r="F250" s="14"/>
      <c r="G250" s="11" t="str">
        <f>IF(B250="","",IFERROR(COUNTIFS(tbVisitas[Funcionário],B250,tbVisitas[Realizada?],"Sim",tbVisitas[Data],"&gt;="&amp;RelGer!$C$6,tbVisitas[Data],"&lt;"&amp;RelGer!$O$6)+(ROW()/1000000),""))</f>
        <v/>
      </c>
    </row>
    <row r="251" spans="2:7" ht="20.100000000000001" customHeight="1" x14ac:dyDescent="0.25">
      <c r="B251" s="14"/>
      <c r="C251" s="14"/>
      <c r="D251" s="14"/>
      <c r="E251" s="14"/>
      <c r="F251" s="14"/>
      <c r="G251" s="11" t="str">
        <f>IF(B251="","",IFERROR(COUNTIFS(tbVisitas[Funcionário],B251,tbVisitas[Realizada?],"Sim",tbVisitas[Data],"&gt;="&amp;RelGer!$C$6,tbVisitas[Data],"&lt;"&amp;RelGer!$O$6)+(ROW()/1000000),""))</f>
        <v/>
      </c>
    </row>
    <row r="252" spans="2:7" ht="20.100000000000001" customHeight="1" x14ac:dyDescent="0.25">
      <c r="B252" s="14"/>
      <c r="C252" s="14"/>
      <c r="D252" s="14"/>
      <c r="E252" s="14"/>
      <c r="F252" s="14"/>
      <c r="G252" s="11" t="str">
        <f>IF(B252="","",IFERROR(COUNTIFS(tbVisitas[Funcionário],B252,tbVisitas[Realizada?],"Sim",tbVisitas[Data],"&gt;="&amp;RelGer!$C$6,tbVisitas[Data],"&lt;"&amp;RelGer!$O$6)+(ROW()/1000000),""))</f>
        <v/>
      </c>
    </row>
    <row r="253" spans="2:7" ht="20.100000000000001" customHeight="1" x14ac:dyDescent="0.25">
      <c r="B253" s="14"/>
      <c r="C253" s="14"/>
      <c r="D253" s="14"/>
      <c r="E253" s="14"/>
      <c r="F253" s="14"/>
      <c r="G253" s="11" t="str">
        <f>IF(B253="","",IFERROR(COUNTIFS(tbVisitas[Funcionário],B253,tbVisitas[Realizada?],"Sim",tbVisitas[Data],"&gt;="&amp;RelGer!$C$6,tbVisitas[Data],"&lt;"&amp;RelGer!$O$6)+(ROW()/1000000),""))</f>
        <v/>
      </c>
    </row>
    <row r="254" spans="2:7" ht="20.100000000000001" customHeight="1" x14ac:dyDescent="0.25">
      <c r="B254" s="14"/>
      <c r="C254" s="14"/>
      <c r="D254" s="14"/>
      <c r="E254" s="14"/>
      <c r="F254" s="14"/>
      <c r="G254" s="11" t="str">
        <f>IF(B254="","",IFERROR(COUNTIFS(tbVisitas[Funcionário],B254,tbVisitas[Realizada?],"Sim",tbVisitas[Data],"&gt;="&amp;RelGer!$C$6,tbVisitas[Data],"&lt;"&amp;RelGer!$O$6)+(ROW()/1000000),""))</f>
        <v/>
      </c>
    </row>
    <row r="255" spans="2:7" ht="20.100000000000001" customHeight="1" x14ac:dyDescent="0.25">
      <c r="B255" s="14"/>
      <c r="C255" s="14"/>
      <c r="D255" s="14"/>
      <c r="E255" s="14"/>
      <c r="F255" s="14"/>
      <c r="G255" s="11" t="str">
        <f>IF(B255="","",IFERROR(COUNTIFS(tbVisitas[Funcionário],B255,tbVisitas[Realizada?],"Sim",tbVisitas[Data],"&gt;="&amp;RelGer!$C$6,tbVisitas[Data],"&lt;"&amp;RelGer!$O$6)+(ROW()/1000000),""))</f>
        <v/>
      </c>
    </row>
    <row r="256" spans="2:7" ht="20.100000000000001" customHeight="1" x14ac:dyDescent="0.25">
      <c r="B256" s="14"/>
      <c r="C256" s="14"/>
      <c r="D256" s="14"/>
      <c r="E256" s="14"/>
      <c r="F256" s="14"/>
      <c r="G256" s="11" t="str">
        <f>IF(B256="","",IFERROR(COUNTIFS(tbVisitas[Funcionário],B256,tbVisitas[Realizada?],"Sim",tbVisitas[Data],"&gt;="&amp;RelGer!$C$6,tbVisitas[Data],"&lt;"&amp;RelGer!$O$6)+(ROW()/1000000),""))</f>
        <v/>
      </c>
    </row>
    <row r="257" spans="2:7" ht="20.100000000000001" customHeight="1" x14ac:dyDescent="0.25">
      <c r="B257" s="14"/>
      <c r="C257" s="14"/>
      <c r="D257" s="14"/>
      <c r="E257" s="14"/>
      <c r="F257" s="14"/>
      <c r="G257" s="11" t="str">
        <f>IF(B257="","",IFERROR(COUNTIFS(tbVisitas[Funcionário],B257,tbVisitas[Realizada?],"Sim",tbVisitas[Data],"&gt;="&amp;RelGer!$C$6,tbVisitas[Data],"&lt;"&amp;RelGer!$O$6)+(ROW()/1000000),""))</f>
        <v/>
      </c>
    </row>
    <row r="258" spans="2:7" ht="20.100000000000001" customHeight="1" x14ac:dyDescent="0.25">
      <c r="B258" s="14"/>
      <c r="C258" s="14"/>
      <c r="D258" s="14"/>
      <c r="E258" s="14"/>
      <c r="F258" s="14"/>
      <c r="G258" s="11" t="str">
        <f>IF(B258="","",IFERROR(COUNTIFS(tbVisitas[Funcionário],B258,tbVisitas[Realizada?],"Sim",tbVisitas[Data],"&gt;="&amp;RelGer!$C$6,tbVisitas[Data],"&lt;"&amp;RelGer!$O$6)+(ROW()/1000000),""))</f>
        <v/>
      </c>
    </row>
    <row r="259" spans="2:7" ht="20.100000000000001" customHeight="1" x14ac:dyDescent="0.25">
      <c r="B259" s="14"/>
      <c r="C259" s="14"/>
      <c r="D259" s="14"/>
      <c r="E259" s="14"/>
      <c r="F259" s="14"/>
      <c r="G259" s="11" t="str">
        <f>IF(B259="","",IFERROR(COUNTIFS(tbVisitas[Funcionário],B259,tbVisitas[Realizada?],"Sim",tbVisitas[Data],"&gt;="&amp;RelGer!$C$6,tbVisitas[Data],"&lt;"&amp;RelGer!$O$6)+(ROW()/1000000),""))</f>
        <v/>
      </c>
    </row>
    <row r="260" spans="2:7" ht="20.100000000000001" customHeight="1" x14ac:dyDescent="0.25">
      <c r="B260" s="14"/>
      <c r="C260" s="14"/>
      <c r="D260" s="14"/>
      <c r="E260" s="14"/>
      <c r="F260" s="14"/>
      <c r="G260" s="11" t="str">
        <f>IF(B260="","",IFERROR(COUNTIFS(tbVisitas[Funcionário],B260,tbVisitas[Realizada?],"Sim",tbVisitas[Data],"&gt;="&amp;RelGer!$C$6,tbVisitas[Data],"&lt;"&amp;RelGer!$O$6)+(ROW()/1000000),""))</f>
        <v/>
      </c>
    </row>
    <row r="261" spans="2:7" ht="20.100000000000001" customHeight="1" x14ac:dyDescent="0.25">
      <c r="B261" s="14"/>
      <c r="C261" s="14"/>
      <c r="D261" s="14"/>
      <c r="E261" s="14"/>
      <c r="F261" s="14"/>
      <c r="G261" s="11" t="str">
        <f>IF(B261="","",IFERROR(COUNTIFS(tbVisitas[Funcionário],B261,tbVisitas[Realizada?],"Sim",tbVisitas[Data],"&gt;="&amp;RelGer!$C$6,tbVisitas[Data],"&lt;"&amp;RelGer!$O$6)+(ROW()/1000000),""))</f>
        <v/>
      </c>
    </row>
    <row r="262" spans="2:7" ht="20.100000000000001" customHeight="1" x14ac:dyDescent="0.25">
      <c r="B262" s="14"/>
      <c r="C262" s="14"/>
      <c r="D262" s="14"/>
      <c r="E262" s="14"/>
      <c r="F262" s="14"/>
      <c r="G262" s="11" t="str">
        <f>IF(B262="","",IFERROR(COUNTIFS(tbVisitas[Funcionário],B262,tbVisitas[Realizada?],"Sim",tbVisitas[Data],"&gt;="&amp;RelGer!$C$6,tbVisitas[Data],"&lt;"&amp;RelGer!$O$6)+(ROW()/1000000),""))</f>
        <v/>
      </c>
    </row>
    <row r="263" spans="2:7" ht="20.100000000000001" customHeight="1" x14ac:dyDescent="0.25">
      <c r="B263" s="14"/>
      <c r="C263" s="14"/>
      <c r="D263" s="14"/>
      <c r="E263" s="14"/>
      <c r="F263" s="14"/>
      <c r="G263" s="11" t="str">
        <f>IF(B263="","",IFERROR(COUNTIFS(tbVisitas[Funcionário],B263,tbVisitas[Realizada?],"Sim",tbVisitas[Data],"&gt;="&amp;RelGer!$C$6,tbVisitas[Data],"&lt;"&amp;RelGer!$O$6)+(ROW()/1000000),""))</f>
        <v/>
      </c>
    </row>
    <row r="264" spans="2:7" ht="20.100000000000001" customHeight="1" x14ac:dyDescent="0.25">
      <c r="B264" s="14"/>
      <c r="C264" s="14"/>
      <c r="D264" s="14"/>
      <c r="E264" s="14"/>
      <c r="F264" s="14"/>
      <c r="G264" s="11" t="str">
        <f>IF(B264="","",IFERROR(COUNTIFS(tbVisitas[Funcionário],B264,tbVisitas[Realizada?],"Sim",tbVisitas[Data],"&gt;="&amp;RelGer!$C$6,tbVisitas[Data],"&lt;"&amp;RelGer!$O$6)+(ROW()/1000000),""))</f>
        <v/>
      </c>
    </row>
    <row r="265" spans="2:7" ht="20.100000000000001" customHeight="1" x14ac:dyDescent="0.25">
      <c r="B265" s="14"/>
      <c r="C265" s="14"/>
      <c r="D265" s="14"/>
      <c r="E265" s="14"/>
      <c r="F265" s="14"/>
      <c r="G265" s="11" t="str">
        <f>IF(B265="","",IFERROR(COUNTIFS(tbVisitas[Funcionário],B265,tbVisitas[Realizada?],"Sim",tbVisitas[Data],"&gt;="&amp;RelGer!$C$6,tbVisitas[Data],"&lt;"&amp;RelGer!$O$6)+(ROW()/1000000),""))</f>
        <v/>
      </c>
    </row>
    <row r="266" spans="2:7" ht="20.100000000000001" customHeight="1" x14ac:dyDescent="0.25">
      <c r="B266" s="14"/>
      <c r="C266" s="14"/>
      <c r="D266" s="14"/>
      <c r="E266" s="14"/>
      <c r="F266" s="14"/>
      <c r="G266" s="11" t="str">
        <f>IF(B266="","",IFERROR(COUNTIFS(tbVisitas[Funcionário],B266,tbVisitas[Realizada?],"Sim",tbVisitas[Data],"&gt;="&amp;RelGer!$C$6,tbVisitas[Data],"&lt;"&amp;RelGer!$O$6)+(ROW()/1000000),""))</f>
        <v/>
      </c>
    </row>
    <row r="267" spans="2:7" ht="20.100000000000001" customHeight="1" x14ac:dyDescent="0.25">
      <c r="B267" s="14"/>
      <c r="C267" s="14"/>
      <c r="D267" s="14"/>
      <c r="E267" s="14"/>
      <c r="F267" s="14"/>
      <c r="G267" s="11" t="str">
        <f>IF(B267="","",IFERROR(COUNTIFS(tbVisitas[Funcionário],B267,tbVisitas[Realizada?],"Sim",tbVisitas[Data],"&gt;="&amp;RelGer!$C$6,tbVisitas[Data],"&lt;"&amp;RelGer!$O$6)+(ROW()/1000000),""))</f>
        <v/>
      </c>
    </row>
    <row r="268" spans="2:7" ht="20.100000000000001" customHeight="1" x14ac:dyDescent="0.25">
      <c r="B268" s="14"/>
      <c r="C268" s="14"/>
      <c r="D268" s="14"/>
      <c r="E268" s="14"/>
      <c r="F268" s="14"/>
      <c r="G268" s="11" t="str">
        <f>IF(B268="","",IFERROR(COUNTIFS(tbVisitas[Funcionário],B268,tbVisitas[Realizada?],"Sim",tbVisitas[Data],"&gt;="&amp;RelGer!$C$6,tbVisitas[Data],"&lt;"&amp;RelGer!$O$6)+(ROW()/1000000),""))</f>
        <v/>
      </c>
    </row>
    <row r="269" spans="2:7" ht="20.100000000000001" customHeight="1" x14ac:dyDescent="0.25">
      <c r="B269" s="14"/>
      <c r="C269" s="14"/>
      <c r="D269" s="14"/>
      <c r="E269" s="14"/>
      <c r="F269" s="14"/>
      <c r="G269" s="11" t="str">
        <f>IF(B269="","",IFERROR(COUNTIFS(tbVisitas[Funcionário],B269,tbVisitas[Realizada?],"Sim",tbVisitas[Data],"&gt;="&amp;RelGer!$C$6,tbVisitas[Data],"&lt;"&amp;RelGer!$O$6)+(ROW()/1000000),""))</f>
        <v/>
      </c>
    </row>
    <row r="270" spans="2:7" ht="20.100000000000001" customHeight="1" x14ac:dyDescent="0.25">
      <c r="B270" s="14"/>
      <c r="C270" s="14"/>
      <c r="D270" s="14"/>
      <c r="E270" s="14"/>
      <c r="F270" s="14"/>
      <c r="G270" s="11" t="str">
        <f>IF(B270="","",IFERROR(COUNTIFS(tbVisitas[Funcionário],B270,tbVisitas[Realizada?],"Sim",tbVisitas[Data],"&gt;="&amp;RelGer!$C$6,tbVisitas[Data],"&lt;"&amp;RelGer!$O$6)+(ROW()/1000000),""))</f>
        <v/>
      </c>
    </row>
    <row r="271" spans="2:7" ht="20.100000000000001" customHeight="1" x14ac:dyDescent="0.25">
      <c r="B271" s="14"/>
      <c r="C271" s="14"/>
      <c r="D271" s="14"/>
      <c r="E271" s="14"/>
      <c r="F271" s="14"/>
      <c r="G271" s="11" t="str">
        <f>IF(B271="","",IFERROR(COUNTIFS(tbVisitas[Funcionário],B271,tbVisitas[Realizada?],"Sim",tbVisitas[Data],"&gt;="&amp;RelGer!$C$6,tbVisitas[Data],"&lt;"&amp;RelGer!$O$6)+(ROW()/1000000),""))</f>
        <v/>
      </c>
    </row>
    <row r="272" spans="2:7" ht="20.100000000000001" customHeight="1" x14ac:dyDescent="0.25">
      <c r="B272" s="14"/>
      <c r="C272" s="14"/>
      <c r="D272" s="14"/>
      <c r="E272" s="14"/>
      <c r="F272" s="14"/>
      <c r="G272" s="11" t="str">
        <f>IF(B272="","",IFERROR(COUNTIFS(tbVisitas[Funcionário],B272,tbVisitas[Realizada?],"Sim",tbVisitas[Data],"&gt;="&amp;RelGer!$C$6,tbVisitas[Data],"&lt;"&amp;RelGer!$O$6)+(ROW()/1000000),""))</f>
        <v/>
      </c>
    </row>
    <row r="273" spans="2:7" ht="20.100000000000001" customHeight="1" x14ac:dyDescent="0.25">
      <c r="B273" s="14"/>
      <c r="C273" s="14"/>
      <c r="D273" s="14"/>
      <c r="E273" s="14"/>
      <c r="F273" s="14"/>
      <c r="G273" s="11" t="str">
        <f>IF(B273="","",IFERROR(COUNTIFS(tbVisitas[Funcionário],B273,tbVisitas[Realizada?],"Sim",tbVisitas[Data],"&gt;="&amp;RelGer!$C$6,tbVisitas[Data],"&lt;"&amp;RelGer!$O$6)+(ROW()/1000000),""))</f>
        <v/>
      </c>
    </row>
    <row r="274" spans="2:7" ht="20.100000000000001" customHeight="1" x14ac:dyDescent="0.25">
      <c r="B274" s="14"/>
      <c r="C274" s="14"/>
      <c r="D274" s="14"/>
      <c r="E274" s="14"/>
      <c r="F274" s="14"/>
      <c r="G274" s="11" t="str">
        <f>IF(B274="","",IFERROR(COUNTIFS(tbVisitas[Funcionário],B274,tbVisitas[Realizada?],"Sim",tbVisitas[Data],"&gt;="&amp;RelGer!$C$6,tbVisitas[Data],"&lt;"&amp;RelGer!$O$6)+(ROW()/1000000),""))</f>
        <v/>
      </c>
    </row>
    <row r="275" spans="2:7" ht="20.100000000000001" customHeight="1" x14ac:dyDescent="0.25">
      <c r="B275" s="14"/>
      <c r="C275" s="14"/>
      <c r="D275" s="14"/>
      <c r="E275" s="14"/>
      <c r="F275" s="14"/>
      <c r="G275" s="11" t="str">
        <f>IF(B275="","",IFERROR(COUNTIFS(tbVisitas[Funcionário],B275,tbVisitas[Realizada?],"Sim",tbVisitas[Data],"&gt;="&amp;RelGer!$C$6,tbVisitas[Data],"&lt;"&amp;RelGer!$O$6)+(ROW()/1000000),""))</f>
        <v/>
      </c>
    </row>
    <row r="276" spans="2:7" ht="20.100000000000001" customHeight="1" x14ac:dyDescent="0.25">
      <c r="B276" s="14"/>
      <c r="C276" s="14"/>
      <c r="D276" s="14"/>
      <c r="E276" s="14"/>
      <c r="F276" s="14"/>
      <c r="G276" s="11" t="str">
        <f>IF(B276="","",IFERROR(COUNTIFS(tbVisitas[Funcionário],B276,tbVisitas[Realizada?],"Sim",tbVisitas[Data],"&gt;="&amp;RelGer!$C$6,tbVisitas[Data],"&lt;"&amp;RelGer!$O$6)+(ROW()/1000000),""))</f>
        <v/>
      </c>
    </row>
    <row r="277" spans="2:7" ht="20.100000000000001" customHeight="1" x14ac:dyDescent="0.25">
      <c r="B277" s="14"/>
      <c r="C277" s="14"/>
      <c r="D277" s="14"/>
      <c r="E277" s="14"/>
      <c r="F277" s="14"/>
      <c r="G277" s="11" t="str">
        <f>IF(B277="","",IFERROR(COUNTIFS(tbVisitas[Funcionário],B277,tbVisitas[Realizada?],"Sim",tbVisitas[Data],"&gt;="&amp;RelGer!$C$6,tbVisitas[Data],"&lt;"&amp;RelGer!$O$6)+(ROW()/1000000),""))</f>
        <v/>
      </c>
    </row>
    <row r="278" spans="2:7" ht="20.100000000000001" customHeight="1" x14ac:dyDescent="0.25">
      <c r="B278" s="14"/>
      <c r="C278" s="14"/>
      <c r="D278" s="14"/>
      <c r="E278" s="14"/>
      <c r="F278" s="14"/>
      <c r="G278" s="11" t="str">
        <f>IF(B278="","",IFERROR(COUNTIFS(tbVisitas[Funcionário],B278,tbVisitas[Realizada?],"Sim",tbVisitas[Data],"&gt;="&amp;RelGer!$C$6,tbVisitas[Data],"&lt;"&amp;RelGer!$O$6)+(ROW()/1000000),""))</f>
        <v/>
      </c>
    </row>
    <row r="279" spans="2:7" ht="20.100000000000001" customHeight="1" x14ac:dyDescent="0.25">
      <c r="B279" s="14"/>
      <c r="C279" s="14"/>
      <c r="D279" s="14"/>
      <c r="E279" s="14"/>
      <c r="F279" s="14"/>
      <c r="G279" s="11" t="str">
        <f>IF(B279="","",IFERROR(COUNTIFS(tbVisitas[Funcionário],B279,tbVisitas[Realizada?],"Sim",tbVisitas[Data],"&gt;="&amp;RelGer!$C$6,tbVisitas[Data],"&lt;"&amp;RelGer!$O$6)+(ROW()/1000000),""))</f>
        <v/>
      </c>
    </row>
    <row r="280" spans="2:7" ht="20.100000000000001" customHeight="1" x14ac:dyDescent="0.25">
      <c r="B280" s="14"/>
      <c r="C280" s="14"/>
      <c r="D280" s="14"/>
      <c r="E280" s="14"/>
      <c r="F280" s="14"/>
      <c r="G280" s="11" t="str">
        <f>IF(B280="","",IFERROR(COUNTIFS(tbVisitas[Funcionário],B280,tbVisitas[Realizada?],"Sim",tbVisitas[Data],"&gt;="&amp;RelGer!$C$6,tbVisitas[Data],"&lt;"&amp;RelGer!$O$6)+(ROW()/1000000),""))</f>
        <v/>
      </c>
    </row>
    <row r="281" spans="2:7" ht="20.100000000000001" customHeight="1" x14ac:dyDescent="0.25">
      <c r="B281" s="14"/>
      <c r="C281" s="14"/>
      <c r="D281" s="14"/>
      <c r="E281" s="14"/>
      <c r="F281" s="14"/>
      <c r="G281" s="11" t="str">
        <f>IF(B281="","",IFERROR(COUNTIFS(tbVisitas[Funcionário],B281,tbVisitas[Realizada?],"Sim",tbVisitas[Data],"&gt;="&amp;RelGer!$C$6,tbVisitas[Data],"&lt;"&amp;RelGer!$O$6)+(ROW()/1000000),""))</f>
        <v/>
      </c>
    </row>
    <row r="282" spans="2:7" ht="20.100000000000001" customHeight="1" x14ac:dyDescent="0.25">
      <c r="B282" s="14"/>
      <c r="C282" s="14"/>
      <c r="D282" s="14"/>
      <c r="E282" s="14"/>
      <c r="F282" s="14"/>
      <c r="G282" s="11" t="str">
        <f>IF(B282="","",IFERROR(COUNTIFS(tbVisitas[Funcionário],B282,tbVisitas[Realizada?],"Sim",tbVisitas[Data],"&gt;="&amp;RelGer!$C$6,tbVisitas[Data],"&lt;"&amp;RelGer!$O$6)+(ROW()/1000000),""))</f>
        <v/>
      </c>
    </row>
    <row r="283" spans="2:7" ht="20.100000000000001" customHeight="1" x14ac:dyDescent="0.25">
      <c r="B283" s="14"/>
      <c r="C283" s="14"/>
      <c r="D283" s="14"/>
      <c r="E283" s="14"/>
      <c r="F283" s="14"/>
      <c r="G283" s="11" t="str">
        <f>IF(B283="","",IFERROR(COUNTIFS(tbVisitas[Funcionário],B283,tbVisitas[Realizada?],"Sim",tbVisitas[Data],"&gt;="&amp;RelGer!$C$6,tbVisitas[Data],"&lt;"&amp;RelGer!$O$6)+(ROW()/1000000),""))</f>
        <v/>
      </c>
    </row>
    <row r="284" spans="2:7" ht="20.100000000000001" customHeight="1" x14ac:dyDescent="0.25">
      <c r="B284" s="14"/>
      <c r="C284" s="14"/>
      <c r="D284" s="14"/>
      <c r="E284" s="14"/>
      <c r="F284" s="14"/>
      <c r="G284" s="11" t="str">
        <f>IF(B284="","",IFERROR(COUNTIFS(tbVisitas[Funcionário],B284,tbVisitas[Realizada?],"Sim",tbVisitas[Data],"&gt;="&amp;RelGer!$C$6,tbVisitas[Data],"&lt;"&amp;RelGer!$O$6)+(ROW()/1000000),""))</f>
        <v/>
      </c>
    </row>
    <row r="285" spans="2:7" ht="20.100000000000001" customHeight="1" x14ac:dyDescent="0.25">
      <c r="B285" s="14"/>
      <c r="C285" s="14"/>
      <c r="D285" s="14"/>
      <c r="E285" s="14"/>
      <c r="F285" s="14"/>
      <c r="G285" s="11" t="str">
        <f>IF(B285="","",IFERROR(COUNTIFS(tbVisitas[Funcionário],B285,tbVisitas[Realizada?],"Sim",tbVisitas[Data],"&gt;="&amp;RelGer!$C$6,tbVisitas[Data],"&lt;"&amp;RelGer!$O$6)+(ROW()/1000000),""))</f>
        <v/>
      </c>
    </row>
    <row r="286" spans="2:7" ht="20.100000000000001" customHeight="1" x14ac:dyDescent="0.25">
      <c r="B286" s="14"/>
      <c r="C286" s="14"/>
      <c r="D286" s="14"/>
      <c r="E286" s="14"/>
      <c r="F286" s="14"/>
      <c r="G286" s="11" t="str">
        <f>IF(B286="","",IFERROR(COUNTIFS(tbVisitas[Funcionário],B286,tbVisitas[Realizada?],"Sim",tbVisitas[Data],"&gt;="&amp;RelGer!$C$6,tbVisitas[Data],"&lt;"&amp;RelGer!$O$6)+(ROW()/1000000),""))</f>
        <v/>
      </c>
    </row>
    <row r="287" spans="2:7" ht="20.100000000000001" customHeight="1" x14ac:dyDescent="0.25">
      <c r="B287" s="14"/>
      <c r="C287" s="14"/>
      <c r="D287" s="14"/>
      <c r="E287" s="14"/>
      <c r="F287" s="14"/>
      <c r="G287" s="11" t="str">
        <f>IF(B287="","",IFERROR(COUNTIFS(tbVisitas[Funcionário],B287,tbVisitas[Realizada?],"Sim",tbVisitas[Data],"&gt;="&amp;RelGer!$C$6,tbVisitas[Data],"&lt;"&amp;RelGer!$O$6)+(ROW()/1000000),""))</f>
        <v/>
      </c>
    </row>
    <row r="288" spans="2:7" ht="20.100000000000001" customHeight="1" x14ac:dyDescent="0.25">
      <c r="B288" s="14"/>
      <c r="C288" s="14"/>
      <c r="D288" s="14"/>
      <c r="E288" s="14"/>
      <c r="F288" s="14"/>
      <c r="G288" s="11" t="str">
        <f>IF(B288="","",IFERROR(COUNTIFS(tbVisitas[Funcionário],B288,tbVisitas[Realizada?],"Sim",tbVisitas[Data],"&gt;="&amp;RelGer!$C$6,tbVisitas[Data],"&lt;"&amp;RelGer!$O$6)+(ROW()/1000000),""))</f>
        <v/>
      </c>
    </row>
    <row r="289" spans="2:7" ht="20.100000000000001" customHeight="1" x14ac:dyDescent="0.25">
      <c r="B289" s="14"/>
      <c r="C289" s="14"/>
      <c r="D289" s="14"/>
      <c r="E289" s="14"/>
      <c r="F289" s="14"/>
      <c r="G289" s="11" t="str">
        <f>IF(B289="","",IFERROR(COUNTIFS(tbVisitas[Funcionário],B289,tbVisitas[Realizada?],"Sim",tbVisitas[Data],"&gt;="&amp;RelGer!$C$6,tbVisitas[Data],"&lt;"&amp;RelGer!$O$6)+(ROW()/1000000),""))</f>
        <v/>
      </c>
    </row>
    <row r="290" spans="2:7" ht="20.100000000000001" customHeight="1" x14ac:dyDescent="0.25">
      <c r="B290" s="14"/>
      <c r="C290" s="14"/>
      <c r="D290" s="14"/>
      <c r="E290" s="14"/>
      <c r="F290" s="14"/>
      <c r="G290" s="11" t="str">
        <f>IF(B290="","",IFERROR(COUNTIFS(tbVisitas[Funcionário],B290,tbVisitas[Realizada?],"Sim",tbVisitas[Data],"&gt;="&amp;RelGer!$C$6,tbVisitas[Data],"&lt;"&amp;RelGer!$O$6)+(ROW()/1000000),""))</f>
        <v/>
      </c>
    </row>
    <row r="291" spans="2:7" ht="20.100000000000001" customHeight="1" x14ac:dyDescent="0.25">
      <c r="B291" s="14"/>
      <c r="C291" s="14"/>
      <c r="D291" s="14"/>
      <c r="E291" s="14"/>
      <c r="F291" s="14"/>
      <c r="G291" s="11" t="str">
        <f>IF(B291="","",IFERROR(COUNTIFS(tbVisitas[Funcionário],B291,tbVisitas[Realizada?],"Sim",tbVisitas[Data],"&gt;="&amp;RelGer!$C$6,tbVisitas[Data],"&lt;"&amp;RelGer!$O$6)+(ROW()/1000000),""))</f>
        <v/>
      </c>
    </row>
    <row r="292" spans="2:7" ht="20.100000000000001" customHeight="1" x14ac:dyDescent="0.25">
      <c r="B292" s="14"/>
      <c r="C292" s="14"/>
      <c r="D292" s="14"/>
      <c r="E292" s="14"/>
      <c r="F292" s="14"/>
      <c r="G292" s="11" t="str">
        <f>IF(B292="","",IFERROR(COUNTIFS(tbVisitas[Funcionário],B292,tbVisitas[Realizada?],"Sim",tbVisitas[Data],"&gt;="&amp;RelGer!$C$6,tbVisitas[Data],"&lt;"&amp;RelGer!$O$6)+(ROW()/1000000),""))</f>
        <v/>
      </c>
    </row>
    <row r="293" spans="2:7" ht="20.100000000000001" customHeight="1" x14ac:dyDescent="0.25">
      <c r="B293" s="14"/>
      <c r="C293" s="14"/>
      <c r="D293" s="14"/>
      <c r="E293" s="14"/>
      <c r="F293" s="14"/>
      <c r="G293" s="11" t="str">
        <f>IF(B293="","",IFERROR(COUNTIFS(tbVisitas[Funcionário],B293,tbVisitas[Realizada?],"Sim",tbVisitas[Data],"&gt;="&amp;RelGer!$C$6,tbVisitas[Data],"&lt;"&amp;RelGer!$O$6)+(ROW()/1000000),""))</f>
        <v/>
      </c>
    </row>
    <row r="294" spans="2:7" ht="20.100000000000001" customHeight="1" x14ac:dyDescent="0.25">
      <c r="B294" s="14"/>
      <c r="C294" s="14"/>
      <c r="D294" s="14"/>
      <c r="E294" s="14"/>
      <c r="F294" s="14"/>
      <c r="G294" s="11" t="str">
        <f>IF(B294="","",IFERROR(COUNTIFS(tbVisitas[Funcionário],B294,tbVisitas[Realizada?],"Sim",tbVisitas[Data],"&gt;="&amp;RelGer!$C$6,tbVisitas[Data],"&lt;"&amp;RelGer!$O$6)+(ROW()/1000000),""))</f>
        <v/>
      </c>
    </row>
    <row r="295" spans="2:7" ht="20.100000000000001" customHeight="1" x14ac:dyDescent="0.25">
      <c r="B295" s="14"/>
      <c r="C295" s="14"/>
      <c r="D295" s="14"/>
      <c r="E295" s="14"/>
      <c r="F295" s="14"/>
      <c r="G295" s="11" t="str">
        <f>IF(B295="","",IFERROR(COUNTIFS(tbVisitas[Funcionário],B295,tbVisitas[Realizada?],"Sim",tbVisitas[Data],"&gt;="&amp;RelGer!$C$6,tbVisitas[Data],"&lt;"&amp;RelGer!$O$6)+(ROW()/1000000),""))</f>
        <v/>
      </c>
    </row>
    <row r="296" spans="2:7" ht="20.100000000000001" customHeight="1" x14ac:dyDescent="0.25">
      <c r="B296" s="14"/>
      <c r="C296" s="14"/>
      <c r="D296" s="14"/>
      <c r="E296" s="14"/>
      <c r="F296" s="14"/>
      <c r="G296" s="11" t="str">
        <f>IF(B296="","",IFERROR(COUNTIFS(tbVisitas[Funcionário],B296,tbVisitas[Realizada?],"Sim",tbVisitas[Data],"&gt;="&amp;RelGer!$C$6,tbVisitas[Data],"&lt;"&amp;RelGer!$O$6)+(ROW()/1000000),""))</f>
        <v/>
      </c>
    </row>
    <row r="297" spans="2:7" ht="20.100000000000001" customHeight="1" x14ac:dyDescent="0.25">
      <c r="B297" s="14"/>
      <c r="C297" s="14"/>
      <c r="D297" s="14"/>
      <c r="E297" s="14"/>
      <c r="F297" s="14"/>
      <c r="G297" s="11" t="str">
        <f>IF(B297="","",IFERROR(COUNTIFS(tbVisitas[Funcionário],B297,tbVisitas[Realizada?],"Sim",tbVisitas[Data],"&gt;="&amp;RelGer!$C$6,tbVisitas[Data],"&lt;"&amp;RelGer!$O$6)+(ROW()/1000000),""))</f>
        <v/>
      </c>
    </row>
    <row r="298" spans="2:7" ht="20.100000000000001" customHeight="1" x14ac:dyDescent="0.25">
      <c r="B298" s="14"/>
      <c r="C298" s="14"/>
      <c r="D298" s="14"/>
      <c r="E298" s="14"/>
      <c r="F298" s="14"/>
      <c r="G298" s="11" t="str">
        <f>IF(B298="","",IFERROR(COUNTIFS(tbVisitas[Funcionário],B298,tbVisitas[Realizada?],"Sim",tbVisitas[Data],"&gt;="&amp;RelGer!$C$6,tbVisitas[Data],"&lt;"&amp;RelGer!$O$6)+(ROW()/1000000),""))</f>
        <v/>
      </c>
    </row>
    <row r="299" spans="2:7" ht="20.100000000000001" customHeight="1" x14ac:dyDescent="0.25">
      <c r="B299" s="14"/>
      <c r="C299" s="14"/>
      <c r="D299" s="14"/>
      <c r="E299" s="14"/>
      <c r="F299" s="14"/>
      <c r="G299" s="11" t="str">
        <f>IF(B299="","",IFERROR(COUNTIFS(tbVisitas[Funcionário],B299,tbVisitas[Realizada?],"Sim",tbVisitas[Data],"&gt;="&amp;RelGer!$C$6,tbVisitas[Data],"&lt;"&amp;RelGer!$O$6)+(ROW()/1000000),""))</f>
        <v/>
      </c>
    </row>
    <row r="300" spans="2:7" ht="20.100000000000001" customHeight="1" x14ac:dyDescent="0.25">
      <c r="B300" s="14"/>
      <c r="C300" s="14"/>
      <c r="D300" s="14"/>
      <c r="E300" s="14"/>
      <c r="F300" s="14"/>
      <c r="G300" s="11" t="str">
        <f>IF(B300="","",IFERROR(COUNTIFS(tbVisitas[Funcionário],B300,tbVisitas[Realizada?],"Sim",tbVisitas[Data],"&gt;="&amp;RelGer!$C$6,tbVisitas[Data],"&lt;"&amp;RelGer!$O$6)+(ROW()/1000000),""))</f>
        <v/>
      </c>
    </row>
    <row r="301" spans="2:7" ht="20.100000000000001" customHeight="1" x14ac:dyDescent="0.25">
      <c r="B301" s="14"/>
      <c r="C301" s="14"/>
      <c r="D301" s="14"/>
      <c r="E301" s="14"/>
      <c r="F301" s="14"/>
      <c r="G301" s="11" t="str">
        <f>IF(B301="","",IFERROR(COUNTIFS(tbVisitas[Funcionário],B301,tbVisitas[Realizada?],"Sim",tbVisitas[Data],"&gt;="&amp;RelGer!$C$6,tbVisitas[Data],"&lt;"&amp;RelGer!$O$6)+(ROW()/1000000),""))</f>
        <v/>
      </c>
    </row>
    <row r="302" spans="2:7" ht="20.100000000000001" customHeight="1" x14ac:dyDescent="0.25">
      <c r="B302" s="14"/>
      <c r="C302" s="14"/>
      <c r="D302" s="14"/>
      <c r="E302" s="14"/>
      <c r="F302" s="14"/>
      <c r="G302" s="11" t="str">
        <f>IF(B302="","",IFERROR(COUNTIFS(tbVisitas[Funcionário],B302,tbVisitas[Realizada?],"Sim",tbVisitas[Data],"&gt;="&amp;RelGer!$C$6,tbVisitas[Data],"&lt;"&amp;RelGer!$O$6)+(ROW()/1000000),""))</f>
        <v/>
      </c>
    </row>
    <row r="303" spans="2:7" ht="20.100000000000001" customHeight="1" x14ac:dyDescent="0.25">
      <c r="B303" s="14"/>
      <c r="C303" s="14"/>
      <c r="D303" s="14"/>
      <c r="E303" s="14"/>
      <c r="F303" s="14"/>
      <c r="G303" s="11" t="str">
        <f>IF(B303="","",IFERROR(COUNTIFS(tbVisitas[Funcionário],B303,tbVisitas[Realizada?],"Sim",tbVisitas[Data],"&gt;="&amp;RelGer!$C$6,tbVisitas[Data],"&lt;"&amp;RelGer!$O$6)+(ROW()/1000000),""))</f>
        <v/>
      </c>
    </row>
    <row r="304" spans="2:7" ht="20.100000000000001" customHeight="1" x14ac:dyDescent="0.25">
      <c r="B304" s="14"/>
      <c r="C304" s="14"/>
      <c r="D304" s="14"/>
      <c r="E304" s="14"/>
      <c r="F304" s="14"/>
      <c r="G304" s="11" t="str">
        <f>IF(B304="","",IFERROR(COUNTIFS(tbVisitas[Funcionário],B304,tbVisitas[Realizada?],"Sim",tbVisitas[Data],"&gt;="&amp;RelGer!$C$6,tbVisitas[Data],"&lt;"&amp;RelGer!$O$6)+(ROW()/1000000),""))</f>
        <v/>
      </c>
    </row>
    <row r="305" spans="2:7" ht="20.100000000000001" customHeight="1" x14ac:dyDescent="0.25">
      <c r="B305" s="14"/>
      <c r="C305" s="14"/>
      <c r="D305" s="14"/>
      <c r="E305" s="14"/>
      <c r="F305" s="14"/>
      <c r="G305" s="11" t="str">
        <f>IF(B305="","",IFERROR(COUNTIFS(tbVisitas[Funcionário],B305,tbVisitas[Realizada?],"Sim",tbVisitas[Data],"&gt;="&amp;RelGer!$C$6,tbVisitas[Data],"&lt;"&amp;RelGer!$O$6)+(ROW()/1000000),""))</f>
        <v/>
      </c>
    </row>
    <row r="306" spans="2:7" ht="20.100000000000001" customHeight="1" x14ac:dyDescent="0.25">
      <c r="B306" s="14"/>
      <c r="C306" s="14"/>
      <c r="D306" s="14"/>
      <c r="E306" s="14"/>
      <c r="F306" s="14"/>
      <c r="G306" s="11" t="str">
        <f>IF(B306="","",IFERROR(COUNTIFS(tbVisitas[Funcionário],B306,tbVisitas[Realizada?],"Sim",tbVisitas[Data],"&gt;="&amp;RelGer!$C$6,tbVisitas[Data],"&lt;"&amp;RelGer!$O$6)+(ROW()/1000000),""))</f>
        <v/>
      </c>
    </row>
    <row r="307" spans="2:7" ht="20.100000000000001" customHeight="1" x14ac:dyDescent="0.25">
      <c r="B307" s="14"/>
      <c r="C307" s="14"/>
      <c r="D307" s="14"/>
      <c r="E307" s="14"/>
      <c r="F307" s="14"/>
      <c r="G307" s="11" t="str">
        <f>IF(B307="","",IFERROR(COUNTIFS(tbVisitas[Funcionário],B307,tbVisitas[Realizada?],"Sim",tbVisitas[Data],"&gt;="&amp;RelGer!$C$6,tbVisitas[Data],"&lt;"&amp;RelGer!$O$6)+(ROW()/1000000),""))</f>
        <v/>
      </c>
    </row>
    <row r="308" spans="2:7" ht="20.100000000000001" customHeight="1" x14ac:dyDescent="0.25">
      <c r="B308" s="14"/>
      <c r="C308" s="14"/>
      <c r="D308" s="14"/>
      <c r="E308" s="14"/>
      <c r="F308" s="14"/>
      <c r="G308" s="11" t="str">
        <f>IF(B308="","",IFERROR(COUNTIFS(tbVisitas[Funcionário],B308,tbVisitas[Realizada?],"Sim",tbVisitas[Data],"&gt;="&amp;RelGer!$C$6,tbVisitas[Data],"&lt;"&amp;RelGer!$O$6)+(ROW()/1000000),""))</f>
        <v/>
      </c>
    </row>
    <row r="309" spans="2:7" ht="20.100000000000001" customHeight="1" x14ac:dyDescent="0.25">
      <c r="B309" s="14"/>
      <c r="C309" s="14"/>
      <c r="D309" s="14"/>
      <c r="E309" s="14"/>
      <c r="F309" s="14"/>
      <c r="G309" s="11" t="str">
        <f>IF(B309="","",IFERROR(COUNTIFS(tbVisitas[Funcionário],B309,tbVisitas[Realizada?],"Sim",tbVisitas[Data],"&gt;="&amp;RelGer!$C$6,tbVisitas[Data],"&lt;"&amp;RelGer!$O$6)+(ROW()/1000000),""))</f>
        <v/>
      </c>
    </row>
    <row r="310" spans="2:7" ht="20.100000000000001" customHeight="1" x14ac:dyDescent="0.25">
      <c r="B310" s="14"/>
      <c r="C310" s="14"/>
      <c r="D310" s="14"/>
      <c r="E310" s="14"/>
      <c r="F310" s="14"/>
      <c r="G310" s="11" t="str">
        <f>IF(B310="","",IFERROR(COUNTIFS(tbVisitas[Funcionário],B310,tbVisitas[Realizada?],"Sim",tbVisitas[Data],"&gt;="&amp;RelGer!$C$6,tbVisitas[Data],"&lt;"&amp;RelGer!$O$6)+(ROW()/1000000),""))</f>
        <v/>
      </c>
    </row>
    <row r="311" spans="2:7" ht="20.100000000000001" customHeight="1" x14ac:dyDescent="0.25">
      <c r="B311" s="14"/>
      <c r="C311" s="14"/>
      <c r="D311" s="14"/>
      <c r="E311" s="14"/>
      <c r="F311" s="14"/>
      <c r="G311" s="11" t="str">
        <f>IF(B311="","",IFERROR(COUNTIFS(tbVisitas[Funcionário],B311,tbVisitas[Realizada?],"Sim",tbVisitas[Data],"&gt;="&amp;RelGer!$C$6,tbVisitas[Data],"&lt;"&amp;RelGer!$O$6)+(ROW()/1000000),""))</f>
        <v/>
      </c>
    </row>
    <row r="312" spans="2:7" ht="20.100000000000001" customHeight="1" x14ac:dyDescent="0.25">
      <c r="B312" s="14"/>
      <c r="C312" s="14"/>
      <c r="D312" s="14"/>
      <c r="E312" s="14"/>
      <c r="F312" s="14"/>
      <c r="G312" s="11" t="str">
        <f>IF(B312="","",IFERROR(COUNTIFS(tbVisitas[Funcionário],B312,tbVisitas[Realizada?],"Sim",tbVisitas[Data],"&gt;="&amp;RelGer!$C$6,tbVisitas[Data],"&lt;"&amp;RelGer!$O$6)+(ROW()/1000000),""))</f>
        <v/>
      </c>
    </row>
    <row r="313" spans="2:7" ht="20.100000000000001" customHeight="1" x14ac:dyDescent="0.25">
      <c r="B313" s="14"/>
      <c r="C313" s="14"/>
      <c r="D313" s="14"/>
      <c r="E313" s="14"/>
      <c r="F313" s="14"/>
      <c r="G313" s="11" t="str">
        <f>IF(B313="","",IFERROR(COUNTIFS(tbVisitas[Funcionário],B313,tbVisitas[Realizada?],"Sim",tbVisitas[Data],"&gt;="&amp;RelGer!$C$6,tbVisitas[Data],"&lt;"&amp;RelGer!$O$6)+(ROW()/1000000),""))</f>
        <v/>
      </c>
    </row>
    <row r="314" spans="2:7" ht="20.100000000000001" customHeight="1" x14ac:dyDescent="0.25">
      <c r="B314" s="14"/>
      <c r="C314" s="14"/>
      <c r="D314" s="14"/>
      <c r="E314" s="14"/>
      <c r="F314" s="14"/>
      <c r="G314" s="11" t="str">
        <f>IF(B314="","",IFERROR(COUNTIFS(tbVisitas[Funcionário],B314,tbVisitas[Realizada?],"Sim",tbVisitas[Data],"&gt;="&amp;RelGer!$C$6,tbVisitas[Data],"&lt;"&amp;RelGer!$O$6)+(ROW()/1000000),""))</f>
        <v/>
      </c>
    </row>
    <row r="315" spans="2:7" ht="20.100000000000001" customHeight="1" x14ac:dyDescent="0.25">
      <c r="B315" s="14"/>
      <c r="C315" s="14"/>
      <c r="D315" s="14"/>
      <c r="E315" s="14"/>
      <c r="F315" s="14"/>
      <c r="G315" s="11" t="str">
        <f>IF(B315="","",IFERROR(COUNTIFS(tbVisitas[Funcionário],B315,tbVisitas[Realizada?],"Sim",tbVisitas[Data],"&gt;="&amp;RelGer!$C$6,tbVisitas[Data],"&lt;"&amp;RelGer!$O$6)+(ROW()/1000000),""))</f>
        <v/>
      </c>
    </row>
    <row r="316" spans="2:7" ht="20.100000000000001" customHeight="1" x14ac:dyDescent="0.25">
      <c r="B316" s="14"/>
      <c r="C316" s="14"/>
      <c r="D316" s="14"/>
      <c r="E316" s="14"/>
      <c r="F316" s="14"/>
      <c r="G316" s="11" t="str">
        <f>IF(B316="","",IFERROR(COUNTIFS(tbVisitas[Funcionário],B316,tbVisitas[Realizada?],"Sim",tbVisitas[Data],"&gt;="&amp;RelGer!$C$6,tbVisitas[Data],"&lt;"&amp;RelGer!$O$6)+(ROW()/1000000),""))</f>
        <v/>
      </c>
    </row>
    <row r="317" spans="2:7" ht="20.100000000000001" customHeight="1" x14ac:dyDescent="0.25">
      <c r="B317" s="14"/>
      <c r="C317" s="14"/>
      <c r="D317" s="14"/>
      <c r="E317" s="14"/>
      <c r="F317" s="14"/>
      <c r="G317" s="11" t="str">
        <f>IF(B317="","",IFERROR(COUNTIFS(tbVisitas[Funcionário],B317,tbVisitas[Realizada?],"Sim",tbVisitas[Data],"&gt;="&amp;RelGer!$C$6,tbVisitas[Data],"&lt;"&amp;RelGer!$O$6)+(ROW()/1000000),""))</f>
        <v/>
      </c>
    </row>
    <row r="318" spans="2:7" ht="20.100000000000001" customHeight="1" x14ac:dyDescent="0.25">
      <c r="B318" s="14"/>
      <c r="C318" s="14"/>
      <c r="D318" s="14"/>
      <c r="E318" s="14"/>
      <c r="F318" s="14"/>
      <c r="G318" s="11" t="str">
        <f>IF(B318="","",IFERROR(COUNTIFS(tbVisitas[Funcionário],B318,tbVisitas[Realizada?],"Sim",tbVisitas[Data],"&gt;="&amp;RelGer!$C$6,tbVisitas[Data],"&lt;"&amp;RelGer!$O$6)+(ROW()/1000000),""))</f>
        <v/>
      </c>
    </row>
    <row r="319" spans="2:7" ht="20.100000000000001" customHeight="1" x14ac:dyDescent="0.25">
      <c r="B319" s="14"/>
      <c r="C319" s="14"/>
      <c r="D319" s="14"/>
      <c r="E319" s="14"/>
      <c r="F319" s="14"/>
      <c r="G319" s="11" t="str">
        <f>IF(B319="","",IFERROR(COUNTIFS(tbVisitas[Funcionário],B319,tbVisitas[Realizada?],"Sim",tbVisitas[Data],"&gt;="&amp;RelGer!$C$6,tbVisitas[Data],"&lt;"&amp;RelGer!$O$6)+(ROW()/1000000),""))</f>
        <v/>
      </c>
    </row>
    <row r="320" spans="2:7" ht="20.100000000000001" customHeight="1" x14ac:dyDescent="0.25">
      <c r="B320" s="14"/>
      <c r="C320" s="14"/>
      <c r="D320" s="14"/>
      <c r="E320" s="14"/>
      <c r="F320" s="14"/>
      <c r="G320" s="11" t="str">
        <f>IF(B320="","",IFERROR(COUNTIFS(tbVisitas[Funcionário],B320,tbVisitas[Realizada?],"Sim",tbVisitas[Data],"&gt;="&amp;RelGer!$C$6,tbVisitas[Data],"&lt;"&amp;RelGer!$O$6)+(ROW()/1000000),""))</f>
        <v/>
      </c>
    </row>
    <row r="321" spans="2:7" ht="20.100000000000001" customHeight="1" x14ac:dyDescent="0.25">
      <c r="B321" s="14"/>
      <c r="C321" s="14"/>
      <c r="D321" s="14"/>
      <c r="E321" s="14"/>
      <c r="F321" s="14"/>
      <c r="G321" s="11" t="str">
        <f>IF(B321="","",IFERROR(COUNTIFS(tbVisitas[Funcionário],B321,tbVisitas[Realizada?],"Sim",tbVisitas[Data],"&gt;="&amp;RelGer!$C$6,tbVisitas[Data],"&lt;"&amp;RelGer!$O$6)+(ROW()/1000000),""))</f>
        <v/>
      </c>
    </row>
    <row r="322" spans="2:7" ht="20.100000000000001" customHeight="1" x14ac:dyDescent="0.25">
      <c r="B322" s="14"/>
      <c r="C322" s="14"/>
      <c r="D322" s="14"/>
      <c r="E322" s="14"/>
      <c r="F322" s="14"/>
      <c r="G322" s="11" t="str">
        <f>IF(B322="","",IFERROR(COUNTIFS(tbVisitas[Funcionário],B322,tbVisitas[Realizada?],"Sim",tbVisitas[Data],"&gt;="&amp;RelGer!$C$6,tbVisitas[Data],"&lt;"&amp;RelGer!$O$6)+(ROW()/1000000),""))</f>
        <v/>
      </c>
    </row>
    <row r="323" spans="2:7" ht="20.100000000000001" customHeight="1" x14ac:dyDescent="0.25">
      <c r="B323" s="14"/>
      <c r="C323" s="14"/>
      <c r="D323" s="14"/>
      <c r="E323" s="14"/>
      <c r="F323" s="14"/>
      <c r="G323" s="11" t="str">
        <f>IF(B323="","",IFERROR(COUNTIFS(tbVisitas[Funcionário],B323,tbVisitas[Realizada?],"Sim",tbVisitas[Data],"&gt;="&amp;RelGer!$C$6,tbVisitas[Data],"&lt;"&amp;RelGer!$O$6)+(ROW()/1000000),""))</f>
        <v/>
      </c>
    </row>
    <row r="324" spans="2:7" ht="20.100000000000001" customHeight="1" x14ac:dyDescent="0.25">
      <c r="B324" s="14"/>
      <c r="C324" s="14"/>
      <c r="D324" s="14"/>
      <c r="E324" s="14"/>
      <c r="F324" s="14"/>
      <c r="G324" s="11" t="str">
        <f>IF(B324="","",IFERROR(COUNTIFS(tbVisitas[Funcionário],B324,tbVisitas[Realizada?],"Sim",tbVisitas[Data],"&gt;="&amp;RelGer!$C$6,tbVisitas[Data],"&lt;"&amp;RelGer!$O$6)+(ROW()/1000000),""))</f>
        <v/>
      </c>
    </row>
    <row r="325" spans="2:7" ht="20.100000000000001" customHeight="1" x14ac:dyDescent="0.25">
      <c r="B325" s="14"/>
      <c r="C325" s="14"/>
      <c r="D325" s="14"/>
      <c r="E325" s="14"/>
      <c r="F325" s="14"/>
      <c r="G325" s="11" t="str">
        <f>IF(B325="","",IFERROR(COUNTIFS(tbVisitas[Funcionário],B325,tbVisitas[Realizada?],"Sim",tbVisitas[Data],"&gt;="&amp;RelGer!$C$6,tbVisitas[Data],"&lt;"&amp;RelGer!$O$6)+(ROW()/1000000),""))</f>
        <v/>
      </c>
    </row>
    <row r="326" spans="2:7" ht="20.100000000000001" customHeight="1" x14ac:dyDescent="0.25">
      <c r="B326" s="14"/>
      <c r="C326" s="14"/>
      <c r="D326" s="14"/>
      <c r="E326" s="14"/>
      <c r="F326" s="14"/>
      <c r="G326" s="11" t="str">
        <f>IF(B326="","",IFERROR(COUNTIFS(tbVisitas[Funcionário],B326,tbVisitas[Realizada?],"Sim",tbVisitas[Data],"&gt;="&amp;RelGer!$C$6,tbVisitas[Data],"&lt;"&amp;RelGer!$O$6)+(ROW()/1000000),""))</f>
        <v/>
      </c>
    </row>
    <row r="327" spans="2:7" ht="20.100000000000001" customHeight="1" x14ac:dyDescent="0.25">
      <c r="B327" s="14"/>
      <c r="C327" s="14"/>
      <c r="D327" s="14"/>
      <c r="E327" s="14"/>
      <c r="F327" s="14"/>
      <c r="G327" s="11" t="str">
        <f>IF(B327="","",IFERROR(COUNTIFS(tbVisitas[Funcionário],B327,tbVisitas[Realizada?],"Sim",tbVisitas[Data],"&gt;="&amp;RelGer!$C$6,tbVisitas[Data],"&lt;"&amp;RelGer!$O$6)+(ROW()/1000000),""))</f>
        <v/>
      </c>
    </row>
    <row r="328" spans="2:7" ht="20.100000000000001" customHeight="1" x14ac:dyDescent="0.25">
      <c r="B328" s="14"/>
      <c r="C328" s="14"/>
      <c r="D328" s="14"/>
      <c r="E328" s="14"/>
      <c r="F328" s="14"/>
      <c r="G328" s="11" t="str">
        <f>IF(B328="","",IFERROR(COUNTIFS(tbVisitas[Funcionário],B328,tbVisitas[Realizada?],"Sim",tbVisitas[Data],"&gt;="&amp;RelGer!$C$6,tbVisitas[Data],"&lt;"&amp;RelGer!$O$6)+(ROW()/1000000),""))</f>
        <v/>
      </c>
    </row>
    <row r="329" spans="2:7" ht="20.100000000000001" customHeight="1" x14ac:dyDescent="0.25">
      <c r="B329" s="14"/>
      <c r="C329" s="14"/>
      <c r="D329" s="14"/>
      <c r="E329" s="14"/>
      <c r="F329" s="14"/>
      <c r="G329" s="11" t="str">
        <f>IF(B329="","",IFERROR(COUNTIFS(tbVisitas[Funcionário],B329,tbVisitas[Realizada?],"Sim",tbVisitas[Data],"&gt;="&amp;RelGer!$C$6,tbVisitas[Data],"&lt;"&amp;RelGer!$O$6)+(ROW()/1000000),""))</f>
        <v/>
      </c>
    </row>
    <row r="330" spans="2:7" ht="20.100000000000001" customHeight="1" x14ac:dyDescent="0.25">
      <c r="B330" s="14"/>
      <c r="C330" s="14"/>
      <c r="D330" s="14"/>
      <c r="E330" s="14"/>
      <c r="F330" s="14"/>
      <c r="G330" s="11" t="str">
        <f>IF(B330="","",IFERROR(COUNTIFS(tbVisitas[Funcionário],B330,tbVisitas[Realizada?],"Sim",tbVisitas[Data],"&gt;="&amp;RelGer!$C$6,tbVisitas[Data],"&lt;"&amp;RelGer!$O$6)+(ROW()/1000000),""))</f>
        <v/>
      </c>
    </row>
    <row r="331" spans="2:7" ht="20.100000000000001" customHeight="1" x14ac:dyDescent="0.25">
      <c r="B331" s="14"/>
      <c r="C331" s="14"/>
      <c r="D331" s="14"/>
      <c r="E331" s="14"/>
      <c r="F331" s="14"/>
      <c r="G331" s="11" t="str">
        <f>IF(B331="","",IFERROR(COUNTIFS(tbVisitas[Funcionário],B331,tbVisitas[Realizada?],"Sim",tbVisitas[Data],"&gt;="&amp;RelGer!$C$6,tbVisitas[Data],"&lt;"&amp;RelGer!$O$6)+(ROW()/1000000),""))</f>
        <v/>
      </c>
    </row>
    <row r="332" spans="2:7" ht="20.100000000000001" customHeight="1" x14ac:dyDescent="0.25">
      <c r="B332" s="14"/>
      <c r="C332" s="14"/>
      <c r="D332" s="14"/>
      <c r="E332" s="14"/>
      <c r="F332" s="14"/>
      <c r="G332" s="11" t="str">
        <f>IF(B332="","",IFERROR(COUNTIFS(tbVisitas[Funcionário],B332,tbVisitas[Realizada?],"Sim",tbVisitas[Data],"&gt;="&amp;RelGer!$C$6,tbVisitas[Data],"&lt;"&amp;RelGer!$O$6)+(ROW()/1000000),""))</f>
        <v/>
      </c>
    </row>
    <row r="333" spans="2:7" ht="20.100000000000001" customHeight="1" x14ac:dyDescent="0.25">
      <c r="B333" s="14"/>
      <c r="C333" s="14"/>
      <c r="D333" s="14"/>
      <c r="E333" s="14"/>
      <c r="F333" s="14"/>
      <c r="G333" s="11" t="str">
        <f>IF(B333="","",IFERROR(COUNTIFS(tbVisitas[Funcionário],B333,tbVisitas[Realizada?],"Sim",tbVisitas[Data],"&gt;="&amp;RelGer!$C$6,tbVisitas[Data],"&lt;"&amp;RelGer!$O$6)+(ROW()/1000000),""))</f>
        <v/>
      </c>
    </row>
    <row r="334" spans="2:7" ht="20.100000000000001" customHeight="1" x14ac:dyDescent="0.25">
      <c r="B334" s="14"/>
      <c r="C334" s="14"/>
      <c r="D334" s="14"/>
      <c r="E334" s="14"/>
      <c r="F334" s="14"/>
      <c r="G334" s="11" t="str">
        <f>IF(B334="","",IFERROR(COUNTIFS(tbVisitas[Funcionário],B334,tbVisitas[Realizada?],"Sim",tbVisitas[Data],"&gt;="&amp;RelGer!$C$6,tbVisitas[Data],"&lt;"&amp;RelGer!$O$6)+(ROW()/1000000),""))</f>
        <v/>
      </c>
    </row>
    <row r="335" spans="2:7" ht="20.100000000000001" customHeight="1" x14ac:dyDescent="0.25">
      <c r="B335" s="14"/>
      <c r="C335" s="14"/>
      <c r="D335" s="14"/>
      <c r="E335" s="14"/>
      <c r="F335" s="14"/>
      <c r="G335" s="11" t="str">
        <f>IF(B335="","",IFERROR(COUNTIFS(tbVisitas[Funcionário],B335,tbVisitas[Realizada?],"Sim",tbVisitas[Data],"&gt;="&amp;RelGer!$C$6,tbVisitas[Data],"&lt;"&amp;RelGer!$O$6)+(ROW()/1000000),""))</f>
        <v/>
      </c>
    </row>
    <row r="336" spans="2:7" ht="20.100000000000001" customHeight="1" x14ac:dyDescent="0.25">
      <c r="B336" s="14"/>
      <c r="C336" s="14"/>
      <c r="D336" s="14"/>
      <c r="E336" s="14"/>
      <c r="F336" s="14"/>
      <c r="G336" s="11" t="str">
        <f>IF(B336="","",IFERROR(COUNTIFS(tbVisitas[Funcionário],B336,tbVisitas[Realizada?],"Sim",tbVisitas[Data],"&gt;="&amp;RelGer!$C$6,tbVisitas[Data],"&lt;"&amp;RelGer!$O$6)+(ROW()/1000000),""))</f>
        <v/>
      </c>
    </row>
    <row r="337" spans="2:7" ht="20.100000000000001" customHeight="1" x14ac:dyDescent="0.25">
      <c r="B337" s="14"/>
      <c r="C337" s="14"/>
      <c r="D337" s="14"/>
      <c r="E337" s="14"/>
      <c r="F337" s="14"/>
      <c r="G337" s="11" t="str">
        <f>IF(B337="","",IFERROR(COUNTIFS(tbVisitas[Funcionário],B337,tbVisitas[Realizada?],"Sim",tbVisitas[Data],"&gt;="&amp;RelGer!$C$6,tbVisitas[Data],"&lt;"&amp;RelGer!$O$6)+(ROW()/1000000),""))</f>
        <v/>
      </c>
    </row>
    <row r="338" spans="2:7" ht="20.100000000000001" customHeight="1" x14ac:dyDescent="0.25">
      <c r="B338" s="14"/>
      <c r="C338" s="14"/>
      <c r="D338" s="14"/>
      <c r="E338" s="14"/>
      <c r="F338" s="14"/>
      <c r="G338" s="11" t="str">
        <f>IF(B338="","",IFERROR(COUNTIFS(tbVisitas[Funcionário],B338,tbVisitas[Realizada?],"Sim",tbVisitas[Data],"&gt;="&amp;RelGer!$C$6,tbVisitas[Data],"&lt;"&amp;RelGer!$O$6)+(ROW()/1000000),""))</f>
        <v/>
      </c>
    </row>
    <row r="339" spans="2:7" ht="20.100000000000001" customHeight="1" x14ac:dyDescent="0.25">
      <c r="B339" s="14"/>
      <c r="C339" s="14"/>
      <c r="D339" s="14"/>
      <c r="E339" s="14"/>
      <c r="F339" s="14"/>
      <c r="G339" s="11" t="str">
        <f>IF(B339="","",IFERROR(COUNTIFS(tbVisitas[Funcionário],B339,tbVisitas[Realizada?],"Sim",tbVisitas[Data],"&gt;="&amp;RelGer!$C$6,tbVisitas[Data],"&lt;"&amp;RelGer!$O$6)+(ROW()/1000000),""))</f>
        <v/>
      </c>
    </row>
    <row r="340" spans="2:7" ht="20.100000000000001" customHeight="1" x14ac:dyDescent="0.25">
      <c r="B340" s="14"/>
      <c r="C340" s="14"/>
      <c r="D340" s="14"/>
      <c r="E340" s="14"/>
      <c r="F340" s="14"/>
      <c r="G340" s="11" t="str">
        <f>IF(B340="","",IFERROR(COUNTIFS(tbVisitas[Funcionário],B340,tbVisitas[Realizada?],"Sim",tbVisitas[Data],"&gt;="&amp;RelGer!$C$6,tbVisitas[Data],"&lt;"&amp;RelGer!$O$6)+(ROW()/1000000),""))</f>
        <v/>
      </c>
    </row>
    <row r="341" spans="2:7" ht="20.100000000000001" customHeight="1" x14ac:dyDescent="0.25">
      <c r="B341" s="14"/>
      <c r="C341" s="14"/>
      <c r="D341" s="14"/>
      <c r="E341" s="14"/>
      <c r="F341" s="14"/>
      <c r="G341" s="11" t="str">
        <f>IF(B341="","",IFERROR(COUNTIFS(tbVisitas[Funcionário],B341,tbVisitas[Realizada?],"Sim",tbVisitas[Data],"&gt;="&amp;RelGer!$C$6,tbVisitas[Data],"&lt;"&amp;RelGer!$O$6)+(ROW()/1000000),""))</f>
        <v/>
      </c>
    </row>
    <row r="342" spans="2:7" ht="20.100000000000001" customHeight="1" x14ac:dyDescent="0.25">
      <c r="B342" s="14"/>
      <c r="C342" s="14"/>
      <c r="D342" s="14"/>
      <c r="E342" s="14"/>
      <c r="F342" s="14"/>
      <c r="G342" s="11" t="str">
        <f>IF(B342="","",IFERROR(COUNTIFS(tbVisitas[Funcionário],B342,tbVisitas[Realizada?],"Sim",tbVisitas[Data],"&gt;="&amp;RelGer!$C$6,tbVisitas[Data],"&lt;"&amp;RelGer!$O$6)+(ROW()/1000000),""))</f>
        <v/>
      </c>
    </row>
    <row r="343" spans="2:7" ht="20.100000000000001" customHeight="1" x14ac:dyDescent="0.25">
      <c r="B343" s="14"/>
      <c r="C343" s="14"/>
      <c r="D343" s="14"/>
      <c r="E343" s="14"/>
      <c r="F343" s="14"/>
      <c r="G343" s="11" t="str">
        <f>IF(B343="","",IFERROR(COUNTIFS(tbVisitas[Funcionário],B343,tbVisitas[Realizada?],"Sim",tbVisitas[Data],"&gt;="&amp;RelGer!$C$6,tbVisitas[Data],"&lt;"&amp;RelGer!$O$6)+(ROW()/1000000),""))</f>
        <v/>
      </c>
    </row>
    <row r="344" spans="2:7" ht="20.100000000000001" customHeight="1" x14ac:dyDescent="0.25">
      <c r="B344" s="14"/>
      <c r="C344" s="14"/>
      <c r="D344" s="14"/>
      <c r="E344" s="14"/>
      <c r="F344" s="14"/>
      <c r="G344" s="11" t="str">
        <f>IF(B344="","",IFERROR(COUNTIFS(tbVisitas[Funcionário],B344,tbVisitas[Realizada?],"Sim",tbVisitas[Data],"&gt;="&amp;RelGer!$C$6,tbVisitas[Data],"&lt;"&amp;RelGer!$O$6)+(ROW()/1000000),""))</f>
        <v/>
      </c>
    </row>
    <row r="345" spans="2:7" ht="20.100000000000001" customHeight="1" x14ac:dyDescent="0.25">
      <c r="B345" s="14"/>
      <c r="C345" s="14"/>
      <c r="D345" s="14"/>
      <c r="E345" s="14"/>
      <c r="F345" s="14"/>
      <c r="G345" s="11" t="str">
        <f>IF(B345="","",IFERROR(COUNTIFS(tbVisitas[Funcionário],B345,tbVisitas[Realizada?],"Sim",tbVisitas[Data],"&gt;="&amp;RelGer!$C$6,tbVisitas[Data],"&lt;"&amp;RelGer!$O$6)+(ROW()/1000000),""))</f>
        <v/>
      </c>
    </row>
    <row r="346" spans="2:7" ht="20.100000000000001" customHeight="1" x14ac:dyDescent="0.25">
      <c r="B346" s="14"/>
      <c r="C346" s="14"/>
      <c r="D346" s="14"/>
      <c r="E346" s="14"/>
      <c r="F346" s="14"/>
      <c r="G346" s="11" t="str">
        <f>IF(B346="","",IFERROR(COUNTIFS(tbVisitas[Funcionário],B346,tbVisitas[Realizada?],"Sim",tbVisitas[Data],"&gt;="&amp;RelGer!$C$6,tbVisitas[Data],"&lt;"&amp;RelGer!$O$6)+(ROW()/1000000),""))</f>
        <v/>
      </c>
    </row>
    <row r="347" spans="2:7" ht="20.100000000000001" customHeight="1" x14ac:dyDescent="0.25">
      <c r="B347" s="14"/>
      <c r="C347" s="14"/>
      <c r="D347" s="14"/>
      <c r="E347" s="14"/>
      <c r="F347" s="14"/>
      <c r="G347" s="11" t="str">
        <f>IF(B347="","",IFERROR(COUNTIFS(tbVisitas[Funcionário],B347,tbVisitas[Realizada?],"Sim",tbVisitas[Data],"&gt;="&amp;RelGer!$C$6,tbVisitas[Data],"&lt;"&amp;RelGer!$O$6)+(ROW()/1000000),""))</f>
        <v/>
      </c>
    </row>
    <row r="348" spans="2:7" ht="20.100000000000001" customHeight="1" x14ac:dyDescent="0.25">
      <c r="B348" s="14"/>
      <c r="C348" s="14"/>
      <c r="D348" s="14"/>
      <c r="E348" s="14"/>
      <c r="F348" s="14"/>
      <c r="G348" s="11" t="str">
        <f>IF(B348="","",IFERROR(COUNTIFS(tbVisitas[Funcionário],B348,tbVisitas[Realizada?],"Sim",tbVisitas[Data],"&gt;="&amp;RelGer!$C$6,tbVisitas[Data],"&lt;"&amp;RelGer!$O$6)+(ROW()/1000000),""))</f>
        <v/>
      </c>
    </row>
    <row r="349" spans="2:7" ht="20.100000000000001" customHeight="1" x14ac:dyDescent="0.25">
      <c r="B349" s="14"/>
      <c r="C349" s="14"/>
      <c r="D349" s="14"/>
      <c r="E349" s="14"/>
      <c r="F349" s="14"/>
      <c r="G349" s="11" t="str">
        <f>IF(B349="","",IFERROR(COUNTIFS(tbVisitas[Funcionário],B349,tbVisitas[Realizada?],"Sim",tbVisitas[Data],"&gt;="&amp;RelGer!$C$6,tbVisitas[Data],"&lt;"&amp;RelGer!$O$6)+(ROW()/1000000),""))</f>
        <v/>
      </c>
    </row>
    <row r="350" spans="2:7" ht="20.100000000000001" customHeight="1" x14ac:dyDescent="0.25">
      <c r="B350" s="14"/>
      <c r="C350" s="14"/>
      <c r="D350" s="14"/>
      <c r="E350" s="14"/>
      <c r="F350" s="14"/>
      <c r="G350" s="11" t="str">
        <f>IF(B350="","",IFERROR(COUNTIFS(tbVisitas[Funcionário],B350,tbVisitas[Realizada?],"Sim",tbVisitas[Data],"&gt;="&amp;RelGer!$C$6,tbVisitas[Data],"&lt;"&amp;RelGer!$O$6)+(ROW()/1000000),""))</f>
        <v/>
      </c>
    </row>
    <row r="351" spans="2:7" ht="20.100000000000001" customHeight="1" x14ac:dyDescent="0.25">
      <c r="B351" s="14"/>
      <c r="C351" s="14"/>
      <c r="D351" s="14"/>
      <c r="E351" s="14"/>
      <c r="F351" s="14"/>
      <c r="G351" s="11" t="str">
        <f>IF(B351="","",IFERROR(COUNTIFS(tbVisitas[Funcionário],B351,tbVisitas[Realizada?],"Sim",tbVisitas[Data],"&gt;="&amp;RelGer!$C$6,tbVisitas[Data],"&lt;"&amp;RelGer!$O$6)+(ROW()/1000000),""))</f>
        <v/>
      </c>
    </row>
    <row r="352" spans="2:7" ht="20.100000000000001" customHeight="1" x14ac:dyDescent="0.25">
      <c r="B352" s="14"/>
      <c r="C352" s="14"/>
      <c r="D352" s="14"/>
      <c r="E352" s="14"/>
      <c r="F352" s="14"/>
      <c r="G352" s="11" t="str">
        <f>IF(B352="","",IFERROR(COUNTIFS(tbVisitas[Funcionário],B352,tbVisitas[Realizada?],"Sim",tbVisitas[Data],"&gt;="&amp;RelGer!$C$6,tbVisitas[Data],"&lt;"&amp;RelGer!$O$6)+(ROW()/1000000),""))</f>
        <v/>
      </c>
    </row>
    <row r="353" spans="2:7" ht="20.100000000000001" customHeight="1" x14ac:dyDescent="0.25">
      <c r="B353" s="14"/>
      <c r="C353" s="14"/>
      <c r="D353" s="14"/>
      <c r="E353" s="14"/>
      <c r="F353" s="14"/>
      <c r="G353" s="11" t="str">
        <f>IF(B353="","",IFERROR(COUNTIFS(tbVisitas[Funcionário],B353,tbVisitas[Realizada?],"Sim",tbVisitas[Data],"&gt;="&amp;RelGer!$C$6,tbVisitas[Data],"&lt;"&amp;RelGer!$O$6)+(ROW()/1000000),""))</f>
        <v/>
      </c>
    </row>
    <row r="354" spans="2:7" ht="20.100000000000001" customHeight="1" x14ac:dyDescent="0.25">
      <c r="B354" s="14"/>
      <c r="C354" s="14"/>
      <c r="D354" s="14"/>
      <c r="E354" s="14"/>
      <c r="F354" s="14"/>
      <c r="G354" s="11" t="str">
        <f>IF(B354="","",IFERROR(COUNTIFS(tbVisitas[Funcionário],B354,tbVisitas[Realizada?],"Sim",tbVisitas[Data],"&gt;="&amp;RelGer!$C$6,tbVisitas[Data],"&lt;"&amp;RelGer!$O$6)+(ROW()/1000000),""))</f>
        <v/>
      </c>
    </row>
    <row r="355" spans="2:7" ht="20.100000000000001" customHeight="1" x14ac:dyDescent="0.25">
      <c r="B355" s="14"/>
      <c r="C355" s="14"/>
      <c r="D355" s="14"/>
      <c r="E355" s="14"/>
      <c r="F355" s="14"/>
      <c r="G355" s="11" t="str">
        <f>IF(B355="","",IFERROR(COUNTIFS(tbVisitas[Funcionário],B355,tbVisitas[Realizada?],"Sim",tbVisitas[Data],"&gt;="&amp;RelGer!$C$6,tbVisitas[Data],"&lt;"&amp;RelGer!$O$6)+(ROW()/1000000),""))</f>
        <v/>
      </c>
    </row>
    <row r="356" spans="2:7" ht="20.100000000000001" customHeight="1" x14ac:dyDescent="0.25">
      <c r="B356" s="14"/>
      <c r="C356" s="14"/>
      <c r="D356" s="14"/>
      <c r="E356" s="14"/>
      <c r="F356" s="14"/>
      <c r="G356" s="11" t="str">
        <f>IF(B356="","",IFERROR(COUNTIFS(tbVisitas[Funcionário],B356,tbVisitas[Realizada?],"Sim",tbVisitas[Data],"&gt;="&amp;RelGer!$C$6,tbVisitas[Data],"&lt;"&amp;RelGer!$O$6)+(ROW()/1000000),""))</f>
        <v/>
      </c>
    </row>
    <row r="357" spans="2:7" ht="20.100000000000001" customHeight="1" x14ac:dyDescent="0.25">
      <c r="B357" s="14"/>
      <c r="C357" s="14"/>
      <c r="D357" s="14"/>
      <c r="E357" s="14"/>
      <c r="F357" s="14"/>
      <c r="G357" s="11" t="str">
        <f>IF(B357="","",IFERROR(COUNTIFS(tbVisitas[Funcionário],B357,tbVisitas[Realizada?],"Sim",tbVisitas[Data],"&gt;="&amp;RelGer!$C$6,tbVisitas[Data],"&lt;"&amp;RelGer!$O$6)+(ROW()/1000000),""))</f>
        <v/>
      </c>
    </row>
    <row r="358" spans="2:7" ht="20.100000000000001" customHeight="1" x14ac:dyDescent="0.25">
      <c r="B358" s="14"/>
      <c r="C358" s="14"/>
      <c r="D358" s="14"/>
      <c r="E358" s="14"/>
      <c r="F358" s="14"/>
      <c r="G358" s="11" t="str">
        <f>IF(B358="","",IFERROR(COUNTIFS(tbVisitas[Funcionário],B358,tbVisitas[Realizada?],"Sim",tbVisitas[Data],"&gt;="&amp;RelGer!$C$6,tbVisitas[Data],"&lt;"&amp;RelGer!$O$6)+(ROW()/1000000),""))</f>
        <v/>
      </c>
    </row>
    <row r="359" spans="2:7" ht="20.100000000000001" customHeight="1" x14ac:dyDescent="0.25">
      <c r="B359" s="14"/>
      <c r="C359" s="14"/>
      <c r="D359" s="14"/>
      <c r="E359" s="14"/>
      <c r="F359" s="14"/>
      <c r="G359" s="11" t="str">
        <f>IF(B359="","",IFERROR(COUNTIFS(tbVisitas[Funcionário],B359,tbVisitas[Realizada?],"Sim",tbVisitas[Data],"&gt;="&amp;RelGer!$C$6,tbVisitas[Data],"&lt;"&amp;RelGer!$O$6)+(ROW()/1000000),""))</f>
        <v/>
      </c>
    </row>
    <row r="360" spans="2:7" ht="20.100000000000001" customHeight="1" x14ac:dyDescent="0.25">
      <c r="B360" s="14"/>
      <c r="C360" s="14"/>
      <c r="D360" s="14"/>
      <c r="E360" s="14"/>
      <c r="F360" s="14"/>
      <c r="G360" s="11" t="str">
        <f>IF(B360="","",IFERROR(COUNTIFS(tbVisitas[Funcionário],B360,tbVisitas[Realizada?],"Sim",tbVisitas[Data],"&gt;="&amp;RelGer!$C$6,tbVisitas[Data],"&lt;"&amp;RelGer!$O$6)+(ROW()/1000000),""))</f>
        <v/>
      </c>
    </row>
    <row r="361" spans="2:7" ht="20.100000000000001" customHeight="1" x14ac:dyDescent="0.25">
      <c r="B361" s="14"/>
      <c r="C361" s="14"/>
      <c r="D361" s="14"/>
      <c r="E361" s="14"/>
      <c r="F361" s="14"/>
      <c r="G361" s="11" t="str">
        <f>IF(B361="","",IFERROR(COUNTIFS(tbVisitas[Funcionário],B361,tbVisitas[Realizada?],"Sim",tbVisitas[Data],"&gt;="&amp;RelGer!$C$6,tbVisitas[Data],"&lt;"&amp;RelGer!$O$6)+(ROW()/1000000),""))</f>
        <v/>
      </c>
    </row>
    <row r="362" spans="2:7" ht="20.100000000000001" customHeight="1" x14ac:dyDescent="0.25">
      <c r="B362" s="14"/>
      <c r="C362" s="14"/>
      <c r="D362" s="14"/>
      <c r="E362" s="14"/>
      <c r="F362" s="14"/>
      <c r="G362" s="11" t="str">
        <f>IF(B362="","",IFERROR(COUNTIFS(tbVisitas[Funcionário],B362,tbVisitas[Realizada?],"Sim",tbVisitas[Data],"&gt;="&amp;RelGer!$C$6,tbVisitas[Data],"&lt;"&amp;RelGer!$O$6)+(ROW()/1000000),""))</f>
        <v/>
      </c>
    </row>
    <row r="363" spans="2:7" ht="20.100000000000001" customHeight="1" x14ac:dyDescent="0.25">
      <c r="B363" s="14"/>
      <c r="C363" s="14"/>
      <c r="D363" s="14"/>
      <c r="E363" s="14"/>
      <c r="F363" s="14"/>
      <c r="G363" s="11" t="str">
        <f>IF(B363="","",IFERROR(COUNTIFS(tbVisitas[Funcionário],B363,tbVisitas[Realizada?],"Sim",tbVisitas[Data],"&gt;="&amp;RelGer!$C$6,tbVisitas[Data],"&lt;"&amp;RelGer!$O$6)+(ROW()/1000000),""))</f>
        <v/>
      </c>
    </row>
    <row r="364" spans="2:7" ht="20.100000000000001" customHeight="1" x14ac:dyDescent="0.25">
      <c r="B364" s="14"/>
      <c r="C364" s="14"/>
      <c r="D364" s="14"/>
      <c r="E364" s="14"/>
      <c r="F364" s="14"/>
      <c r="G364" s="11" t="str">
        <f>IF(B364="","",IFERROR(COUNTIFS(tbVisitas[Funcionário],B364,tbVisitas[Realizada?],"Sim",tbVisitas[Data],"&gt;="&amp;RelGer!$C$6,tbVisitas[Data],"&lt;"&amp;RelGer!$O$6)+(ROW()/1000000),""))</f>
        <v/>
      </c>
    </row>
    <row r="365" spans="2:7" ht="20.100000000000001" customHeight="1" x14ac:dyDescent="0.25">
      <c r="B365" s="14"/>
      <c r="C365" s="14"/>
      <c r="D365" s="14"/>
      <c r="E365" s="14"/>
      <c r="F365" s="14"/>
      <c r="G365" s="11" t="str">
        <f>IF(B365="","",IFERROR(COUNTIFS(tbVisitas[Funcionário],B365,tbVisitas[Realizada?],"Sim",tbVisitas[Data],"&gt;="&amp;RelGer!$C$6,tbVisitas[Data],"&lt;"&amp;RelGer!$O$6)+(ROW()/1000000),""))</f>
        <v/>
      </c>
    </row>
    <row r="366" spans="2:7" ht="20.100000000000001" customHeight="1" x14ac:dyDescent="0.25">
      <c r="B366" s="14"/>
      <c r="C366" s="14"/>
      <c r="D366" s="14"/>
      <c r="E366" s="14"/>
      <c r="F366" s="14"/>
      <c r="G366" s="11" t="str">
        <f>IF(B366="","",IFERROR(COUNTIFS(tbVisitas[Funcionário],B366,tbVisitas[Realizada?],"Sim",tbVisitas[Data],"&gt;="&amp;RelGer!$C$6,tbVisitas[Data],"&lt;"&amp;RelGer!$O$6)+(ROW()/1000000),""))</f>
        <v/>
      </c>
    </row>
    <row r="367" spans="2:7" ht="20.100000000000001" customHeight="1" x14ac:dyDescent="0.25">
      <c r="B367" s="14"/>
      <c r="C367" s="14"/>
      <c r="D367" s="14"/>
      <c r="E367" s="14"/>
      <c r="F367" s="14"/>
      <c r="G367" s="11" t="str">
        <f>IF(B367="","",IFERROR(COUNTIFS(tbVisitas[Funcionário],B367,tbVisitas[Realizada?],"Sim",tbVisitas[Data],"&gt;="&amp;RelGer!$C$6,tbVisitas[Data],"&lt;"&amp;RelGer!$O$6)+(ROW()/1000000),""))</f>
        <v/>
      </c>
    </row>
    <row r="368" spans="2:7" ht="20.100000000000001" customHeight="1" x14ac:dyDescent="0.25">
      <c r="B368" s="14"/>
      <c r="C368" s="14"/>
      <c r="D368" s="14"/>
      <c r="E368" s="14"/>
      <c r="F368" s="14"/>
      <c r="G368" s="11" t="str">
        <f>IF(B368="","",IFERROR(COUNTIFS(tbVisitas[Funcionário],B368,tbVisitas[Realizada?],"Sim",tbVisitas[Data],"&gt;="&amp;RelGer!$C$6,tbVisitas[Data],"&lt;"&amp;RelGer!$O$6)+(ROW()/1000000),""))</f>
        <v/>
      </c>
    </row>
    <row r="369" spans="2:7" ht="20.100000000000001" customHeight="1" x14ac:dyDescent="0.25">
      <c r="B369" s="14"/>
      <c r="C369" s="14"/>
      <c r="D369" s="14"/>
      <c r="E369" s="14"/>
      <c r="F369" s="14"/>
      <c r="G369" s="11" t="str">
        <f>IF(B369="","",IFERROR(COUNTIFS(tbVisitas[Funcionário],B369,tbVisitas[Realizada?],"Sim",tbVisitas[Data],"&gt;="&amp;RelGer!$C$6,tbVisitas[Data],"&lt;"&amp;RelGer!$O$6)+(ROW()/1000000),""))</f>
        <v/>
      </c>
    </row>
    <row r="370" spans="2:7" ht="20.100000000000001" customHeight="1" x14ac:dyDescent="0.25">
      <c r="B370" s="14"/>
      <c r="C370" s="14"/>
      <c r="D370" s="14"/>
      <c r="E370" s="14"/>
      <c r="F370" s="14"/>
      <c r="G370" s="11" t="str">
        <f>IF(B370="","",IFERROR(COUNTIFS(tbVisitas[Funcionário],B370,tbVisitas[Realizada?],"Sim",tbVisitas[Data],"&gt;="&amp;RelGer!$C$6,tbVisitas[Data],"&lt;"&amp;RelGer!$O$6)+(ROW()/1000000),""))</f>
        <v/>
      </c>
    </row>
    <row r="371" spans="2:7" ht="20.100000000000001" customHeight="1" x14ac:dyDescent="0.25">
      <c r="B371" s="14"/>
      <c r="C371" s="14"/>
      <c r="D371" s="14"/>
      <c r="E371" s="14"/>
      <c r="F371" s="14"/>
      <c r="G371" s="11" t="str">
        <f>IF(B371="","",IFERROR(COUNTIFS(tbVisitas[Funcionário],B371,tbVisitas[Realizada?],"Sim",tbVisitas[Data],"&gt;="&amp;RelGer!$C$6,tbVisitas[Data],"&lt;"&amp;RelGer!$O$6)+(ROW()/1000000),""))</f>
        <v/>
      </c>
    </row>
    <row r="372" spans="2:7" ht="20.100000000000001" customHeight="1" x14ac:dyDescent="0.25">
      <c r="B372" s="14"/>
      <c r="C372" s="14"/>
      <c r="D372" s="14"/>
      <c r="E372" s="14"/>
      <c r="F372" s="14"/>
      <c r="G372" s="11" t="str">
        <f>IF(B372="","",IFERROR(COUNTIFS(tbVisitas[Funcionário],B372,tbVisitas[Realizada?],"Sim",tbVisitas[Data],"&gt;="&amp;RelGer!$C$6,tbVisitas[Data],"&lt;"&amp;RelGer!$O$6)+(ROW()/1000000),""))</f>
        <v/>
      </c>
    </row>
    <row r="373" spans="2:7" ht="20.100000000000001" customHeight="1" x14ac:dyDescent="0.25">
      <c r="B373" s="14"/>
      <c r="C373" s="14"/>
      <c r="D373" s="14"/>
      <c r="E373" s="14"/>
      <c r="F373" s="14"/>
      <c r="G373" s="11" t="str">
        <f>IF(B373="","",IFERROR(COUNTIFS(tbVisitas[Funcionário],B373,tbVisitas[Realizada?],"Sim",tbVisitas[Data],"&gt;="&amp;RelGer!$C$6,tbVisitas[Data],"&lt;"&amp;RelGer!$O$6)+(ROW()/1000000),""))</f>
        <v/>
      </c>
    </row>
    <row r="374" spans="2:7" ht="20.100000000000001" customHeight="1" x14ac:dyDescent="0.25">
      <c r="B374" s="14"/>
      <c r="C374" s="14"/>
      <c r="D374" s="14"/>
      <c r="E374" s="14"/>
      <c r="F374" s="14"/>
      <c r="G374" s="11" t="str">
        <f>IF(B374="","",IFERROR(COUNTIFS(tbVisitas[Funcionário],B374,tbVisitas[Realizada?],"Sim",tbVisitas[Data],"&gt;="&amp;RelGer!$C$6,tbVisitas[Data],"&lt;"&amp;RelGer!$O$6)+(ROW()/1000000),""))</f>
        <v/>
      </c>
    </row>
    <row r="375" spans="2:7" ht="20.100000000000001" customHeight="1" x14ac:dyDescent="0.25">
      <c r="B375" s="14"/>
      <c r="C375" s="14"/>
      <c r="D375" s="14"/>
      <c r="E375" s="14"/>
      <c r="F375" s="14"/>
      <c r="G375" s="11" t="str">
        <f>IF(B375="","",IFERROR(COUNTIFS(tbVisitas[Funcionário],B375,tbVisitas[Realizada?],"Sim",tbVisitas[Data],"&gt;="&amp;RelGer!$C$6,tbVisitas[Data],"&lt;"&amp;RelGer!$O$6)+(ROW()/1000000),""))</f>
        <v/>
      </c>
    </row>
    <row r="376" spans="2:7" ht="20.100000000000001" customHeight="1" x14ac:dyDescent="0.25">
      <c r="B376" s="14"/>
      <c r="C376" s="14"/>
      <c r="D376" s="14"/>
      <c r="E376" s="14"/>
      <c r="F376" s="14"/>
      <c r="G376" s="11" t="str">
        <f>IF(B376="","",IFERROR(COUNTIFS(tbVisitas[Funcionário],B376,tbVisitas[Realizada?],"Sim",tbVisitas[Data],"&gt;="&amp;RelGer!$C$6,tbVisitas[Data],"&lt;"&amp;RelGer!$O$6)+(ROW()/1000000),""))</f>
        <v/>
      </c>
    </row>
    <row r="377" spans="2:7" ht="20.100000000000001" customHeight="1" x14ac:dyDescent="0.25">
      <c r="B377" s="14"/>
      <c r="C377" s="14"/>
      <c r="D377" s="14"/>
      <c r="E377" s="14"/>
      <c r="F377" s="14"/>
      <c r="G377" s="11" t="str">
        <f>IF(B377="","",IFERROR(COUNTIFS(tbVisitas[Funcionário],B377,tbVisitas[Realizada?],"Sim",tbVisitas[Data],"&gt;="&amp;RelGer!$C$6,tbVisitas[Data],"&lt;"&amp;RelGer!$O$6)+(ROW()/1000000),""))</f>
        <v/>
      </c>
    </row>
    <row r="378" spans="2:7" ht="20.100000000000001" customHeight="1" x14ac:dyDescent="0.25">
      <c r="B378" s="14"/>
      <c r="C378" s="14"/>
      <c r="D378" s="14"/>
      <c r="E378" s="14"/>
      <c r="F378" s="14"/>
      <c r="G378" s="11" t="str">
        <f>IF(B378="","",IFERROR(COUNTIFS(tbVisitas[Funcionário],B378,tbVisitas[Realizada?],"Sim",tbVisitas[Data],"&gt;="&amp;RelGer!$C$6,tbVisitas[Data],"&lt;"&amp;RelGer!$O$6)+(ROW()/1000000),""))</f>
        <v/>
      </c>
    </row>
    <row r="379" spans="2:7" ht="20.100000000000001" customHeight="1" x14ac:dyDescent="0.25">
      <c r="B379" s="14"/>
      <c r="C379" s="14"/>
      <c r="D379" s="14"/>
      <c r="E379" s="14"/>
      <c r="F379" s="14"/>
      <c r="G379" s="11" t="str">
        <f>IF(B379="","",IFERROR(COUNTIFS(tbVisitas[Funcionário],B379,tbVisitas[Realizada?],"Sim",tbVisitas[Data],"&gt;="&amp;RelGer!$C$6,tbVisitas[Data],"&lt;"&amp;RelGer!$O$6)+(ROW()/1000000),""))</f>
        <v/>
      </c>
    </row>
    <row r="380" spans="2:7" ht="20.100000000000001" customHeight="1" x14ac:dyDescent="0.25">
      <c r="B380" s="14"/>
      <c r="C380" s="14"/>
      <c r="D380" s="14"/>
      <c r="E380" s="14"/>
      <c r="F380" s="14"/>
      <c r="G380" s="11" t="str">
        <f>IF(B380="","",IFERROR(COUNTIFS(tbVisitas[Funcionário],B380,tbVisitas[Realizada?],"Sim",tbVisitas[Data],"&gt;="&amp;RelGer!$C$6,tbVisitas[Data],"&lt;"&amp;RelGer!$O$6)+(ROW()/1000000),""))</f>
        <v/>
      </c>
    </row>
    <row r="381" spans="2:7" ht="20.100000000000001" customHeight="1" x14ac:dyDescent="0.25">
      <c r="B381" s="14"/>
      <c r="C381" s="14"/>
      <c r="D381" s="14"/>
      <c r="E381" s="14"/>
      <c r="F381" s="14"/>
      <c r="G381" s="11" t="str">
        <f>IF(B381="","",IFERROR(COUNTIFS(tbVisitas[Funcionário],B381,tbVisitas[Realizada?],"Sim",tbVisitas[Data],"&gt;="&amp;RelGer!$C$6,tbVisitas[Data],"&lt;"&amp;RelGer!$O$6)+(ROW()/1000000),""))</f>
        <v/>
      </c>
    </row>
    <row r="382" spans="2:7" ht="20.100000000000001" customHeight="1" x14ac:dyDescent="0.25">
      <c r="B382" s="14"/>
      <c r="C382" s="14"/>
      <c r="D382" s="14"/>
      <c r="E382" s="14"/>
      <c r="F382" s="14"/>
      <c r="G382" s="11" t="str">
        <f>IF(B382="","",IFERROR(COUNTIFS(tbVisitas[Funcionário],B382,tbVisitas[Realizada?],"Sim",tbVisitas[Data],"&gt;="&amp;RelGer!$C$6,tbVisitas[Data],"&lt;"&amp;RelGer!$O$6)+(ROW()/1000000),""))</f>
        <v/>
      </c>
    </row>
    <row r="383" spans="2:7" ht="20.100000000000001" customHeight="1" x14ac:dyDescent="0.25">
      <c r="B383" s="14"/>
      <c r="C383" s="14"/>
      <c r="D383" s="14"/>
      <c r="E383" s="14"/>
      <c r="F383" s="14"/>
      <c r="G383" s="11" t="str">
        <f>IF(B383="","",IFERROR(COUNTIFS(tbVisitas[Funcionário],B383,tbVisitas[Realizada?],"Sim",tbVisitas[Data],"&gt;="&amp;RelGer!$C$6,tbVisitas[Data],"&lt;"&amp;RelGer!$O$6)+(ROW()/1000000),""))</f>
        <v/>
      </c>
    </row>
    <row r="384" spans="2:7" ht="20.100000000000001" customHeight="1" x14ac:dyDescent="0.25">
      <c r="B384" s="14"/>
      <c r="C384" s="14"/>
      <c r="D384" s="14"/>
      <c r="E384" s="14"/>
      <c r="F384" s="14"/>
      <c r="G384" s="11" t="str">
        <f>IF(B384="","",IFERROR(COUNTIFS(tbVisitas[Funcionário],B384,tbVisitas[Realizada?],"Sim",tbVisitas[Data],"&gt;="&amp;RelGer!$C$6,tbVisitas[Data],"&lt;"&amp;RelGer!$O$6)+(ROW()/1000000),""))</f>
        <v/>
      </c>
    </row>
    <row r="385" spans="2:7" ht="20.100000000000001" customHeight="1" x14ac:dyDescent="0.25">
      <c r="B385" s="14"/>
      <c r="C385" s="14"/>
      <c r="D385" s="14"/>
      <c r="E385" s="14"/>
      <c r="F385" s="14"/>
      <c r="G385" s="11" t="str">
        <f>IF(B385="","",IFERROR(COUNTIFS(tbVisitas[Funcionário],B385,tbVisitas[Realizada?],"Sim",tbVisitas[Data],"&gt;="&amp;RelGer!$C$6,tbVisitas[Data],"&lt;"&amp;RelGer!$O$6)+(ROW()/1000000),""))</f>
        <v/>
      </c>
    </row>
    <row r="386" spans="2:7" ht="20.100000000000001" customHeight="1" x14ac:dyDescent="0.25">
      <c r="B386" s="14"/>
      <c r="C386" s="14"/>
      <c r="D386" s="14"/>
      <c r="E386" s="14"/>
      <c r="F386" s="14"/>
      <c r="G386" s="11" t="str">
        <f>IF(B386="","",IFERROR(COUNTIFS(tbVisitas[Funcionário],B386,tbVisitas[Realizada?],"Sim",tbVisitas[Data],"&gt;="&amp;RelGer!$C$6,tbVisitas[Data],"&lt;"&amp;RelGer!$O$6)+(ROW()/1000000),""))</f>
        <v/>
      </c>
    </row>
    <row r="387" spans="2:7" ht="20.100000000000001" customHeight="1" x14ac:dyDescent="0.25">
      <c r="B387" s="14"/>
      <c r="C387" s="14"/>
      <c r="D387" s="14"/>
      <c r="E387" s="14"/>
      <c r="F387" s="14"/>
      <c r="G387" s="11" t="str">
        <f>IF(B387="","",IFERROR(COUNTIFS(tbVisitas[Funcionário],B387,tbVisitas[Realizada?],"Sim",tbVisitas[Data],"&gt;="&amp;RelGer!$C$6,tbVisitas[Data],"&lt;"&amp;RelGer!$O$6)+(ROW()/1000000),""))</f>
        <v/>
      </c>
    </row>
    <row r="388" spans="2:7" ht="20.100000000000001" customHeight="1" x14ac:dyDescent="0.25">
      <c r="B388" s="14"/>
      <c r="C388" s="14"/>
      <c r="D388" s="14"/>
      <c r="E388" s="14"/>
      <c r="F388" s="14"/>
      <c r="G388" s="11" t="str">
        <f>IF(B388="","",IFERROR(COUNTIFS(tbVisitas[Funcionário],B388,tbVisitas[Realizada?],"Sim",tbVisitas[Data],"&gt;="&amp;RelGer!$C$6,tbVisitas[Data],"&lt;"&amp;RelGer!$O$6)+(ROW()/1000000),""))</f>
        <v/>
      </c>
    </row>
    <row r="389" spans="2:7" ht="20.100000000000001" customHeight="1" x14ac:dyDescent="0.25">
      <c r="B389" s="14"/>
      <c r="C389" s="14"/>
      <c r="D389" s="14"/>
      <c r="E389" s="14"/>
      <c r="F389" s="14"/>
      <c r="G389" s="11" t="str">
        <f>IF(B389="","",IFERROR(COUNTIFS(tbVisitas[Funcionário],B389,tbVisitas[Realizada?],"Sim",tbVisitas[Data],"&gt;="&amp;RelGer!$C$6,tbVisitas[Data],"&lt;"&amp;RelGer!$O$6)+(ROW()/1000000),""))</f>
        <v/>
      </c>
    </row>
    <row r="390" spans="2:7" ht="20.100000000000001" customHeight="1" x14ac:dyDescent="0.25">
      <c r="B390" s="14"/>
      <c r="C390" s="14"/>
      <c r="D390" s="14"/>
      <c r="E390" s="14"/>
      <c r="F390" s="14"/>
      <c r="G390" s="11" t="str">
        <f>IF(B390="","",IFERROR(COUNTIFS(tbVisitas[Funcionário],B390,tbVisitas[Realizada?],"Sim",tbVisitas[Data],"&gt;="&amp;RelGer!$C$6,tbVisitas[Data],"&lt;"&amp;RelGer!$O$6)+(ROW()/1000000),""))</f>
        <v/>
      </c>
    </row>
    <row r="391" spans="2:7" ht="20.100000000000001" customHeight="1" x14ac:dyDescent="0.25">
      <c r="B391" s="14"/>
      <c r="C391" s="14"/>
      <c r="D391" s="14"/>
      <c r="E391" s="14"/>
      <c r="F391" s="14"/>
      <c r="G391" s="11" t="str">
        <f>IF(B391="","",IFERROR(COUNTIFS(tbVisitas[Funcionário],B391,tbVisitas[Realizada?],"Sim",tbVisitas[Data],"&gt;="&amp;RelGer!$C$6,tbVisitas[Data],"&lt;"&amp;RelGer!$O$6)+(ROW()/1000000),""))</f>
        <v/>
      </c>
    </row>
    <row r="392" spans="2:7" ht="20.100000000000001" customHeight="1" x14ac:dyDescent="0.25">
      <c r="B392" s="14"/>
      <c r="C392" s="14"/>
      <c r="D392" s="14"/>
      <c r="E392" s="14"/>
      <c r="F392" s="14"/>
      <c r="G392" s="11" t="str">
        <f>IF(B392="","",IFERROR(COUNTIFS(tbVisitas[Funcionário],B392,tbVisitas[Realizada?],"Sim",tbVisitas[Data],"&gt;="&amp;RelGer!$C$6,tbVisitas[Data],"&lt;"&amp;RelGer!$O$6)+(ROW()/1000000),""))</f>
        <v/>
      </c>
    </row>
    <row r="393" spans="2:7" ht="20.100000000000001" customHeight="1" x14ac:dyDescent="0.25">
      <c r="B393" s="14"/>
      <c r="C393" s="14"/>
      <c r="D393" s="14"/>
      <c r="E393" s="14"/>
      <c r="F393" s="14"/>
      <c r="G393" s="11" t="str">
        <f>IF(B393="","",IFERROR(COUNTIFS(tbVisitas[Funcionário],B393,tbVisitas[Realizada?],"Sim",tbVisitas[Data],"&gt;="&amp;RelGer!$C$6,tbVisitas[Data],"&lt;"&amp;RelGer!$O$6)+(ROW()/1000000),""))</f>
        <v/>
      </c>
    </row>
    <row r="394" spans="2:7" ht="20.100000000000001" customHeight="1" x14ac:dyDescent="0.25">
      <c r="B394" s="14"/>
      <c r="C394" s="14"/>
      <c r="D394" s="14"/>
      <c r="E394" s="14"/>
      <c r="F394" s="14"/>
      <c r="G394" s="11" t="str">
        <f>IF(B394="","",IFERROR(COUNTIFS(tbVisitas[Funcionário],B394,tbVisitas[Realizada?],"Sim",tbVisitas[Data],"&gt;="&amp;RelGer!$C$6,tbVisitas[Data],"&lt;"&amp;RelGer!$O$6)+(ROW()/1000000),""))</f>
        <v/>
      </c>
    </row>
    <row r="395" spans="2:7" ht="20.100000000000001" customHeight="1" x14ac:dyDescent="0.25">
      <c r="B395" s="14"/>
      <c r="C395" s="14"/>
      <c r="D395" s="14"/>
      <c r="E395" s="14"/>
      <c r="F395" s="14"/>
      <c r="G395" s="11" t="str">
        <f>IF(B395="","",IFERROR(COUNTIFS(tbVisitas[Funcionário],B395,tbVisitas[Realizada?],"Sim",tbVisitas[Data],"&gt;="&amp;RelGer!$C$6,tbVisitas[Data],"&lt;"&amp;RelGer!$O$6)+(ROW()/1000000),""))</f>
        <v/>
      </c>
    </row>
    <row r="396" spans="2:7" ht="20.100000000000001" customHeight="1" x14ac:dyDescent="0.25">
      <c r="B396" s="14"/>
      <c r="C396" s="14"/>
      <c r="D396" s="14"/>
      <c r="E396" s="14"/>
      <c r="F396" s="14"/>
      <c r="G396" s="11" t="str">
        <f>IF(B396="","",IFERROR(COUNTIFS(tbVisitas[Funcionário],B396,tbVisitas[Realizada?],"Sim",tbVisitas[Data],"&gt;="&amp;RelGer!$C$6,tbVisitas[Data],"&lt;"&amp;RelGer!$O$6)+(ROW()/1000000),""))</f>
        <v/>
      </c>
    </row>
    <row r="397" spans="2:7" ht="20.100000000000001" customHeight="1" x14ac:dyDescent="0.25">
      <c r="B397" s="14"/>
      <c r="C397" s="14"/>
      <c r="D397" s="14"/>
      <c r="E397" s="14"/>
      <c r="F397" s="14"/>
      <c r="G397" s="11" t="str">
        <f>IF(B397="","",IFERROR(COUNTIFS(tbVisitas[Funcionário],B397,tbVisitas[Realizada?],"Sim",tbVisitas[Data],"&gt;="&amp;RelGer!$C$6,tbVisitas[Data],"&lt;"&amp;RelGer!$O$6)+(ROW()/1000000),""))</f>
        <v/>
      </c>
    </row>
    <row r="398" spans="2:7" ht="20.100000000000001" customHeight="1" x14ac:dyDescent="0.25">
      <c r="B398" s="14"/>
      <c r="C398" s="14"/>
      <c r="D398" s="14"/>
      <c r="E398" s="14"/>
      <c r="F398" s="14"/>
      <c r="G398" s="11" t="str">
        <f>IF(B398="","",IFERROR(COUNTIFS(tbVisitas[Funcionário],B398,tbVisitas[Realizada?],"Sim",tbVisitas[Data],"&gt;="&amp;RelGer!$C$6,tbVisitas[Data],"&lt;"&amp;RelGer!$O$6)+(ROW()/1000000),""))</f>
        <v/>
      </c>
    </row>
    <row r="399" spans="2:7" ht="20.100000000000001" customHeight="1" x14ac:dyDescent="0.25">
      <c r="B399" s="14"/>
      <c r="C399" s="14"/>
      <c r="D399" s="14"/>
      <c r="E399" s="14"/>
      <c r="F399" s="14"/>
      <c r="G399" s="11" t="str">
        <f>IF(B399="","",IFERROR(COUNTIFS(tbVisitas[Funcionário],B399,tbVisitas[Realizada?],"Sim",tbVisitas[Data],"&gt;="&amp;RelGer!$C$6,tbVisitas[Data],"&lt;"&amp;RelGer!$O$6)+(ROW()/1000000),""))</f>
        <v/>
      </c>
    </row>
    <row r="400" spans="2:7" ht="20.100000000000001" customHeight="1" x14ac:dyDescent="0.25">
      <c r="B400" s="14"/>
      <c r="C400" s="14"/>
      <c r="D400" s="14"/>
      <c r="E400" s="14"/>
      <c r="F400" s="14"/>
      <c r="G400" s="11" t="str">
        <f>IF(B400="","",IFERROR(COUNTIFS(tbVisitas[Funcionário],B400,tbVisitas[Realizada?],"Sim",tbVisitas[Data],"&gt;="&amp;RelGer!$C$6,tbVisitas[Data],"&lt;"&amp;RelGer!$O$6)+(ROW()/1000000),""))</f>
        <v/>
      </c>
    </row>
    <row r="401" spans="2:7" ht="20.100000000000001" customHeight="1" x14ac:dyDescent="0.25">
      <c r="B401" s="14"/>
      <c r="C401" s="14"/>
      <c r="D401" s="14"/>
      <c r="E401" s="14"/>
      <c r="F401" s="14"/>
      <c r="G401" s="11" t="str">
        <f>IF(B401="","",IFERROR(COUNTIFS(tbVisitas[Funcionário],B401,tbVisitas[Realizada?],"Sim",tbVisitas[Data],"&gt;="&amp;RelGer!$C$6,tbVisitas[Data],"&lt;"&amp;RelGer!$O$6)+(ROW()/1000000),""))</f>
        <v/>
      </c>
    </row>
    <row r="402" spans="2:7" ht="20.100000000000001" customHeight="1" x14ac:dyDescent="0.25">
      <c r="B402" s="14"/>
      <c r="C402" s="14"/>
      <c r="D402" s="14"/>
      <c r="E402" s="14"/>
      <c r="F402" s="14"/>
      <c r="G402" s="11" t="str">
        <f>IF(B402="","",IFERROR(COUNTIFS(tbVisitas[Funcionário],B402,tbVisitas[Realizada?],"Sim",tbVisitas[Data],"&gt;="&amp;RelGer!$C$6,tbVisitas[Data],"&lt;"&amp;RelGer!$O$6)+(ROW()/1000000),""))</f>
        <v/>
      </c>
    </row>
    <row r="403" spans="2:7" ht="20.100000000000001" customHeight="1" x14ac:dyDescent="0.25">
      <c r="B403" s="14"/>
      <c r="C403" s="14"/>
      <c r="D403" s="14"/>
      <c r="E403" s="14"/>
      <c r="F403" s="14"/>
      <c r="G403" s="11" t="str">
        <f>IF(B403="","",IFERROR(COUNTIFS(tbVisitas[Funcionário],B403,tbVisitas[Realizada?],"Sim",tbVisitas[Data],"&gt;="&amp;RelGer!$C$6,tbVisitas[Data],"&lt;"&amp;RelGer!$O$6)+(ROW()/1000000),""))</f>
        <v/>
      </c>
    </row>
    <row r="404" spans="2:7" ht="20.100000000000001" customHeight="1" x14ac:dyDescent="0.25">
      <c r="B404" s="14"/>
      <c r="C404" s="14"/>
      <c r="D404" s="14"/>
      <c r="E404" s="14"/>
      <c r="F404" s="14"/>
      <c r="G404" s="11" t="str">
        <f>IF(B404="","",IFERROR(COUNTIFS(tbVisitas[Funcionário],B404,tbVisitas[Realizada?],"Sim",tbVisitas[Data],"&gt;="&amp;RelGer!$C$6,tbVisitas[Data],"&lt;"&amp;RelGer!$O$6)+(ROW()/1000000),""))</f>
        <v/>
      </c>
    </row>
    <row r="405" spans="2:7" ht="20.100000000000001" customHeight="1" x14ac:dyDescent="0.25">
      <c r="B405" s="14"/>
      <c r="C405" s="14"/>
      <c r="D405" s="14"/>
      <c r="E405" s="14"/>
      <c r="F405" s="14"/>
      <c r="G405" s="11" t="str">
        <f>IF(B405="","",IFERROR(COUNTIFS(tbVisitas[Funcionário],B405,tbVisitas[Realizada?],"Sim",tbVisitas[Data],"&gt;="&amp;RelGer!$C$6,tbVisitas[Data],"&lt;"&amp;RelGer!$O$6)+(ROW()/1000000),""))</f>
        <v/>
      </c>
    </row>
    <row r="406" spans="2:7" ht="20.100000000000001" customHeight="1" x14ac:dyDescent="0.25">
      <c r="B406" s="14"/>
      <c r="C406" s="14"/>
      <c r="D406" s="14"/>
      <c r="E406" s="14"/>
      <c r="F406" s="14"/>
      <c r="G406" s="11" t="str">
        <f>IF(B406="","",IFERROR(COUNTIFS(tbVisitas[Funcionário],B406,tbVisitas[Realizada?],"Sim",tbVisitas[Data],"&gt;="&amp;RelGer!$C$6,tbVisitas[Data],"&lt;"&amp;RelGer!$O$6)+(ROW()/1000000),""))</f>
        <v/>
      </c>
    </row>
    <row r="407" spans="2:7" ht="20.100000000000001" customHeight="1" x14ac:dyDescent="0.25">
      <c r="B407" s="14"/>
      <c r="C407" s="14"/>
      <c r="D407" s="14"/>
      <c r="E407" s="14"/>
      <c r="F407" s="14"/>
      <c r="G407" s="11" t="str">
        <f>IF(B407="","",IFERROR(COUNTIFS(tbVisitas[Funcionário],B407,tbVisitas[Realizada?],"Sim",tbVisitas[Data],"&gt;="&amp;RelGer!$C$6,tbVisitas[Data],"&lt;"&amp;RelGer!$O$6)+(ROW()/1000000),""))</f>
        <v/>
      </c>
    </row>
    <row r="408" spans="2:7" ht="20.100000000000001" customHeight="1" x14ac:dyDescent="0.25">
      <c r="B408" s="14"/>
      <c r="C408" s="14"/>
      <c r="D408" s="14"/>
      <c r="E408" s="14"/>
      <c r="F408" s="14"/>
      <c r="G408" s="11" t="str">
        <f>IF(B408="","",IFERROR(COUNTIFS(tbVisitas[Funcionário],B408,tbVisitas[Realizada?],"Sim",tbVisitas[Data],"&gt;="&amp;RelGer!$C$6,tbVisitas[Data],"&lt;"&amp;RelGer!$O$6)+(ROW()/1000000),""))</f>
        <v/>
      </c>
    </row>
    <row r="409" spans="2:7" ht="20.100000000000001" customHeight="1" x14ac:dyDescent="0.25">
      <c r="B409" s="14"/>
      <c r="C409" s="14"/>
      <c r="D409" s="14"/>
      <c r="E409" s="14"/>
      <c r="F409" s="14"/>
      <c r="G409" s="11" t="str">
        <f>IF(B409="","",IFERROR(COUNTIFS(tbVisitas[Funcionário],B409,tbVisitas[Realizada?],"Sim",tbVisitas[Data],"&gt;="&amp;RelGer!$C$6,tbVisitas[Data],"&lt;"&amp;RelGer!$O$6)+(ROW()/1000000),""))</f>
        <v/>
      </c>
    </row>
    <row r="410" spans="2:7" ht="20.100000000000001" customHeight="1" x14ac:dyDescent="0.25">
      <c r="B410" s="14"/>
      <c r="C410" s="14"/>
      <c r="D410" s="14"/>
      <c r="E410" s="14"/>
      <c r="F410" s="14"/>
      <c r="G410" s="11" t="str">
        <f>IF(B410="","",IFERROR(COUNTIFS(tbVisitas[Funcionário],B410,tbVisitas[Realizada?],"Sim",tbVisitas[Data],"&gt;="&amp;RelGer!$C$6,tbVisitas[Data],"&lt;"&amp;RelGer!$O$6)+(ROW()/1000000),""))</f>
        <v/>
      </c>
    </row>
    <row r="411" spans="2:7" ht="20.100000000000001" customHeight="1" x14ac:dyDescent="0.25">
      <c r="B411" s="14"/>
      <c r="C411" s="14"/>
      <c r="D411" s="14"/>
      <c r="E411" s="14"/>
      <c r="F411" s="14"/>
      <c r="G411" s="11" t="str">
        <f>IF(B411="","",IFERROR(COUNTIFS(tbVisitas[Funcionário],B411,tbVisitas[Realizada?],"Sim",tbVisitas[Data],"&gt;="&amp;RelGer!$C$6,tbVisitas[Data],"&lt;"&amp;RelGer!$O$6)+(ROW()/1000000),""))</f>
        <v/>
      </c>
    </row>
    <row r="412" spans="2:7" ht="20.100000000000001" customHeight="1" x14ac:dyDescent="0.25">
      <c r="B412" s="14"/>
      <c r="C412" s="14"/>
      <c r="D412" s="14"/>
      <c r="E412" s="14"/>
      <c r="F412" s="14"/>
      <c r="G412" s="11" t="str">
        <f>IF(B412="","",IFERROR(COUNTIFS(tbVisitas[Funcionário],B412,tbVisitas[Realizada?],"Sim",tbVisitas[Data],"&gt;="&amp;RelGer!$C$6,tbVisitas[Data],"&lt;"&amp;RelGer!$O$6)+(ROW()/1000000),""))</f>
        <v/>
      </c>
    </row>
    <row r="413" spans="2:7" ht="20.100000000000001" customHeight="1" x14ac:dyDescent="0.25">
      <c r="B413" s="14"/>
      <c r="C413" s="14"/>
      <c r="D413" s="14"/>
      <c r="E413" s="14"/>
      <c r="F413" s="14"/>
      <c r="G413" s="11" t="str">
        <f>IF(B413="","",IFERROR(COUNTIFS(tbVisitas[Funcionário],B413,tbVisitas[Realizada?],"Sim",tbVisitas[Data],"&gt;="&amp;RelGer!$C$6,tbVisitas[Data],"&lt;"&amp;RelGer!$O$6)+(ROW()/1000000),""))</f>
        <v/>
      </c>
    </row>
    <row r="414" spans="2:7" ht="20.100000000000001" customHeight="1" x14ac:dyDescent="0.25">
      <c r="B414" s="14"/>
      <c r="C414" s="14"/>
      <c r="D414" s="14"/>
      <c r="E414" s="14"/>
      <c r="F414" s="14"/>
      <c r="G414" s="11" t="str">
        <f>IF(B414="","",IFERROR(COUNTIFS(tbVisitas[Funcionário],B414,tbVisitas[Realizada?],"Sim",tbVisitas[Data],"&gt;="&amp;RelGer!$C$6,tbVisitas[Data],"&lt;"&amp;RelGer!$O$6)+(ROW()/1000000),""))</f>
        <v/>
      </c>
    </row>
    <row r="415" spans="2:7" ht="20.100000000000001" customHeight="1" x14ac:dyDescent="0.25">
      <c r="B415" s="14"/>
      <c r="C415" s="14"/>
      <c r="D415" s="14"/>
      <c r="E415" s="14"/>
      <c r="F415" s="14"/>
      <c r="G415" s="11" t="str">
        <f>IF(B415="","",IFERROR(COUNTIFS(tbVisitas[Funcionário],B415,tbVisitas[Realizada?],"Sim",tbVisitas[Data],"&gt;="&amp;RelGer!$C$6,tbVisitas[Data],"&lt;"&amp;RelGer!$O$6)+(ROW()/1000000),""))</f>
        <v/>
      </c>
    </row>
    <row r="416" spans="2:7" ht="20.100000000000001" customHeight="1" x14ac:dyDescent="0.25">
      <c r="B416" s="14"/>
      <c r="C416" s="14"/>
      <c r="D416" s="14"/>
      <c r="E416" s="14"/>
      <c r="F416" s="14"/>
      <c r="G416" s="11" t="str">
        <f>IF(B416="","",IFERROR(COUNTIFS(tbVisitas[Funcionário],B416,tbVisitas[Realizada?],"Sim",tbVisitas[Data],"&gt;="&amp;RelGer!$C$6,tbVisitas[Data],"&lt;"&amp;RelGer!$O$6)+(ROW()/1000000),""))</f>
        <v/>
      </c>
    </row>
    <row r="417" spans="2:7" ht="20.100000000000001" customHeight="1" x14ac:dyDescent="0.25">
      <c r="B417" s="14"/>
      <c r="C417" s="14"/>
      <c r="D417" s="14"/>
      <c r="E417" s="14"/>
      <c r="F417" s="14"/>
      <c r="G417" s="11" t="str">
        <f>IF(B417="","",IFERROR(COUNTIFS(tbVisitas[Funcionário],B417,tbVisitas[Realizada?],"Sim",tbVisitas[Data],"&gt;="&amp;RelGer!$C$6,tbVisitas[Data],"&lt;"&amp;RelGer!$O$6)+(ROW()/1000000),""))</f>
        <v/>
      </c>
    </row>
    <row r="418" spans="2:7" ht="20.100000000000001" customHeight="1" x14ac:dyDescent="0.25">
      <c r="B418" s="14"/>
      <c r="C418" s="14"/>
      <c r="D418" s="14"/>
      <c r="E418" s="14"/>
      <c r="F418" s="14"/>
      <c r="G418" s="11" t="str">
        <f>IF(B418="","",IFERROR(COUNTIFS(tbVisitas[Funcionário],B418,tbVisitas[Realizada?],"Sim",tbVisitas[Data],"&gt;="&amp;RelGer!$C$6,tbVisitas[Data],"&lt;"&amp;RelGer!$O$6)+(ROW()/1000000),""))</f>
        <v/>
      </c>
    </row>
    <row r="419" spans="2:7" ht="20.100000000000001" customHeight="1" x14ac:dyDescent="0.25">
      <c r="B419" s="14"/>
      <c r="C419" s="14"/>
      <c r="D419" s="14"/>
      <c r="E419" s="14"/>
      <c r="F419" s="14"/>
      <c r="G419" s="11" t="str">
        <f>IF(B419="","",IFERROR(COUNTIFS(tbVisitas[Funcionário],B419,tbVisitas[Realizada?],"Sim",tbVisitas[Data],"&gt;="&amp;RelGer!$C$6,tbVisitas[Data],"&lt;"&amp;RelGer!$O$6)+(ROW()/1000000),""))</f>
        <v/>
      </c>
    </row>
    <row r="420" spans="2:7" ht="20.100000000000001" customHeight="1" x14ac:dyDescent="0.25">
      <c r="B420" s="14"/>
      <c r="C420" s="14"/>
      <c r="D420" s="14"/>
      <c r="E420" s="14"/>
      <c r="F420" s="14"/>
      <c r="G420" s="11" t="str">
        <f>IF(B420="","",IFERROR(COUNTIFS(tbVisitas[Funcionário],B420,tbVisitas[Realizada?],"Sim",tbVisitas[Data],"&gt;="&amp;RelGer!$C$6,tbVisitas[Data],"&lt;"&amp;RelGer!$O$6)+(ROW()/1000000),""))</f>
        <v/>
      </c>
    </row>
    <row r="421" spans="2:7" ht="20.100000000000001" customHeight="1" x14ac:dyDescent="0.25">
      <c r="B421" s="14"/>
      <c r="C421" s="14"/>
      <c r="D421" s="14"/>
      <c r="E421" s="14"/>
      <c r="F421" s="14"/>
      <c r="G421" s="11" t="str">
        <f>IF(B421="","",IFERROR(COUNTIFS(tbVisitas[Funcionário],B421,tbVisitas[Realizada?],"Sim",tbVisitas[Data],"&gt;="&amp;RelGer!$C$6,tbVisitas[Data],"&lt;"&amp;RelGer!$O$6)+(ROW()/1000000),""))</f>
        <v/>
      </c>
    </row>
    <row r="422" spans="2:7" ht="20.100000000000001" customHeight="1" x14ac:dyDescent="0.25">
      <c r="B422" s="14"/>
      <c r="C422" s="14"/>
      <c r="D422" s="14"/>
      <c r="E422" s="14"/>
      <c r="F422" s="14"/>
      <c r="G422" s="11" t="str">
        <f>IF(B422="","",IFERROR(COUNTIFS(tbVisitas[Funcionário],B422,tbVisitas[Realizada?],"Sim",tbVisitas[Data],"&gt;="&amp;RelGer!$C$6,tbVisitas[Data],"&lt;"&amp;RelGer!$O$6)+(ROW()/1000000),""))</f>
        <v/>
      </c>
    </row>
    <row r="423" spans="2:7" ht="20.100000000000001" customHeight="1" x14ac:dyDescent="0.25">
      <c r="B423" s="14"/>
      <c r="C423" s="14"/>
      <c r="D423" s="14"/>
      <c r="E423" s="14"/>
      <c r="F423" s="14"/>
      <c r="G423" s="11" t="str">
        <f>IF(B423="","",IFERROR(COUNTIFS(tbVisitas[Funcionário],B423,tbVisitas[Realizada?],"Sim",tbVisitas[Data],"&gt;="&amp;RelGer!$C$6,tbVisitas[Data],"&lt;"&amp;RelGer!$O$6)+(ROW()/1000000),""))</f>
        <v/>
      </c>
    </row>
    <row r="424" spans="2:7" ht="20.100000000000001" customHeight="1" x14ac:dyDescent="0.25">
      <c r="B424" s="14"/>
      <c r="C424" s="14"/>
      <c r="D424" s="14"/>
      <c r="E424" s="14"/>
      <c r="F424" s="14"/>
      <c r="G424" s="11" t="str">
        <f>IF(B424="","",IFERROR(COUNTIFS(tbVisitas[Funcionário],B424,tbVisitas[Realizada?],"Sim",tbVisitas[Data],"&gt;="&amp;RelGer!$C$6,tbVisitas[Data],"&lt;"&amp;RelGer!$O$6)+(ROW()/1000000),""))</f>
        <v/>
      </c>
    </row>
    <row r="425" spans="2:7" ht="20.100000000000001" customHeight="1" x14ac:dyDescent="0.25">
      <c r="B425" s="14"/>
      <c r="C425" s="14"/>
      <c r="D425" s="14"/>
      <c r="E425" s="14"/>
      <c r="F425" s="14"/>
      <c r="G425" s="11" t="str">
        <f>IF(B425="","",IFERROR(COUNTIFS(tbVisitas[Funcionário],B425,tbVisitas[Realizada?],"Sim",tbVisitas[Data],"&gt;="&amp;RelGer!$C$6,tbVisitas[Data],"&lt;"&amp;RelGer!$O$6)+(ROW()/1000000),""))</f>
        <v/>
      </c>
    </row>
    <row r="426" spans="2:7" ht="20.100000000000001" customHeight="1" x14ac:dyDescent="0.25">
      <c r="B426" s="14"/>
      <c r="C426" s="14"/>
      <c r="D426" s="14"/>
      <c r="E426" s="14"/>
      <c r="F426" s="14"/>
      <c r="G426" s="11" t="str">
        <f>IF(B426="","",IFERROR(COUNTIFS(tbVisitas[Funcionário],B426,tbVisitas[Realizada?],"Sim",tbVisitas[Data],"&gt;="&amp;RelGer!$C$6,tbVisitas[Data],"&lt;"&amp;RelGer!$O$6)+(ROW()/1000000),""))</f>
        <v/>
      </c>
    </row>
    <row r="427" spans="2:7" ht="20.100000000000001" customHeight="1" x14ac:dyDescent="0.25">
      <c r="B427" s="14"/>
      <c r="C427" s="14"/>
      <c r="D427" s="14"/>
      <c r="E427" s="14"/>
      <c r="F427" s="14"/>
      <c r="G427" s="11" t="str">
        <f>IF(B427="","",IFERROR(COUNTIFS(tbVisitas[Funcionário],B427,tbVisitas[Realizada?],"Sim",tbVisitas[Data],"&gt;="&amp;RelGer!$C$6,tbVisitas[Data],"&lt;"&amp;RelGer!$O$6)+(ROW()/1000000),""))</f>
        <v/>
      </c>
    </row>
    <row r="428" spans="2:7" ht="20.100000000000001" customHeight="1" x14ac:dyDescent="0.25">
      <c r="B428" s="14"/>
      <c r="C428" s="14"/>
      <c r="D428" s="14"/>
      <c r="E428" s="14"/>
      <c r="F428" s="14"/>
      <c r="G428" s="11" t="str">
        <f>IF(B428="","",IFERROR(COUNTIFS(tbVisitas[Funcionário],B428,tbVisitas[Realizada?],"Sim",tbVisitas[Data],"&gt;="&amp;RelGer!$C$6,tbVisitas[Data],"&lt;"&amp;RelGer!$O$6)+(ROW()/1000000),""))</f>
        <v/>
      </c>
    </row>
    <row r="429" spans="2:7" ht="20.100000000000001" customHeight="1" x14ac:dyDescent="0.25">
      <c r="B429" s="14"/>
      <c r="C429" s="14"/>
      <c r="D429" s="14"/>
      <c r="E429" s="14"/>
      <c r="F429" s="14"/>
      <c r="G429" s="11" t="str">
        <f>IF(B429="","",IFERROR(COUNTIFS(tbVisitas[Funcionário],B429,tbVisitas[Realizada?],"Sim",tbVisitas[Data],"&gt;="&amp;RelGer!$C$6,tbVisitas[Data],"&lt;"&amp;RelGer!$O$6)+(ROW()/1000000),""))</f>
        <v/>
      </c>
    </row>
    <row r="430" spans="2:7" ht="20.100000000000001" customHeight="1" x14ac:dyDescent="0.25">
      <c r="B430" s="14"/>
      <c r="C430" s="14"/>
      <c r="D430" s="14"/>
      <c r="E430" s="14"/>
      <c r="F430" s="14"/>
      <c r="G430" s="11" t="str">
        <f>IF(B430="","",IFERROR(COUNTIFS(tbVisitas[Funcionário],B430,tbVisitas[Realizada?],"Sim",tbVisitas[Data],"&gt;="&amp;RelGer!$C$6,tbVisitas[Data],"&lt;"&amp;RelGer!$O$6)+(ROW()/1000000),""))</f>
        <v/>
      </c>
    </row>
    <row r="431" spans="2:7" ht="20.100000000000001" customHeight="1" x14ac:dyDescent="0.25">
      <c r="B431" s="14"/>
      <c r="C431" s="14"/>
      <c r="D431" s="14"/>
      <c r="E431" s="14"/>
      <c r="F431" s="14"/>
      <c r="G431" s="11" t="str">
        <f>IF(B431="","",IFERROR(COUNTIFS(tbVisitas[Funcionário],B431,tbVisitas[Realizada?],"Sim",tbVisitas[Data],"&gt;="&amp;RelGer!$C$6,tbVisitas[Data],"&lt;"&amp;RelGer!$O$6)+(ROW()/1000000),""))</f>
        <v/>
      </c>
    </row>
    <row r="432" spans="2:7" ht="20.100000000000001" customHeight="1" x14ac:dyDescent="0.25">
      <c r="B432" s="14"/>
      <c r="C432" s="14"/>
      <c r="D432" s="14"/>
      <c r="E432" s="14"/>
      <c r="F432" s="14"/>
      <c r="G432" s="11" t="str">
        <f>IF(B432="","",IFERROR(COUNTIFS(tbVisitas[Funcionário],B432,tbVisitas[Realizada?],"Sim",tbVisitas[Data],"&gt;="&amp;RelGer!$C$6,tbVisitas[Data],"&lt;"&amp;RelGer!$O$6)+(ROW()/1000000),""))</f>
        <v/>
      </c>
    </row>
    <row r="433" spans="2:7" ht="20.100000000000001" customHeight="1" x14ac:dyDescent="0.25">
      <c r="B433" s="14"/>
      <c r="C433" s="14"/>
      <c r="D433" s="14"/>
      <c r="E433" s="14"/>
      <c r="F433" s="14"/>
      <c r="G433" s="11" t="str">
        <f>IF(B433="","",IFERROR(COUNTIFS(tbVisitas[Funcionário],B433,tbVisitas[Realizada?],"Sim",tbVisitas[Data],"&gt;="&amp;RelGer!$C$6,tbVisitas[Data],"&lt;"&amp;RelGer!$O$6)+(ROW()/1000000),""))</f>
        <v/>
      </c>
    </row>
    <row r="434" spans="2:7" ht="20.100000000000001" customHeight="1" x14ac:dyDescent="0.25">
      <c r="B434" s="14"/>
      <c r="C434" s="14"/>
      <c r="D434" s="14"/>
      <c r="E434" s="14"/>
      <c r="F434" s="14"/>
      <c r="G434" s="11" t="str">
        <f>IF(B434="","",IFERROR(COUNTIFS(tbVisitas[Funcionário],B434,tbVisitas[Realizada?],"Sim",tbVisitas[Data],"&gt;="&amp;RelGer!$C$6,tbVisitas[Data],"&lt;"&amp;RelGer!$O$6)+(ROW()/1000000),""))</f>
        <v/>
      </c>
    </row>
    <row r="435" spans="2:7" ht="20.100000000000001" customHeight="1" x14ac:dyDescent="0.25">
      <c r="B435" s="14"/>
      <c r="C435" s="14"/>
      <c r="D435" s="14"/>
      <c r="E435" s="14"/>
      <c r="F435" s="14"/>
      <c r="G435" s="11" t="str">
        <f>IF(B435="","",IFERROR(COUNTIFS(tbVisitas[Funcionário],B435,tbVisitas[Realizada?],"Sim",tbVisitas[Data],"&gt;="&amp;RelGer!$C$6,tbVisitas[Data],"&lt;"&amp;RelGer!$O$6)+(ROW()/1000000),""))</f>
        <v/>
      </c>
    </row>
    <row r="436" spans="2:7" ht="20.100000000000001" customHeight="1" x14ac:dyDescent="0.25">
      <c r="B436" s="14"/>
      <c r="C436" s="14"/>
      <c r="D436" s="14"/>
      <c r="E436" s="14"/>
      <c r="F436" s="14"/>
      <c r="G436" s="11" t="str">
        <f>IF(B436="","",IFERROR(COUNTIFS(tbVisitas[Funcionário],B436,tbVisitas[Realizada?],"Sim",tbVisitas[Data],"&gt;="&amp;RelGer!$C$6,tbVisitas[Data],"&lt;"&amp;RelGer!$O$6)+(ROW()/1000000),""))</f>
        <v/>
      </c>
    </row>
    <row r="437" spans="2:7" ht="20.100000000000001" customHeight="1" x14ac:dyDescent="0.25">
      <c r="B437" s="14"/>
      <c r="C437" s="14"/>
      <c r="D437" s="14"/>
      <c r="E437" s="14"/>
      <c r="F437" s="14"/>
      <c r="G437" s="11" t="str">
        <f>IF(B437="","",IFERROR(COUNTIFS(tbVisitas[Funcionário],B437,tbVisitas[Realizada?],"Sim",tbVisitas[Data],"&gt;="&amp;RelGer!$C$6,tbVisitas[Data],"&lt;"&amp;RelGer!$O$6)+(ROW()/1000000),""))</f>
        <v/>
      </c>
    </row>
    <row r="438" spans="2:7" ht="20.100000000000001" customHeight="1" x14ac:dyDescent="0.25">
      <c r="B438" s="14"/>
      <c r="C438" s="14"/>
      <c r="D438" s="14"/>
      <c r="E438" s="14"/>
      <c r="F438" s="14"/>
      <c r="G438" s="11" t="str">
        <f>IF(B438="","",IFERROR(COUNTIFS(tbVisitas[Funcionário],B438,tbVisitas[Realizada?],"Sim",tbVisitas[Data],"&gt;="&amp;RelGer!$C$6,tbVisitas[Data],"&lt;"&amp;RelGer!$O$6)+(ROW()/1000000),""))</f>
        <v/>
      </c>
    </row>
    <row r="439" spans="2:7" ht="20.100000000000001" customHeight="1" x14ac:dyDescent="0.25">
      <c r="B439" s="14"/>
      <c r="C439" s="14"/>
      <c r="D439" s="14"/>
      <c r="E439" s="14"/>
      <c r="F439" s="14"/>
      <c r="G439" s="11" t="str">
        <f>IF(B439="","",IFERROR(COUNTIFS(tbVisitas[Funcionário],B439,tbVisitas[Realizada?],"Sim",tbVisitas[Data],"&gt;="&amp;RelGer!$C$6,tbVisitas[Data],"&lt;"&amp;RelGer!$O$6)+(ROW()/1000000),""))</f>
        <v/>
      </c>
    </row>
    <row r="440" spans="2:7" ht="20.100000000000001" customHeight="1" x14ac:dyDescent="0.25">
      <c r="B440" s="14"/>
      <c r="C440" s="14"/>
      <c r="D440" s="14"/>
      <c r="E440" s="14"/>
      <c r="F440" s="14"/>
      <c r="G440" s="11" t="str">
        <f>IF(B440="","",IFERROR(COUNTIFS(tbVisitas[Funcionário],B440,tbVisitas[Realizada?],"Sim",tbVisitas[Data],"&gt;="&amp;RelGer!$C$6,tbVisitas[Data],"&lt;"&amp;RelGer!$O$6)+(ROW()/1000000),""))</f>
        <v/>
      </c>
    </row>
    <row r="441" spans="2:7" ht="20.100000000000001" customHeight="1" x14ac:dyDescent="0.25">
      <c r="B441" s="14"/>
      <c r="C441" s="14"/>
      <c r="D441" s="14"/>
      <c r="E441" s="14"/>
      <c r="F441" s="14"/>
      <c r="G441" s="11" t="str">
        <f>IF(B441="","",IFERROR(COUNTIFS(tbVisitas[Funcionário],B441,tbVisitas[Realizada?],"Sim",tbVisitas[Data],"&gt;="&amp;RelGer!$C$6,tbVisitas[Data],"&lt;"&amp;RelGer!$O$6)+(ROW()/1000000),""))</f>
        <v/>
      </c>
    </row>
    <row r="442" spans="2:7" ht="20.100000000000001" customHeight="1" x14ac:dyDescent="0.25">
      <c r="B442" s="14"/>
      <c r="C442" s="14"/>
      <c r="D442" s="14"/>
      <c r="E442" s="14"/>
      <c r="F442" s="14"/>
      <c r="G442" s="11" t="str">
        <f>IF(B442="","",IFERROR(COUNTIFS(tbVisitas[Funcionário],B442,tbVisitas[Realizada?],"Sim",tbVisitas[Data],"&gt;="&amp;RelGer!$C$6,tbVisitas[Data],"&lt;"&amp;RelGer!$O$6)+(ROW()/1000000),""))</f>
        <v/>
      </c>
    </row>
    <row r="443" spans="2:7" ht="20.100000000000001" customHeight="1" x14ac:dyDescent="0.25">
      <c r="B443" s="14"/>
      <c r="C443" s="14"/>
      <c r="D443" s="14"/>
      <c r="E443" s="14"/>
      <c r="F443" s="14"/>
      <c r="G443" s="11" t="str">
        <f>IF(B443="","",IFERROR(COUNTIFS(tbVisitas[Funcionário],B443,tbVisitas[Realizada?],"Sim",tbVisitas[Data],"&gt;="&amp;RelGer!$C$6,tbVisitas[Data],"&lt;"&amp;RelGer!$O$6)+(ROW()/1000000),""))</f>
        <v/>
      </c>
    </row>
    <row r="444" spans="2:7" ht="20.100000000000001" customHeight="1" x14ac:dyDescent="0.25">
      <c r="B444" s="14"/>
      <c r="C444" s="14"/>
      <c r="D444" s="14"/>
      <c r="E444" s="14"/>
      <c r="F444" s="14"/>
      <c r="G444" s="11" t="str">
        <f>IF(B444="","",IFERROR(COUNTIFS(tbVisitas[Funcionário],B444,tbVisitas[Realizada?],"Sim",tbVisitas[Data],"&gt;="&amp;RelGer!$C$6,tbVisitas[Data],"&lt;"&amp;RelGer!$O$6)+(ROW()/1000000),""))</f>
        <v/>
      </c>
    </row>
    <row r="445" spans="2:7" ht="20.100000000000001" customHeight="1" x14ac:dyDescent="0.25">
      <c r="B445" s="14"/>
      <c r="C445" s="14"/>
      <c r="D445" s="14"/>
      <c r="E445" s="14"/>
      <c r="F445" s="14"/>
      <c r="G445" s="11" t="str">
        <f>IF(B445="","",IFERROR(COUNTIFS(tbVisitas[Funcionário],B445,tbVisitas[Realizada?],"Sim",tbVisitas[Data],"&gt;="&amp;RelGer!$C$6,tbVisitas[Data],"&lt;"&amp;RelGer!$O$6)+(ROW()/1000000),""))</f>
        <v/>
      </c>
    </row>
    <row r="446" spans="2:7" ht="20.100000000000001" customHeight="1" x14ac:dyDescent="0.25">
      <c r="B446" s="14"/>
      <c r="C446" s="14"/>
      <c r="D446" s="14"/>
      <c r="E446" s="14"/>
      <c r="F446" s="14"/>
      <c r="G446" s="11" t="str">
        <f>IF(B446="","",IFERROR(COUNTIFS(tbVisitas[Funcionário],B446,tbVisitas[Realizada?],"Sim",tbVisitas[Data],"&gt;="&amp;RelGer!$C$6,tbVisitas[Data],"&lt;"&amp;RelGer!$O$6)+(ROW()/1000000),""))</f>
        <v/>
      </c>
    </row>
    <row r="447" spans="2:7" ht="20.100000000000001" customHeight="1" x14ac:dyDescent="0.25">
      <c r="B447" s="14"/>
      <c r="C447" s="14"/>
      <c r="D447" s="14"/>
      <c r="E447" s="14"/>
      <c r="F447" s="14"/>
      <c r="G447" s="11" t="str">
        <f>IF(B447="","",IFERROR(COUNTIFS(tbVisitas[Funcionário],B447,tbVisitas[Realizada?],"Sim",tbVisitas[Data],"&gt;="&amp;RelGer!$C$6,tbVisitas[Data],"&lt;"&amp;RelGer!$O$6)+(ROW()/1000000),""))</f>
        <v/>
      </c>
    </row>
    <row r="448" spans="2:7" ht="20.100000000000001" customHeight="1" x14ac:dyDescent="0.25">
      <c r="B448" s="14"/>
      <c r="C448" s="14"/>
      <c r="D448" s="14"/>
      <c r="E448" s="14"/>
      <c r="F448" s="14"/>
      <c r="G448" s="11" t="str">
        <f>IF(B448="","",IFERROR(COUNTIFS(tbVisitas[Funcionário],B448,tbVisitas[Realizada?],"Sim",tbVisitas[Data],"&gt;="&amp;RelGer!$C$6,tbVisitas[Data],"&lt;"&amp;RelGer!$O$6)+(ROW()/1000000),""))</f>
        <v/>
      </c>
    </row>
    <row r="449" spans="2:7" ht="20.100000000000001" customHeight="1" x14ac:dyDescent="0.25">
      <c r="B449" s="14"/>
      <c r="C449" s="14"/>
      <c r="D449" s="14"/>
      <c r="E449" s="14"/>
      <c r="F449" s="14"/>
      <c r="G449" s="11" t="str">
        <f>IF(B449="","",IFERROR(COUNTIFS(tbVisitas[Funcionário],B449,tbVisitas[Realizada?],"Sim",tbVisitas[Data],"&gt;="&amp;RelGer!$C$6,tbVisitas[Data],"&lt;"&amp;RelGer!$O$6)+(ROW()/1000000),""))</f>
        <v/>
      </c>
    </row>
    <row r="450" spans="2:7" ht="20.100000000000001" customHeight="1" x14ac:dyDescent="0.25">
      <c r="B450" s="14"/>
      <c r="C450" s="14"/>
      <c r="D450" s="14"/>
      <c r="E450" s="14"/>
      <c r="F450" s="14"/>
      <c r="G450" s="11" t="str">
        <f>IF(B450="","",IFERROR(COUNTIFS(tbVisitas[Funcionário],B450,tbVisitas[Realizada?],"Sim",tbVisitas[Data],"&gt;="&amp;RelGer!$C$6,tbVisitas[Data],"&lt;"&amp;RelGer!$O$6)+(ROW()/1000000),""))</f>
        <v/>
      </c>
    </row>
    <row r="451" spans="2:7" ht="20.100000000000001" customHeight="1" x14ac:dyDescent="0.25">
      <c r="B451" s="14"/>
      <c r="C451" s="14"/>
      <c r="D451" s="14"/>
      <c r="E451" s="14"/>
      <c r="F451" s="14"/>
      <c r="G451" s="11" t="str">
        <f>IF(B451="","",IFERROR(COUNTIFS(tbVisitas[Funcionário],B451,tbVisitas[Realizada?],"Sim",tbVisitas[Data],"&gt;="&amp;RelGer!$C$6,tbVisitas[Data],"&lt;"&amp;RelGer!$O$6)+(ROW()/1000000),""))</f>
        <v/>
      </c>
    </row>
    <row r="452" spans="2:7" ht="20.100000000000001" customHeight="1" x14ac:dyDescent="0.25">
      <c r="B452" s="14"/>
      <c r="C452" s="14"/>
      <c r="D452" s="14"/>
      <c r="E452" s="14"/>
      <c r="F452" s="14"/>
      <c r="G452" s="11" t="str">
        <f>IF(B452="","",IFERROR(COUNTIFS(tbVisitas[Funcionário],B452,tbVisitas[Realizada?],"Sim",tbVisitas[Data],"&gt;="&amp;RelGer!$C$6,tbVisitas[Data],"&lt;"&amp;RelGer!$O$6)+(ROW()/1000000),""))</f>
        <v/>
      </c>
    </row>
    <row r="453" spans="2:7" ht="20.100000000000001" customHeight="1" x14ac:dyDescent="0.25">
      <c r="B453" s="14"/>
      <c r="C453" s="14"/>
      <c r="D453" s="14"/>
      <c r="E453" s="14"/>
      <c r="F453" s="14"/>
      <c r="G453" s="11" t="str">
        <f>IF(B453="","",IFERROR(COUNTIFS(tbVisitas[Funcionário],B453,tbVisitas[Realizada?],"Sim",tbVisitas[Data],"&gt;="&amp;RelGer!$C$6,tbVisitas[Data],"&lt;"&amp;RelGer!$O$6)+(ROW()/1000000),""))</f>
        <v/>
      </c>
    </row>
    <row r="454" spans="2:7" ht="20.100000000000001" customHeight="1" x14ac:dyDescent="0.25">
      <c r="B454" s="14"/>
      <c r="C454" s="14"/>
      <c r="D454" s="14"/>
      <c r="E454" s="14"/>
      <c r="F454" s="14"/>
      <c r="G454" s="11" t="str">
        <f>IF(B454="","",IFERROR(COUNTIFS(tbVisitas[Funcionário],B454,tbVisitas[Realizada?],"Sim",tbVisitas[Data],"&gt;="&amp;RelGer!$C$6,tbVisitas[Data],"&lt;"&amp;RelGer!$O$6)+(ROW()/1000000),""))</f>
        <v/>
      </c>
    </row>
    <row r="455" spans="2:7" ht="20.100000000000001" customHeight="1" x14ac:dyDescent="0.25">
      <c r="B455" s="14"/>
      <c r="C455" s="14"/>
      <c r="D455" s="14"/>
      <c r="E455" s="14"/>
      <c r="F455" s="14"/>
      <c r="G455" s="11" t="str">
        <f>IF(B455="","",IFERROR(COUNTIFS(tbVisitas[Funcionário],B455,tbVisitas[Realizada?],"Sim",tbVisitas[Data],"&gt;="&amp;RelGer!$C$6,tbVisitas[Data],"&lt;"&amp;RelGer!$O$6)+(ROW()/1000000),""))</f>
        <v/>
      </c>
    </row>
    <row r="456" spans="2:7" ht="20.100000000000001" customHeight="1" x14ac:dyDescent="0.25">
      <c r="B456" s="14"/>
      <c r="C456" s="14"/>
      <c r="D456" s="14"/>
      <c r="E456" s="14"/>
      <c r="F456" s="14"/>
      <c r="G456" s="11" t="str">
        <f>IF(B456="","",IFERROR(COUNTIFS(tbVisitas[Funcionário],B456,tbVisitas[Realizada?],"Sim",tbVisitas[Data],"&gt;="&amp;RelGer!$C$6,tbVisitas[Data],"&lt;"&amp;RelGer!$O$6)+(ROW()/1000000),""))</f>
        <v/>
      </c>
    </row>
    <row r="457" spans="2:7" ht="20.100000000000001" customHeight="1" x14ac:dyDescent="0.25">
      <c r="B457" s="14"/>
      <c r="C457" s="14"/>
      <c r="D457" s="14"/>
      <c r="E457" s="14"/>
      <c r="F457" s="14"/>
      <c r="G457" s="11" t="str">
        <f>IF(B457="","",IFERROR(COUNTIFS(tbVisitas[Funcionário],B457,tbVisitas[Realizada?],"Sim",tbVisitas[Data],"&gt;="&amp;RelGer!$C$6,tbVisitas[Data],"&lt;"&amp;RelGer!$O$6)+(ROW()/1000000),""))</f>
        <v/>
      </c>
    </row>
    <row r="458" spans="2:7" ht="20.100000000000001" customHeight="1" x14ac:dyDescent="0.25">
      <c r="B458" s="14"/>
      <c r="C458" s="14"/>
      <c r="D458" s="14"/>
      <c r="E458" s="14"/>
      <c r="F458" s="14"/>
      <c r="G458" s="11" t="str">
        <f>IF(B458="","",IFERROR(COUNTIFS(tbVisitas[Funcionário],B458,tbVisitas[Realizada?],"Sim",tbVisitas[Data],"&gt;="&amp;RelGer!$C$6,tbVisitas[Data],"&lt;"&amp;RelGer!$O$6)+(ROW()/1000000),""))</f>
        <v/>
      </c>
    </row>
    <row r="459" spans="2:7" ht="20.100000000000001" customHeight="1" x14ac:dyDescent="0.25">
      <c r="B459" s="14"/>
      <c r="C459" s="14"/>
      <c r="D459" s="14"/>
      <c r="E459" s="14"/>
      <c r="F459" s="14"/>
      <c r="G459" s="11" t="str">
        <f>IF(B459="","",IFERROR(COUNTIFS(tbVisitas[Funcionário],B459,tbVisitas[Realizada?],"Sim",tbVisitas[Data],"&gt;="&amp;RelGer!$C$6,tbVisitas[Data],"&lt;"&amp;RelGer!$O$6)+(ROW()/1000000),""))</f>
        <v/>
      </c>
    </row>
    <row r="460" spans="2:7" ht="20.100000000000001" customHeight="1" x14ac:dyDescent="0.25">
      <c r="B460" s="14"/>
      <c r="C460" s="14"/>
      <c r="D460" s="14"/>
      <c r="E460" s="14"/>
      <c r="F460" s="14"/>
      <c r="G460" s="11" t="str">
        <f>IF(B460="","",IFERROR(COUNTIFS(tbVisitas[Funcionário],B460,tbVisitas[Realizada?],"Sim",tbVisitas[Data],"&gt;="&amp;RelGer!$C$6,tbVisitas[Data],"&lt;"&amp;RelGer!$O$6)+(ROW()/1000000),""))</f>
        <v/>
      </c>
    </row>
    <row r="461" spans="2:7" ht="20.100000000000001" customHeight="1" x14ac:dyDescent="0.25">
      <c r="B461" s="14"/>
      <c r="C461" s="14"/>
      <c r="D461" s="14"/>
      <c r="E461" s="14"/>
      <c r="F461" s="14"/>
      <c r="G461" s="11" t="str">
        <f>IF(B461="","",IFERROR(COUNTIFS(tbVisitas[Funcionário],B461,tbVisitas[Realizada?],"Sim",tbVisitas[Data],"&gt;="&amp;RelGer!$C$6,tbVisitas[Data],"&lt;"&amp;RelGer!$O$6)+(ROW()/1000000),""))</f>
        <v/>
      </c>
    </row>
    <row r="462" spans="2:7" ht="20.100000000000001" customHeight="1" x14ac:dyDescent="0.25">
      <c r="B462" s="14"/>
      <c r="C462" s="14"/>
      <c r="D462" s="14"/>
      <c r="E462" s="14"/>
      <c r="F462" s="14"/>
      <c r="G462" s="11" t="str">
        <f>IF(B462="","",IFERROR(COUNTIFS(tbVisitas[Funcionário],B462,tbVisitas[Realizada?],"Sim",tbVisitas[Data],"&gt;="&amp;RelGer!$C$6,tbVisitas[Data],"&lt;"&amp;RelGer!$O$6)+(ROW()/1000000),""))</f>
        <v/>
      </c>
    </row>
    <row r="463" spans="2:7" ht="20.100000000000001" customHeight="1" x14ac:dyDescent="0.25">
      <c r="B463" s="14"/>
      <c r="C463" s="14"/>
      <c r="D463" s="14"/>
      <c r="E463" s="14"/>
      <c r="F463" s="14"/>
      <c r="G463" s="11" t="str">
        <f>IF(B463="","",IFERROR(COUNTIFS(tbVisitas[Funcionário],B463,tbVisitas[Realizada?],"Sim",tbVisitas[Data],"&gt;="&amp;RelGer!$C$6,tbVisitas[Data],"&lt;"&amp;RelGer!$O$6)+(ROW()/1000000),""))</f>
        <v/>
      </c>
    </row>
    <row r="464" spans="2:7" ht="20.100000000000001" customHeight="1" x14ac:dyDescent="0.25">
      <c r="B464" s="14"/>
      <c r="C464" s="14"/>
      <c r="D464" s="14"/>
      <c r="E464" s="14"/>
      <c r="F464" s="14"/>
      <c r="G464" s="11" t="str">
        <f>IF(B464="","",IFERROR(COUNTIFS(tbVisitas[Funcionário],B464,tbVisitas[Realizada?],"Sim",tbVisitas[Data],"&gt;="&amp;RelGer!$C$6,tbVisitas[Data],"&lt;"&amp;RelGer!$O$6)+(ROW()/1000000),""))</f>
        <v/>
      </c>
    </row>
    <row r="465" spans="2:7" ht="20.100000000000001" customHeight="1" x14ac:dyDescent="0.25">
      <c r="B465" s="14"/>
      <c r="C465" s="14"/>
      <c r="D465" s="14"/>
      <c r="E465" s="14"/>
      <c r="F465" s="14"/>
      <c r="G465" s="11" t="str">
        <f>IF(B465="","",IFERROR(COUNTIFS(tbVisitas[Funcionário],B465,tbVisitas[Realizada?],"Sim",tbVisitas[Data],"&gt;="&amp;RelGer!$C$6,tbVisitas[Data],"&lt;"&amp;RelGer!$O$6)+(ROW()/1000000),""))</f>
        <v/>
      </c>
    </row>
    <row r="466" spans="2:7" ht="20.100000000000001" customHeight="1" x14ac:dyDescent="0.25">
      <c r="B466" s="14"/>
      <c r="C466" s="14"/>
      <c r="D466" s="14"/>
      <c r="E466" s="14"/>
      <c r="F466" s="14"/>
      <c r="G466" s="11" t="str">
        <f>IF(B466="","",IFERROR(COUNTIFS(tbVisitas[Funcionário],B466,tbVisitas[Realizada?],"Sim",tbVisitas[Data],"&gt;="&amp;RelGer!$C$6,tbVisitas[Data],"&lt;"&amp;RelGer!$O$6)+(ROW()/1000000),""))</f>
        <v/>
      </c>
    </row>
    <row r="467" spans="2:7" ht="20.100000000000001" customHeight="1" x14ac:dyDescent="0.25">
      <c r="B467" s="14"/>
      <c r="C467" s="14"/>
      <c r="D467" s="14"/>
      <c r="E467" s="14"/>
      <c r="F467" s="14"/>
      <c r="G467" s="11" t="str">
        <f>IF(B467="","",IFERROR(COUNTIFS(tbVisitas[Funcionário],B467,tbVisitas[Realizada?],"Sim",tbVisitas[Data],"&gt;="&amp;RelGer!$C$6,tbVisitas[Data],"&lt;"&amp;RelGer!$O$6)+(ROW()/1000000),""))</f>
        <v/>
      </c>
    </row>
    <row r="468" spans="2:7" ht="20.100000000000001" customHeight="1" x14ac:dyDescent="0.25">
      <c r="B468" s="14"/>
      <c r="C468" s="14"/>
      <c r="D468" s="14"/>
      <c r="E468" s="14"/>
      <c r="F468" s="14"/>
      <c r="G468" s="11" t="str">
        <f>IF(B468="","",IFERROR(COUNTIFS(tbVisitas[Funcionário],B468,tbVisitas[Realizada?],"Sim",tbVisitas[Data],"&gt;="&amp;RelGer!$C$6,tbVisitas[Data],"&lt;"&amp;RelGer!$O$6)+(ROW()/1000000),""))</f>
        <v/>
      </c>
    </row>
    <row r="469" spans="2:7" ht="20.100000000000001" customHeight="1" x14ac:dyDescent="0.25">
      <c r="B469" s="14"/>
      <c r="C469" s="14"/>
      <c r="D469" s="14"/>
      <c r="E469" s="14"/>
      <c r="F469" s="14"/>
      <c r="G469" s="11" t="str">
        <f>IF(B469="","",IFERROR(COUNTIFS(tbVisitas[Funcionário],B469,tbVisitas[Realizada?],"Sim",tbVisitas[Data],"&gt;="&amp;RelGer!$C$6,tbVisitas[Data],"&lt;"&amp;RelGer!$O$6)+(ROW()/1000000),""))</f>
        <v/>
      </c>
    </row>
    <row r="470" spans="2:7" ht="20.100000000000001" customHeight="1" x14ac:dyDescent="0.25">
      <c r="B470" s="14"/>
      <c r="C470" s="14"/>
      <c r="D470" s="14"/>
      <c r="E470" s="14"/>
      <c r="F470" s="14"/>
      <c r="G470" s="11" t="str">
        <f>IF(B470="","",IFERROR(COUNTIFS(tbVisitas[Funcionário],B470,tbVisitas[Realizada?],"Sim",tbVisitas[Data],"&gt;="&amp;RelGer!$C$6,tbVisitas[Data],"&lt;"&amp;RelGer!$O$6)+(ROW()/1000000),""))</f>
        <v/>
      </c>
    </row>
    <row r="471" spans="2:7" ht="20.100000000000001" customHeight="1" x14ac:dyDescent="0.25">
      <c r="B471" s="14"/>
      <c r="C471" s="14"/>
      <c r="D471" s="14"/>
      <c r="E471" s="14"/>
      <c r="F471" s="14"/>
      <c r="G471" s="11" t="str">
        <f>IF(B471="","",IFERROR(COUNTIFS(tbVisitas[Funcionário],B471,tbVisitas[Realizada?],"Sim",tbVisitas[Data],"&gt;="&amp;RelGer!$C$6,tbVisitas[Data],"&lt;"&amp;RelGer!$O$6)+(ROW()/1000000),""))</f>
        <v/>
      </c>
    </row>
    <row r="472" spans="2:7" ht="20.100000000000001" customHeight="1" x14ac:dyDescent="0.25">
      <c r="B472" s="14"/>
      <c r="C472" s="14"/>
      <c r="D472" s="14"/>
      <c r="E472" s="14"/>
      <c r="F472" s="14"/>
      <c r="G472" s="11" t="str">
        <f>IF(B472="","",IFERROR(COUNTIFS(tbVisitas[Funcionário],B472,tbVisitas[Realizada?],"Sim",tbVisitas[Data],"&gt;="&amp;RelGer!$C$6,tbVisitas[Data],"&lt;"&amp;RelGer!$O$6)+(ROW()/1000000),""))</f>
        <v/>
      </c>
    </row>
    <row r="473" spans="2:7" ht="20.100000000000001" customHeight="1" x14ac:dyDescent="0.25">
      <c r="B473" s="14"/>
      <c r="C473" s="14"/>
      <c r="D473" s="14"/>
      <c r="E473" s="14"/>
      <c r="F473" s="14"/>
      <c r="G473" s="11" t="str">
        <f>IF(B473="","",IFERROR(COUNTIFS(tbVisitas[Funcionário],B473,tbVisitas[Realizada?],"Sim",tbVisitas[Data],"&gt;="&amp;RelGer!$C$6,tbVisitas[Data],"&lt;"&amp;RelGer!$O$6)+(ROW()/1000000),""))</f>
        <v/>
      </c>
    </row>
    <row r="474" spans="2:7" ht="20.100000000000001" customHeight="1" x14ac:dyDescent="0.25">
      <c r="B474" s="14"/>
      <c r="C474" s="14"/>
      <c r="D474" s="14"/>
      <c r="E474" s="14"/>
      <c r="F474" s="14"/>
      <c r="G474" s="11" t="str">
        <f>IF(B474="","",IFERROR(COUNTIFS(tbVisitas[Funcionário],B474,tbVisitas[Realizada?],"Sim",tbVisitas[Data],"&gt;="&amp;RelGer!$C$6,tbVisitas[Data],"&lt;"&amp;RelGer!$O$6)+(ROW()/1000000),""))</f>
        <v/>
      </c>
    </row>
    <row r="475" spans="2:7" ht="20.100000000000001" customHeight="1" x14ac:dyDescent="0.25">
      <c r="B475" s="14"/>
      <c r="C475" s="14"/>
      <c r="D475" s="14"/>
      <c r="E475" s="14"/>
      <c r="F475" s="14"/>
      <c r="G475" s="11" t="str">
        <f>IF(B475="","",IFERROR(COUNTIFS(tbVisitas[Funcionário],B475,tbVisitas[Realizada?],"Sim",tbVisitas[Data],"&gt;="&amp;RelGer!$C$6,tbVisitas[Data],"&lt;"&amp;RelGer!$O$6)+(ROW()/1000000),""))</f>
        <v/>
      </c>
    </row>
    <row r="476" spans="2:7" ht="20.100000000000001" customHeight="1" x14ac:dyDescent="0.25">
      <c r="B476" s="14"/>
      <c r="C476" s="14"/>
      <c r="D476" s="14"/>
      <c r="E476" s="14"/>
      <c r="F476" s="14"/>
      <c r="G476" s="11" t="str">
        <f>IF(B476="","",IFERROR(COUNTIFS(tbVisitas[Funcionário],B476,tbVisitas[Realizada?],"Sim",tbVisitas[Data],"&gt;="&amp;RelGer!$C$6,tbVisitas[Data],"&lt;"&amp;RelGer!$O$6)+(ROW()/1000000),""))</f>
        <v/>
      </c>
    </row>
    <row r="477" spans="2:7" ht="20.100000000000001" customHeight="1" x14ac:dyDescent="0.25">
      <c r="B477" s="14"/>
      <c r="C477" s="14"/>
      <c r="D477" s="14"/>
      <c r="E477" s="14"/>
      <c r="F477" s="14"/>
      <c r="G477" s="11" t="str">
        <f>IF(B477="","",IFERROR(COUNTIFS(tbVisitas[Funcionário],B477,tbVisitas[Realizada?],"Sim",tbVisitas[Data],"&gt;="&amp;RelGer!$C$6,tbVisitas[Data],"&lt;"&amp;RelGer!$O$6)+(ROW()/1000000),""))</f>
        <v/>
      </c>
    </row>
    <row r="478" spans="2:7" ht="20.100000000000001" customHeight="1" x14ac:dyDescent="0.25">
      <c r="B478" s="14"/>
      <c r="C478" s="14"/>
      <c r="D478" s="14"/>
      <c r="E478" s="14"/>
      <c r="F478" s="14"/>
      <c r="G478" s="11" t="str">
        <f>IF(B478="","",IFERROR(COUNTIFS(tbVisitas[Funcionário],B478,tbVisitas[Realizada?],"Sim",tbVisitas[Data],"&gt;="&amp;RelGer!$C$6,tbVisitas[Data],"&lt;"&amp;RelGer!$O$6)+(ROW()/1000000),""))</f>
        <v/>
      </c>
    </row>
    <row r="479" spans="2:7" ht="20.100000000000001" customHeight="1" x14ac:dyDescent="0.25">
      <c r="B479" s="14"/>
      <c r="C479" s="14"/>
      <c r="D479" s="14"/>
      <c r="E479" s="14"/>
      <c r="F479" s="14"/>
      <c r="G479" s="11" t="str">
        <f>IF(B479="","",IFERROR(COUNTIFS(tbVisitas[Funcionário],B479,tbVisitas[Realizada?],"Sim",tbVisitas[Data],"&gt;="&amp;RelGer!$C$6,tbVisitas[Data],"&lt;"&amp;RelGer!$O$6)+(ROW()/1000000),""))</f>
        <v/>
      </c>
    </row>
    <row r="480" spans="2:7" ht="20.100000000000001" customHeight="1" x14ac:dyDescent="0.25">
      <c r="B480" s="14"/>
      <c r="C480" s="14"/>
      <c r="D480" s="14"/>
      <c r="E480" s="14"/>
      <c r="F480" s="14"/>
      <c r="G480" s="11" t="str">
        <f>IF(B480="","",IFERROR(COUNTIFS(tbVisitas[Funcionário],B480,tbVisitas[Realizada?],"Sim",tbVisitas[Data],"&gt;="&amp;RelGer!$C$6,tbVisitas[Data],"&lt;"&amp;RelGer!$O$6)+(ROW()/1000000),""))</f>
        <v/>
      </c>
    </row>
    <row r="481" spans="2:7" ht="20.100000000000001" customHeight="1" x14ac:dyDescent="0.25">
      <c r="B481" s="14"/>
      <c r="C481" s="14"/>
      <c r="D481" s="14"/>
      <c r="E481" s="14"/>
      <c r="F481" s="14"/>
      <c r="G481" s="11" t="str">
        <f>IF(B481="","",IFERROR(COUNTIFS(tbVisitas[Funcionário],B481,tbVisitas[Realizada?],"Sim",tbVisitas[Data],"&gt;="&amp;RelGer!$C$6,tbVisitas[Data],"&lt;"&amp;RelGer!$O$6)+(ROW()/1000000),""))</f>
        <v/>
      </c>
    </row>
    <row r="482" spans="2:7" ht="20.100000000000001" customHeight="1" x14ac:dyDescent="0.25">
      <c r="B482" s="14"/>
      <c r="C482" s="14"/>
      <c r="D482" s="14"/>
      <c r="E482" s="14"/>
      <c r="F482" s="14"/>
      <c r="G482" s="11" t="str">
        <f>IF(B482="","",IFERROR(COUNTIFS(tbVisitas[Funcionário],B482,tbVisitas[Realizada?],"Sim",tbVisitas[Data],"&gt;="&amp;RelGer!$C$6,tbVisitas[Data],"&lt;"&amp;RelGer!$O$6)+(ROW()/1000000),""))</f>
        <v/>
      </c>
    </row>
    <row r="483" spans="2:7" ht="20.100000000000001" customHeight="1" x14ac:dyDescent="0.25">
      <c r="B483" s="14"/>
      <c r="C483" s="14"/>
      <c r="D483" s="14"/>
      <c r="E483" s="14"/>
      <c r="F483" s="14"/>
      <c r="G483" s="11" t="str">
        <f>IF(B483="","",IFERROR(COUNTIFS(tbVisitas[Funcionário],B483,tbVisitas[Realizada?],"Sim",tbVisitas[Data],"&gt;="&amp;RelGer!$C$6,tbVisitas[Data],"&lt;"&amp;RelGer!$O$6)+(ROW()/1000000),""))</f>
        <v/>
      </c>
    </row>
    <row r="484" spans="2:7" ht="20.100000000000001" customHeight="1" x14ac:dyDescent="0.25">
      <c r="B484" s="14"/>
      <c r="C484" s="14"/>
      <c r="D484" s="14"/>
      <c r="E484" s="14"/>
      <c r="F484" s="14"/>
      <c r="G484" s="11" t="str">
        <f>IF(B484="","",IFERROR(COUNTIFS(tbVisitas[Funcionário],B484,tbVisitas[Realizada?],"Sim",tbVisitas[Data],"&gt;="&amp;RelGer!$C$6,tbVisitas[Data],"&lt;"&amp;RelGer!$O$6)+(ROW()/1000000),""))</f>
        <v/>
      </c>
    </row>
    <row r="485" spans="2:7" ht="20.100000000000001" customHeight="1" x14ac:dyDescent="0.25">
      <c r="B485" s="14"/>
      <c r="C485" s="14"/>
      <c r="D485" s="14"/>
      <c r="E485" s="14"/>
      <c r="F485" s="14"/>
      <c r="G485" s="11" t="str">
        <f>IF(B485="","",IFERROR(COUNTIFS(tbVisitas[Funcionário],B485,tbVisitas[Realizada?],"Sim",tbVisitas[Data],"&gt;="&amp;RelGer!$C$6,tbVisitas[Data],"&lt;"&amp;RelGer!$O$6)+(ROW()/1000000),""))</f>
        <v/>
      </c>
    </row>
    <row r="486" spans="2:7" ht="20.100000000000001" customHeight="1" x14ac:dyDescent="0.25">
      <c r="B486" s="14"/>
      <c r="C486" s="14"/>
      <c r="D486" s="14"/>
      <c r="E486" s="14"/>
      <c r="F486" s="14"/>
      <c r="G486" s="11" t="str">
        <f>IF(B486="","",IFERROR(COUNTIFS(tbVisitas[Funcionário],B486,tbVisitas[Realizada?],"Sim",tbVisitas[Data],"&gt;="&amp;RelGer!$C$6,tbVisitas[Data],"&lt;"&amp;RelGer!$O$6)+(ROW()/1000000),""))</f>
        <v/>
      </c>
    </row>
    <row r="487" spans="2:7" ht="20.100000000000001" customHeight="1" x14ac:dyDescent="0.25">
      <c r="B487" s="14"/>
      <c r="C487" s="14"/>
      <c r="D487" s="14"/>
      <c r="E487" s="14"/>
      <c r="F487" s="14"/>
      <c r="G487" s="11" t="str">
        <f>IF(B487="","",IFERROR(COUNTIFS(tbVisitas[Funcionário],B487,tbVisitas[Realizada?],"Sim",tbVisitas[Data],"&gt;="&amp;RelGer!$C$6,tbVisitas[Data],"&lt;"&amp;RelGer!$O$6)+(ROW()/1000000),""))</f>
        <v/>
      </c>
    </row>
    <row r="488" spans="2:7" ht="20.100000000000001" customHeight="1" x14ac:dyDescent="0.25">
      <c r="B488" s="14"/>
      <c r="C488" s="14"/>
      <c r="D488" s="14"/>
      <c r="E488" s="14"/>
      <c r="F488" s="14"/>
      <c r="G488" s="11" t="str">
        <f>IF(B488="","",IFERROR(COUNTIFS(tbVisitas[Funcionário],B488,tbVisitas[Realizada?],"Sim",tbVisitas[Data],"&gt;="&amp;RelGer!$C$6,tbVisitas[Data],"&lt;"&amp;RelGer!$O$6)+(ROW()/1000000),""))</f>
        <v/>
      </c>
    </row>
    <row r="489" spans="2:7" ht="20.100000000000001" customHeight="1" x14ac:dyDescent="0.25">
      <c r="B489" s="14"/>
      <c r="C489" s="14"/>
      <c r="D489" s="14"/>
      <c r="E489" s="14"/>
      <c r="F489" s="14"/>
      <c r="G489" s="11" t="str">
        <f>IF(B489="","",IFERROR(COUNTIFS(tbVisitas[Funcionário],B489,tbVisitas[Realizada?],"Sim",tbVisitas[Data],"&gt;="&amp;RelGer!$C$6,tbVisitas[Data],"&lt;"&amp;RelGer!$O$6)+(ROW()/1000000),""))</f>
        <v/>
      </c>
    </row>
    <row r="490" spans="2:7" ht="20.100000000000001" customHeight="1" x14ac:dyDescent="0.25">
      <c r="B490" s="14"/>
      <c r="C490" s="14"/>
      <c r="D490" s="14"/>
      <c r="E490" s="14"/>
      <c r="F490" s="14"/>
      <c r="G490" s="11" t="str">
        <f>IF(B490="","",IFERROR(COUNTIFS(tbVisitas[Funcionário],B490,tbVisitas[Realizada?],"Sim",tbVisitas[Data],"&gt;="&amp;RelGer!$C$6,tbVisitas[Data],"&lt;"&amp;RelGer!$O$6)+(ROW()/1000000),""))</f>
        <v/>
      </c>
    </row>
    <row r="491" spans="2:7" ht="20.100000000000001" customHeight="1" x14ac:dyDescent="0.25">
      <c r="B491" s="14"/>
      <c r="C491" s="14"/>
      <c r="D491" s="14"/>
      <c r="E491" s="14"/>
      <c r="F491" s="14"/>
      <c r="G491" s="11" t="str">
        <f>IF(B491="","",IFERROR(COUNTIFS(tbVisitas[Funcionário],B491,tbVisitas[Realizada?],"Sim",tbVisitas[Data],"&gt;="&amp;RelGer!$C$6,tbVisitas[Data],"&lt;"&amp;RelGer!$O$6)+(ROW()/1000000),""))</f>
        <v/>
      </c>
    </row>
    <row r="492" spans="2:7" ht="20.100000000000001" customHeight="1" x14ac:dyDescent="0.25">
      <c r="B492" s="14"/>
      <c r="C492" s="14"/>
      <c r="D492" s="14"/>
      <c r="E492" s="14"/>
      <c r="F492" s="14"/>
      <c r="G492" s="11" t="str">
        <f>IF(B492="","",IFERROR(COUNTIFS(tbVisitas[Funcionário],B492,tbVisitas[Realizada?],"Sim",tbVisitas[Data],"&gt;="&amp;RelGer!$C$6,tbVisitas[Data],"&lt;"&amp;RelGer!$O$6)+(ROW()/1000000),""))</f>
        <v/>
      </c>
    </row>
    <row r="493" spans="2:7" ht="20.100000000000001" customHeight="1" x14ac:dyDescent="0.25">
      <c r="B493" s="14"/>
      <c r="C493" s="14"/>
      <c r="D493" s="14"/>
      <c r="E493" s="14"/>
      <c r="F493" s="14"/>
      <c r="G493" s="11" t="str">
        <f>IF(B493="","",IFERROR(COUNTIFS(tbVisitas[Funcionário],B493,tbVisitas[Realizada?],"Sim",tbVisitas[Data],"&gt;="&amp;RelGer!$C$6,tbVisitas[Data],"&lt;"&amp;RelGer!$O$6)+(ROW()/1000000),""))</f>
        <v/>
      </c>
    </row>
    <row r="494" spans="2:7" ht="20.100000000000001" customHeight="1" x14ac:dyDescent="0.25">
      <c r="B494" s="14"/>
      <c r="C494" s="14"/>
      <c r="D494" s="14"/>
      <c r="E494" s="14"/>
      <c r="F494" s="14"/>
      <c r="G494" s="11" t="str">
        <f>IF(B494="","",IFERROR(COUNTIFS(tbVisitas[Funcionário],B494,tbVisitas[Realizada?],"Sim",tbVisitas[Data],"&gt;="&amp;RelGer!$C$6,tbVisitas[Data],"&lt;"&amp;RelGer!$O$6)+(ROW()/1000000),""))</f>
        <v/>
      </c>
    </row>
    <row r="495" spans="2:7" ht="20.100000000000001" customHeight="1" x14ac:dyDescent="0.25">
      <c r="B495" s="14"/>
      <c r="C495" s="14"/>
      <c r="D495" s="14"/>
      <c r="E495" s="14"/>
      <c r="F495" s="14"/>
      <c r="G495" s="11" t="str">
        <f>IF(B495="","",IFERROR(COUNTIFS(tbVisitas[Funcionário],B495,tbVisitas[Realizada?],"Sim",tbVisitas[Data],"&gt;="&amp;RelGer!$C$6,tbVisitas[Data],"&lt;"&amp;RelGer!$O$6)+(ROW()/1000000),""))</f>
        <v/>
      </c>
    </row>
    <row r="496" spans="2:7" ht="20.100000000000001" customHeight="1" x14ac:dyDescent="0.25">
      <c r="B496" s="14"/>
      <c r="C496" s="14"/>
      <c r="D496" s="14"/>
      <c r="E496" s="14"/>
      <c r="F496" s="14"/>
      <c r="G496" s="11" t="str">
        <f>IF(B496="","",IFERROR(COUNTIFS(tbVisitas[Funcionário],B496,tbVisitas[Realizada?],"Sim",tbVisitas[Data],"&gt;="&amp;RelGer!$C$6,tbVisitas[Data],"&lt;"&amp;RelGer!$O$6)+(ROW()/1000000),""))</f>
        <v/>
      </c>
    </row>
    <row r="497" spans="2:7" ht="20.100000000000001" customHeight="1" x14ac:dyDescent="0.25">
      <c r="B497" s="14"/>
      <c r="C497" s="14"/>
      <c r="D497" s="14"/>
      <c r="E497" s="14"/>
      <c r="F497" s="14"/>
      <c r="G497" s="11" t="str">
        <f>IF(B497="","",IFERROR(COUNTIFS(tbVisitas[Funcionário],B497,tbVisitas[Realizada?],"Sim",tbVisitas[Data],"&gt;="&amp;RelGer!$C$6,tbVisitas[Data],"&lt;"&amp;RelGer!$O$6)+(ROW()/1000000),""))</f>
        <v/>
      </c>
    </row>
    <row r="498" spans="2:7" ht="20.100000000000001" customHeight="1" x14ac:dyDescent="0.25">
      <c r="B498" s="14"/>
      <c r="C498" s="14"/>
      <c r="D498" s="14"/>
      <c r="E498" s="14"/>
      <c r="F498" s="14"/>
      <c r="G498" s="11" t="str">
        <f>IF(B498="","",IFERROR(COUNTIFS(tbVisitas[Funcionário],B498,tbVisitas[Realizada?],"Sim",tbVisitas[Data],"&gt;="&amp;RelGer!$C$6,tbVisitas[Data],"&lt;"&amp;RelGer!$O$6)+(ROW()/1000000),""))</f>
        <v/>
      </c>
    </row>
    <row r="499" spans="2:7" ht="20.100000000000001" customHeight="1" x14ac:dyDescent="0.25">
      <c r="B499" s="14"/>
      <c r="C499" s="14"/>
      <c r="D499" s="14"/>
      <c r="E499" s="14"/>
      <c r="F499" s="14"/>
      <c r="G499" s="11" t="str">
        <f>IF(B499="","",IFERROR(COUNTIFS(tbVisitas[Funcionário],B499,tbVisitas[Realizada?],"Sim",tbVisitas[Data],"&gt;="&amp;RelGer!$C$6,tbVisitas[Data],"&lt;"&amp;RelGer!$O$6)+(ROW()/1000000),""))</f>
        <v/>
      </c>
    </row>
    <row r="500" spans="2:7" ht="20.100000000000001" customHeight="1" x14ac:dyDescent="0.25">
      <c r="B500" s="14"/>
      <c r="C500" s="14"/>
      <c r="D500" s="14"/>
      <c r="E500" s="14"/>
      <c r="F500" s="14"/>
      <c r="G500" s="11" t="str">
        <f>IF(B500="","",IFERROR(COUNTIFS(tbVisitas[Funcionário],B500,tbVisitas[Realizada?],"Sim",tbVisitas[Data],"&gt;="&amp;RelGer!$C$6,tbVisitas[Data],"&lt;"&amp;RelGer!$O$6)+(ROW()/1000000),""))</f>
        <v/>
      </c>
    </row>
    <row r="501" spans="2:7" ht="20.100000000000001" customHeight="1" x14ac:dyDescent="0.25">
      <c r="B501" s="14"/>
      <c r="C501" s="14"/>
      <c r="D501" s="14"/>
      <c r="E501" s="14"/>
      <c r="F501" s="14"/>
      <c r="G501" s="11" t="str">
        <f>IF(B501="","",IFERROR(COUNTIFS(tbVisitas[Funcionário],B501,tbVisitas[Realizada?],"Sim",tbVisitas[Data],"&gt;="&amp;RelGer!$C$6,tbVisitas[Data],"&lt;"&amp;RelGer!$O$6)+(ROW()/1000000),""))</f>
        <v/>
      </c>
    </row>
    <row r="502" spans="2:7" ht="20.100000000000001" customHeight="1" x14ac:dyDescent="0.25">
      <c r="B502" s="14"/>
      <c r="C502" s="14"/>
      <c r="D502" s="14"/>
      <c r="E502" s="14"/>
      <c r="F502" s="14"/>
      <c r="G502" s="11" t="str">
        <f>IF(B502="","",IFERROR(COUNTIFS(tbVisitas[Funcionário],B502,tbVisitas[Realizada?],"Sim",tbVisitas[Data],"&gt;="&amp;RelGer!$C$6,tbVisitas[Data],"&lt;"&amp;RelGer!$O$6)+(ROW()/1000000),""))</f>
        <v/>
      </c>
    </row>
    <row r="503" spans="2:7" ht="20.100000000000001" customHeight="1" x14ac:dyDescent="0.25">
      <c r="B503" s="14"/>
      <c r="C503" s="14"/>
      <c r="D503" s="14"/>
      <c r="E503" s="14"/>
      <c r="F503" s="14"/>
      <c r="G503" s="11" t="str">
        <f>IF(B503="","",IFERROR(COUNTIFS(tbVisitas[Funcionário],B503,tbVisitas[Realizada?],"Sim",tbVisitas[Data],"&gt;="&amp;RelGer!$C$6,tbVisitas[Data],"&lt;"&amp;RelGer!$O$6)+(ROW()/1000000),""))</f>
        <v/>
      </c>
    </row>
    <row r="504" spans="2:7" ht="20.100000000000001" customHeight="1" x14ac:dyDescent="0.25">
      <c r="B504" s="14"/>
      <c r="C504" s="14"/>
      <c r="D504" s="14"/>
      <c r="E504" s="14"/>
      <c r="F504" s="14"/>
      <c r="G504" s="11" t="str">
        <f>IF(B504="","",IFERROR(COUNTIFS(tbVisitas[Funcionário],B504,tbVisitas[Realizada?],"Sim",tbVisitas[Data],"&gt;="&amp;RelGer!$C$6,tbVisitas[Data],"&lt;"&amp;RelGer!$O$6)+(ROW()/1000000),""))</f>
        <v/>
      </c>
    </row>
    <row r="505" spans="2:7" ht="20.100000000000001" customHeight="1" x14ac:dyDescent="0.25">
      <c r="B505" s="14"/>
      <c r="C505" s="14"/>
      <c r="D505" s="14"/>
      <c r="E505" s="14"/>
      <c r="F505" s="14"/>
      <c r="G505" s="11" t="str">
        <f>IF(B505="","",IFERROR(COUNTIFS(tbVisitas[Funcionário],B505,tbVisitas[Realizada?],"Sim",tbVisitas[Data],"&gt;="&amp;RelGer!$C$6,tbVisitas[Data],"&lt;"&amp;RelGer!$O$6)+(ROW()/1000000),""))</f>
        <v/>
      </c>
    </row>
    <row r="506" spans="2:7" ht="20.100000000000001" customHeight="1" x14ac:dyDescent="0.25">
      <c r="B506" s="14"/>
      <c r="C506" s="14"/>
      <c r="D506" s="14"/>
      <c r="E506" s="14"/>
      <c r="F506" s="14"/>
      <c r="G506" s="11" t="str">
        <f>IF(B506="","",IFERROR(COUNTIFS(tbVisitas[Funcionário],B506,tbVisitas[Realizada?],"Sim",tbVisitas[Data],"&gt;="&amp;RelGer!$C$6,tbVisitas[Data],"&lt;"&amp;RelGer!$O$6)+(ROW()/1000000),""))</f>
        <v/>
      </c>
    </row>
  </sheetData>
  <sheetProtection password="9084" sheet="1" objects="1" scenarios="1"/>
  <dataValidations count="1">
    <dataValidation type="list" allowBlank="1" showInputMessage="1" showErrorMessage="1" errorTitle="Erro de operação!" error="_x000a_Selecione um valor da lista." sqref="C5:C506">
      <formula1>listaDepartamentos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5"/>
  <sheetViews>
    <sheetView showGridLines="0" workbookViewId="0">
      <pane ySplit="4" topLeftCell="A5" activePane="bottomLeft" state="frozen"/>
      <selection pane="bottomLeft" activeCell="J13" sqref="J13"/>
    </sheetView>
  </sheetViews>
  <sheetFormatPr defaultRowHeight="15" x14ac:dyDescent="0.25"/>
  <cols>
    <col min="1" max="1" width="2.7109375" style="6" customWidth="1"/>
    <col min="2" max="7" width="25.42578125" style="6" customWidth="1"/>
    <col min="8" max="8" width="0" style="6" hidden="1" customWidth="1"/>
    <col min="9" max="16384" width="9.140625" style="6"/>
  </cols>
  <sheetData>
    <row r="1" spans="2:8" s="1" customFormat="1" ht="30" customHeight="1" x14ac:dyDescent="0.25"/>
    <row r="2" spans="2:8" s="2" customFormat="1" ht="24.95" customHeight="1" x14ac:dyDescent="0.25"/>
    <row r="3" spans="2:8" s="3" customFormat="1" ht="20.100000000000001" customHeight="1" x14ac:dyDescent="0.25"/>
    <row r="4" spans="2:8" ht="20.100000000000001" customHeight="1" x14ac:dyDescent="0.25">
      <c r="B4" s="4" t="s">
        <v>18</v>
      </c>
      <c r="C4" s="4" t="s">
        <v>19</v>
      </c>
      <c r="D4" s="4" t="s">
        <v>20</v>
      </c>
      <c r="E4" s="4" t="s">
        <v>1</v>
      </c>
      <c r="F4" s="4" t="s">
        <v>2</v>
      </c>
      <c r="G4" s="4" t="s">
        <v>3</v>
      </c>
      <c r="H4" s="5" t="s">
        <v>35</v>
      </c>
    </row>
    <row r="5" spans="2:8" ht="20.100000000000001" customHeight="1" x14ac:dyDescent="0.25">
      <c r="B5" s="13" t="s">
        <v>21</v>
      </c>
      <c r="C5" s="13" t="s">
        <v>22</v>
      </c>
      <c r="D5" s="13" t="s">
        <v>23</v>
      </c>
      <c r="E5" s="13"/>
      <c r="F5" s="13"/>
      <c r="G5" s="13"/>
      <c r="H5" s="14">
        <f ca="1">IF(B5="","",IFERROR(COUNTIFS(tbVisitas[Cliente],B5,tbVisitas[Realizada?],"Sim",tbVisitas[Data],"&gt;="&amp;RelGer!$C$6,tbVisitas[Data],"&lt;"&amp;RelGer!$O$6)+(ROW()/1000000),""))</f>
        <v>1.000005</v>
      </c>
    </row>
    <row r="6" spans="2:8" ht="20.100000000000001" customHeight="1" x14ac:dyDescent="0.25">
      <c r="B6" s="13"/>
      <c r="C6" s="13"/>
      <c r="D6" s="13"/>
      <c r="E6" s="13"/>
      <c r="F6" s="13"/>
      <c r="G6" s="13"/>
      <c r="H6" s="14" t="str">
        <f>IF(B6="","",IFERROR(COUNTIFS(tbVisitas[Cliente],B6,tbVisitas[Realizada?],"Sim",tbVisitas[Data],"&gt;="&amp;RelGer!$C$6,tbVisitas[Data],"&lt;"&amp;RelGer!$O$6)+(ROW()/1000000),""))</f>
        <v/>
      </c>
    </row>
    <row r="7" spans="2:8" ht="20.100000000000001" customHeight="1" x14ac:dyDescent="0.25">
      <c r="B7" s="13"/>
      <c r="C7" s="13"/>
      <c r="D7" s="13"/>
      <c r="E7" s="13"/>
      <c r="F7" s="13"/>
      <c r="G7" s="13"/>
      <c r="H7" s="14" t="str">
        <f>IF(B7="","",IFERROR(COUNTIFS(tbVisitas[Cliente],B7,tbVisitas[Realizada?],"Sim",tbVisitas[Data],"&gt;="&amp;RelGer!$C$6,tbVisitas[Data],"&lt;"&amp;RelGer!$O$6)+(ROW()/1000000),""))</f>
        <v/>
      </c>
    </row>
    <row r="8" spans="2:8" ht="20.100000000000001" customHeight="1" x14ac:dyDescent="0.25">
      <c r="B8" s="9"/>
      <c r="C8" s="9"/>
      <c r="D8" s="9"/>
      <c r="E8" s="9"/>
      <c r="F8" s="9"/>
      <c r="G8" s="9"/>
      <c r="H8" s="14" t="str">
        <f>IF(B8="","",IFERROR(COUNTIFS(tbVisitas[Cliente],B8,tbVisitas[Realizada?],"Sim",tbVisitas[Data],"&gt;="&amp;RelGer!$C$6,tbVisitas[Data],"&lt;"&amp;RelGer!$O$6)+(ROW()/1000000),""))</f>
        <v/>
      </c>
    </row>
    <row r="9" spans="2:8" ht="20.100000000000001" customHeight="1" x14ac:dyDescent="0.25">
      <c r="B9" s="9"/>
      <c r="C9" s="9"/>
      <c r="D9" s="9"/>
      <c r="E9" s="9"/>
      <c r="F9" s="9"/>
      <c r="G9" s="9"/>
      <c r="H9" s="14" t="str">
        <f>IF(B9="","",IFERROR(COUNTIFS(tbVisitas[Cliente],B9,tbVisitas[Realizada?],"Sim",tbVisitas[Data],"&gt;="&amp;RelGer!$C$6,tbVisitas[Data],"&lt;"&amp;RelGer!$O$6)+(ROW()/1000000),""))</f>
        <v/>
      </c>
    </row>
    <row r="10" spans="2:8" ht="20.100000000000001" customHeight="1" x14ac:dyDescent="0.25">
      <c r="B10" s="9"/>
      <c r="C10" s="9"/>
      <c r="D10" s="9"/>
      <c r="E10" s="14"/>
      <c r="F10" s="14"/>
      <c r="G10" s="14"/>
      <c r="H10" s="11" t="str">
        <f>IF(B10="","",IFERROR(COUNTIFS(tbVisitas[Cliente],B10,tbVisitas[Realizada?],"Sim",tbVisitas[Data],"&gt;="&amp;RelGer!$C$6,tbVisitas[Data],"&lt;"&amp;RelGer!$O$6)+(ROW()/1000000),""))</f>
        <v/>
      </c>
    </row>
    <row r="11" spans="2:8" ht="20.100000000000001" customHeight="1" x14ac:dyDescent="0.25">
      <c r="B11" s="9"/>
      <c r="C11" s="9"/>
      <c r="D11" s="9"/>
      <c r="E11" s="14"/>
      <c r="F11" s="14"/>
      <c r="G11" s="14"/>
      <c r="H11" s="11" t="str">
        <f>IF(B11="","",IFERROR(COUNTIFS(tbVisitas[Cliente],B11,tbVisitas[Realizada?],"Sim",tbVisitas[Data],"&gt;="&amp;RelGer!$C$6,tbVisitas[Data],"&lt;"&amp;RelGer!$O$6)+(ROW()/1000000),""))</f>
        <v/>
      </c>
    </row>
    <row r="12" spans="2:8" ht="20.100000000000001" customHeight="1" x14ac:dyDescent="0.25">
      <c r="B12" s="9"/>
      <c r="C12" s="9"/>
      <c r="D12" s="9"/>
      <c r="E12" s="14"/>
      <c r="F12" s="14"/>
      <c r="G12" s="14"/>
      <c r="H12" s="11" t="str">
        <f>IF(B12="","",IFERROR(COUNTIFS(tbVisitas[Cliente],B12,tbVisitas[Realizada?],"Sim",tbVisitas[Data],"&gt;="&amp;RelGer!$C$6,tbVisitas[Data],"&lt;"&amp;RelGer!$O$6)+(ROW()/1000000),""))</f>
        <v/>
      </c>
    </row>
    <row r="13" spans="2:8" ht="20.100000000000001" customHeight="1" x14ac:dyDescent="0.25">
      <c r="B13" s="9"/>
      <c r="C13" s="9"/>
      <c r="D13" s="9"/>
      <c r="E13" s="14"/>
      <c r="F13" s="14"/>
      <c r="G13" s="14"/>
      <c r="H13" s="11" t="str">
        <f>IF(B13="","",IFERROR(COUNTIFS(tbVisitas[Cliente],B13,tbVisitas[Realizada?],"Sim",tbVisitas[Data],"&gt;="&amp;RelGer!$C$6,tbVisitas[Data],"&lt;"&amp;RelGer!$O$6)+(ROW()/1000000),""))</f>
        <v/>
      </c>
    </row>
    <row r="14" spans="2:8" ht="20.100000000000001" customHeight="1" x14ac:dyDescent="0.25">
      <c r="B14" s="9"/>
      <c r="C14" s="9"/>
      <c r="D14" s="9"/>
      <c r="E14" s="14"/>
      <c r="F14" s="14"/>
      <c r="G14" s="14"/>
      <c r="H14" s="11" t="str">
        <f>IF(B14="","",IFERROR(COUNTIFS(tbVisitas[Cliente],B14,tbVisitas[Realizada?],"Sim",tbVisitas[Data],"&gt;="&amp;RelGer!$C$6,tbVisitas[Data],"&lt;"&amp;RelGer!$O$6)+(ROW()/1000000),""))</f>
        <v/>
      </c>
    </row>
    <row r="15" spans="2:8" ht="20.100000000000001" customHeight="1" x14ac:dyDescent="0.25">
      <c r="B15" s="14"/>
      <c r="C15" s="14"/>
      <c r="D15" s="14"/>
      <c r="E15" s="14"/>
      <c r="F15" s="14"/>
      <c r="G15" s="14"/>
      <c r="H15" s="11" t="str">
        <f>IF(B15="","",IFERROR(COUNTIFS(tbVisitas[Cliente],B15,tbVisitas[Realizada?],"Sim",tbVisitas[Data],"&gt;="&amp;RelGer!$C$6,tbVisitas[Data],"&lt;"&amp;RelGer!$O$6)+(ROW()/1000000),""))</f>
        <v/>
      </c>
    </row>
    <row r="16" spans="2:8" ht="20.100000000000001" customHeight="1" x14ac:dyDescent="0.25">
      <c r="B16" s="14"/>
      <c r="C16" s="14"/>
      <c r="D16" s="14"/>
      <c r="E16" s="14"/>
      <c r="F16" s="14"/>
      <c r="G16" s="14"/>
      <c r="H16" s="11" t="str">
        <f>IF(B16="","",IFERROR(COUNTIFS(tbVisitas[Cliente],B16,tbVisitas[Realizada?],"Sim",tbVisitas[Data],"&gt;="&amp;RelGer!$C$6,tbVisitas[Data],"&lt;"&amp;RelGer!$O$6)+(ROW()/1000000),""))</f>
        <v/>
      </c>
    </row>
    <row r="17" spans="2:8" ht="20.100000000000001" customHeight="1" x14ac:dyDescent="0.25">
      <c r="B17" s="14"/>
      <c r="C17" s="14"/>
      <c r="D17" s="14"/>
      <c r="E17" s="14"/>
      <c r="F17" s="14"/>
      <c r="G17" s="14"/>
      <c r="H17" s="11" t="str">
        <f>IF(B17="","",IFERROR(COUNTIFS(tbVisitas[Cliente],B17,tbVisitas[Realizada?],"Sim",tbVisitas[Data],"&gt;="&amp;RelGer!$C$6,tbVisitas[Data],"&lt;"&amp;RelGer!$O$6)+(ROW()/1000000),""))</f>
        <v/>
      </c>
    </row>
    <row r="18" spans="2:8" ht="20.100000000000001" customHeight="1" x14ac:dyDescent="0.25">
      <c r="B18" s="14"/>
      <c r="C18" s="14"/>
      <c r="D18" s="14"/>
      <c r="E18" s="14"/>
      <c r="F18" s="14"/>
      <c r="G18" s="14"/>
      <c r="H18" s="11" t="str">
        <f>IF(B18="","",IFERROR(COUNTIFS(tbVisitas[Cliente],B18,tbVisitas[Realizada?],"Sim",tbVisitas[Data],"&gt;="&amp;RelGer!$C$6,tbVisitas[Data],"&lt;"&amp;RelGer!$O$6)+(ROW()/1000000),""))</f>
        <v/>
      </c>
    </row>
    <row r="19" spans="2:8" ht="20.100000000000001" customHeight="1" x14ac:dyDescent="0.25">
      <c r="B19" s="14"/>
      <c r="C19" s="14"/>
      <c r="D19" s="14"/>
      <c r="E19" s="14"/>
      <c r="F19" s="14"/>
      <c r="G19" s="14"/>
      <c r="H19" s="11" t="str">
        <f>IF(B19="","",IFERROR(COUNTIFS(tbVisitas[Cliente],B19,tbVisitas[Realizada?],"Sim",tbVisitas[Data],"&gt;="&amp;RelGer!$C$6,tbVisitas[Data],"&lt;"&amp;RelGer!$O$6)+(ROW()/1000000),""))</f>
        <v/>
      </c>
    </row>
    <row r="20" spans="2:8" ht="20.100000000000001" customHeight="1" x14ac:dyDescent="0.25">
      <c r="B20" s="14"/>
      <c r="C20" s="14"/>
      <c r="D20" s="14"/>
      <c r="E20" s="14"/>
      <c r="F20" s="14"/>
      <c r="G20" s="14"/>
      <c r="H20" s="11" t="str">
        <f>IF(B20="","",IFERROR(COUNTIFS(tbVisitas[Cliente],B20,tbVisitas[Realizada?],"Sim",tbVisitas[Data],"&gt;="&amp;RelGer!$C$6,tbVisitas[Data],"&lt;"&amp;RelGer!$O$6)+(ROW()/1000000),""))</f>
        <v/>
      </c>
    </row>
    <row r="21" spans="2:8" ht="20.100000000000001" customHeight="1" x14ac:dyDescent="0.25">
      <c r="B21" s="14"/>
      <c r="C21" s="14"/>
      <c r="D21" s="14"/>
      <c r="E21" s="14"/>
      <c r="F21" s="14"/>
      <c r="G21" s="14"/>
      <c r="H21" s="11" t="str">
        <f>IF(B21="","",IFERROR(COUNTIFS(tbVisitas[Cliente],B21,tbVisitas[Realizada?],"Sim",tbVisitas[Data],"&gt;="&amp;RelGer!$C$6,tbVisitas[Data],"&lt;"&amp;RelGer!$O$6)+(ROW()/1000000),""))</f>
        <v/>
      </c>
    </row>
    <row r="22" spans="2:8" ht="20.100000000000001" customHeight="1" x14ac:dyDescent="0.25">
      <c r="B22" s="14"/>
      <c r="C22" s="14"/>
      <c r="D22" s="14"/>
      <c r="E22" s="14"/>
      <c r="F22" s="14"/>
      <c r="G22" s="14"/>
      <c r="H22" s="11" t="str">
        <f>IF(B22="","",IFERROR(COUNTIFS(tbVisitas[Cliente],B22,tbVisitas[Realizada?],"Sim",tbVisitas[Data],"&gt;="&amp;RelGer!$C$6,tbVisitas[Data],"&lt;"&amp;RelGer!$O$6)+(ROW()/1000000),""))</f>
        <v/>
      </c>
    </row>
    <row r="23" spans="2:8" ht="20.100000000000001" customHeight="1" x14ac:dyDescent="0.25">
      <c r="B23" s="14"/>
      <c r="C23" s="14"/>
      <c r="D23" s="14"/>
      <c r="E23" s="14"/>
      <c r="F23" s="14"/>
      <c r="G23" s="14"/>
      <c r="H23" s="11" t="str">
        <f>IF(B23="","",IFERROR(COUNTIFS(tbVisitas[Cliente],B23,tbVisitas[Realizada?],"Sim",tbVisitas[Data],"&gt;="&amp;RelGer!$C$6,tbVisitas[Data],"&lt;"&amp;RelGer!$O$6)+(ROW()/1000000),""))</f>
        <v/>
      </c>
    </row>
    <row r="24" spans="2:8" ht="20.100000000000001" customHeight="1" x14ac:dyDescent="0.25">
      <c r="B24" s="14"/>
      <c r="C24" s="14"/>
      <c r="D24" s="14"/>
      <c r="E24" s="14"/>
      <c r="F24" s="14"/>
      <c r="G24" s="14"/>
      <c r="H24" s="11" t="str">
        <f>IF(B24="","",IFERROR(COUNTIFS(tbVisitas[Cliente],B24,tbVisitas[Realizada?],"Sim",tbVisitas[Data],"&gt;="&amp;RelGer!$C$6,tbVisitas[Data],"&lt;"&amp;RelGer!$O$6)+(ROW()/1000000),""))</f>
        <v/>
      </c>
    </row>
    <row r="25" spans="2:8" ht="20.100000000000001" customHeight="1" x14ac:dyDescent="0.25">
      <c r="B25" s="14"/>
      <c r="C25" s="14"/>
      <c r="D25" s="14"/>
      <c r="E25" s="14"/>
      <c r="F25" s="14"/>
      <c r="G25" s="14"/>
      <c r="H25" s="11" t="str">
        <f>IF(B25="","",IFERROR(COUNTIFS(tbVisitas[Cliente],B25,tbVisitas[Realizada?],"Sim",tbVisitas[Data],"&gt;="&amp;RelGer!$C$6,tbVisitas[Data],"&lt;"&amp;RelGer!$O$6)+(ROW()/1000000),""))</f>
        <v/>
      </c>
    </row>
    <row r="26" spans="2:8" ht="20.100000000000001" customHeight="1" x14ac:dyDescent="0.25">
      <c r="B26" s="14"/>
      <c r="C26" s="14"/>
      <c r="D26" s="14"/>
      <c r="E26" s="14"/>
      <c r="F26" s="14"/>
      <c r="G26" s="14"/>
      <c r="H26" s="11" t="str">
        <f>IF(B26="","",IFERROR(COUNTIFS(tbVisitas[Cliente],B26,tbVisitas[Realizada?],"Sim",tbVisitas[Data],"&gt;="&amp;RelGer!$C$6,tbVisitas[Data],"&lt;"&amp;RelGer!$O$6)+(ROW()/1000000),""))</f>
        <v/>
      </c>
    </row>
    <row r="27" spans="2:8" ht="20.100000000000001" customHeight="1" x14ac:dyDescent="0.25">
      <c r="B27" s="14"/>
      <c r="C27" s="14"/>
      <c r="D27" s="14"/>
      <c r="E27" s="14"/>
      <c r="F27" s="14"/>
      <c r="G27" s="14"/>
      <c r="H27" s="11" t="str">
        <f>IF(B27="","",IFERROR(COUNTIFS(tbVisitas[Cliente],B27,tbVisitas[Realizada?],"Sim",tbVisitas[Data],"&gt;="&amp;RelGer!$C$6,tbVisitas[Data],"&lt;"&amp;RelGer!$O$6)+(ROW()/1000000),""))</f>
        <v/>
      </c>
    </row>
    <row r="28" spans="2:8" ht="20.100000000000001" customHeight="1" x14ac:dyDescent="0.25">
      <c r="B28" s="14"/>
      <c r="C28" s="14"/>
      <c r="D28" s="14"/>
      <c r="E28" s="14"/>
      <c r="F28" s="14"/>
      <c r="G28" s="14"/>
      <c r="H28" s="11" t="str">
        <f>IF(B28="","",IFERROR(COUNTIFS(tbVisitas[Cliente],B28,tbVisitas[Realizada?],"Sim",tbVisitas[Data],"&gt;="&amp;RelGer!$C$6,tbVisitas[Data],"&lt;"&amp;RelGer!$O$6)+(ROW()/1000000),""))</f>
        <v/>
      </c>
    </row>
    <row r="29" spans="2:8" ht="20.100000000000001" customHeight="1" x14ac:dyDescent="0.25">
      <c r="B29" s="14"/>
      <c r="C29" s="14"/>
      <c r="D29" s="14"/>
      <c r="E29" s="14"/>
      <c r="F29" s="14"/>
      <c r="G29" s="14"/>
      <c r="H29" s="11" t="str">
        <f>IF(B29="","",IFERROR(COUNTIFS(tbVisitas[Cliente],B29,tbVisitas[Realizada?],"Sim",tbVisitas[Data],"&gt;="&amp;RelGer!$C$6,tbVisitas[Data],"&lt;"&amp;RelGer!$O$6)+(ROW()/1000000),""))</f>
        <v/>
      </c>
    </row>
    <row r="30" spans="2:8" ht="20.100000000000001" customHeight="1" x14ac:dyDescent="0.25">
      <c r="B30" s="14"/>
      <c r="C30" s="14"/>
      <c r="D30" s="14"/>
      <c r="E30" s="14"/>
      <c r="F30" s="14"/>
      <c r="G30" s="14"/>
      <c r="H30" s="11" t="str">
        <f>IF(B30="","",IFERROR(COUNTIFS(tbVisitas[Cliente],B30,tbVisitas[Realizada?],"Sim",tbVisitas[Data],"&gt;="&amp;RelGer!$C$6,tbVisitas[Data],"&lt;"&amp;RelGer!$O$6)+(ROW()/1000000),""))</f>
        <v/>
      </c>
    </row>
    <row r="31" spans="2:8" ht="20.100000000000001" customHeight="1" x14ac:dyDescent="0.25">
      <c r="B31" s="14"/>
      <c r="C31" s="14"/>
      <c r="D31" s="14"/>
      <c r="E31" s="14"/>
      <c r="F31" s="14"/>
      <c r="G31" s="14"/>
      <c r="H31" s="11" t="str">
        <f>IF(B31="","",IFERROR(COUNTIFS(tbVisitas[Cliente],B31,tbVisitas[Realizada?],"Sim",tbVisitas[Data],"&gt;="&amp;RelGer!$C$6,tbVisitas[Data],"&lt;"&amp;RelGer!$O$6)+(ROW()/1000000),""))</f>
        <v/>
      </c>
    </row>
    <row r="32" spans="2:8" ht="20.100000000000001" customHeight="1" x14ac:dyDescent="0.25">
      <c r="B32" s="14"/>
      <c r="C32" s="14"/>
      <c r="D32" s="14"/>
      <c r="E32" s="14"/>
      <c r="F32" s="14"/>
      <c r="G32" s="14"/>
      <c r="H32" s="11" t="str">
        <f>IF(B32="","",IFERROR(COUNTIFS(tbVisitas[Cliente],B32,tbVisitas[Realizada?],"Sim",tbVisitas[Data],"&gt;="&amp;RelGer!$C$6,tbVisitas[Data],"&lt;"&amp;RelGer!$O$6)+(ROW()/1000000),""))</f>
        <v/>
      </c>
    </row>
    <row r="33" spans="2:8" ht="20.100000000000001" customHeight="1" x14ac:dyDescent="0.25">
      <c r="B33" s="14"/>
      <c r="C33" s="14"/>
      <c r="D33" s="14"/>
      <c r="E33" s="14"/>
      <c r="F33" s="14"/>
      <c r="G33" s="14"/>
      <c r="H33" s="11" t="str">
        <f>IF(B33="","",IFERROR(COUNTIFS(tbVisitas[Cliente],B33,tbVisitas[Realizada?],"Sim",tbVisitas[Data],"&gt;="&amp;RelGer!$C$6,tbVisitas[Data],"&lt;"&amp;RelGer!$O$6)+(ROW()/1000000),""))</f>
        <v/>
      </c>
    </row>
    <row r="34" spans="2:8" ht="20.100000000000001" customHeight="1" x14ac:dyDescent="0.25">
      <c r="B34" s="14"/>
      <c r="C34" s="14"/>
      <c r="D34" s="14"/>
      <c r="E34" s="14"/>
      <c r="F34" s="14"/>
      <c r="G34" s="14"/>
      <c r="H34" s="11" t="str">
        <f>IF(B34="","",IFERROR(COUNTIFS(tbVisitas[Cliente],B34,tbVisitas[Realizada?],"Sim",tbVisitas[Data],"&gt;="&amp;RelGer!$C$6,tbVisitas[Data],"&lt;"&amp;RelGer!$O$6)+(ROW()/1000000),""))</f>
        <v/>
      </c>
    </row>
    <row r="35" spans="2:8" ht="20.100000000000001" customHeight="1" x14ac:dyDescent="0.25">
      <c r="B35" s="14"/>
      <c r="C35" s="14"/>
      <c r="D35" s="14"/>
      <c r="E35" s="14"/>
      <c r="F35" s="14"/>
      <c r="G35" s="14"/>
      <c r="H35" s="11" t="str">
        <f>IF(B35="","",IFERROR(COUNTIFS(tbVisitas[Cliente],B35,tbVisitas[Realizada?],"Sim",tbVisitas[Data],"&gt;="&amp;RelGer!$C$6,tbVisitas[Data],"&lt;"&amp;RelGer!$O$6)+(ROW()/1000000),""))</f>
        <v/>
      </c>
    </row>
    <row r="36" spans="2:8" ht="20.100000000000001" customHeight="1" x14ac:dyDescent="0.25">
      <c r="B36" s="14"/>
      <c r="C36" s="14"/>
      <c r="D36" s="14"/>
      <c r="E36" s="14"/>
      <c r="F36" s="14"/>
      <c r="G36" s="14"/>
      <c r="H36" s="11" t="str">
        <f>IF(B36="","",IFERROR(COUNTIFS(tbVisitas[Cliente],B36,tbVisitas[Realizada?],"Sim",tbVisitas[Data],"&gt;="&amp;RelGer!$C$6,tbVisitas[Data],"&lt;"&amp;RelGer!$O$6)+(ROW()/1000000),""))</f>
        <v/>
      </c>
    </row>
    <row r="37" spans="2:8" ht="20.100000000000001" customHeight="1" x14ac:dyDescent="0.25">
      <c r="B37" s="14"/>
      <c r="C37" s="14"/>
      <c r="D37" s="14"/>
      <c r="E37" s="14"/>
      <c r="F37" s="14"/>
      <c r="G37" s="14"/>
      <c r="H37" s="11" t="str">
        <f>IF(B37="","",IFERROR(COUNTIFS(tbVisitas[Cliente],B37,tbVisitas[Realizada?],"Sim",tbVisitas[Data],"&gt;="&amp;RelGer!$C$6,tbVisitas[Data],"&lt;"&amp;RelGer!$O$6)+(ROW()/1000000),""))</f>
        <v/>
      </c>
    </row>
    <row r="38" spans="2:8" ht="20.100000000000001" customHeight="1" x14ac:dyDescent="0.25">
      <c r="B38" s="14"/>
      <c r="C38" s="14"/>
      <c r="D38" s="14"/>
      <c r="E38" s="14"/>
      <c r="F38" s="14"/>
      <c r="G38" s="14"/>
      <c r="H38" s="11" t="str">
        <f>IF(B38="","",IFERROR(COUNTIFS(tbVisitas[Cliente],B38,tbVisitas[Realizada?],"Sim",tbVisitas[Data],"&gt;="&amp;RelGer!$C$6,tbVisitas[Data],"&lt;"&amp;RelGer!$O$6)+(ROW()/1000000),""))</f>
        <v/>
      </c>
    </row>
    <row r="39" spans="2:8" ht="20.100000000000001" customHeight="1" x14ac:dyDescent="0.25">
      <c r="B39" s="14"/>
      <c r="C39" s="14"/>
      <c r="D39" s="14"/>
      <c r="E39" s="14"/>
      <c r="F39" s="14"/>
      <c r="G39" s="14"/>
      <c r="H39" s="11" t="str">
        <f>IF(B39="","",IFERROR(COUNTIFS(tbVisitas[Cliente],B39,tbVisitas[Realizada?],"Sim",tbVisitas[Data],"&gt;="&amp;RelGer!$C$6,tbVisitas[Data],"&lt;"&amp;RelGer!$O$6)+(ROW()/1000000),""))</f>
        <v/>
      </c>
    </row>
    <row r="40" spans="2:8" ht="20.100000000000001" customHeight="1" x14ac:dyDescent="0.25">
      <c r="B40" s="14"/>
      <c r="C40" s="14"/>
      <c r="D40" s="14"/>
      <c r="E40" s="14"/>
      <c r="F40" s="14"/>
      <c r="G40" s="14"/>
      <c r="H40" s="11" t="str">
        <f>IF(B40="","",IFERROR(COUNTIFS(tbVisitas[Cliente],B40,tbVisitas[Realizada?],"Sim",tbVisitas[Data],"&gt;="&amp;RelGer!$C$6,tbVisitas[Data],"&lt;"&amp;RelGer!$O$6)+(ROW()/1000000),""))</f>
        <v/>
      </c>
    </row>
    <row r="41" spans="2:8" ht="20.100000000000001" customHeight="1" x14ac:dyDescent="0.25">
      <c r="B41" s="14"/>
      <c r="C41" s="14"/>
      <c r="D41" s="14"/>
      <c r="E41" s="14"/>
      <c r="F41" s="14"/>
      <c r="G41" s="14"/>
      <c r="H41" s="11" t="str">
        <f>IF(B41="","",IFERROR(COUNTIFS(tbVisitas[Cliente],B41,tbVisitas[Realizada?],"Sim",tbVisitas[Data],"&gt;="&amp;RelGer!$C$6,tbVisitas[Data],"&lt;"&amp;RelGer!$O$6)+(ROW()/1000000),""))</f>
        <v/>
      </c>
    </row>
    <row r="42" spans="2:8" ht="20.100000000000001" customHeight="1" x14ac:dyDescent="0.25">
      <c r="B42" s="14"/>
      <c r="C42" s="14"/>
      <c r="D42" s="14"/>
      <c r="E42" s="14"/>
      <c r="F42" s="14"/>
      <c r="G42" s="14"/>
      <c r="H42" s="11" t="str">
        <f>IF(B42="","",IFERROR(COUNTIFS(tbVisitas[Cliente],B42,tbVisitas[Realizada?],"Sim",tbVisitas[Data],"&gt;="&amp;RelGer!$C$6,tbVisitas[Data],"&lt;"&amp;RelGer!$O$6)+(ROW()/1000000),""))</f>
        <v/>
      </c>
    </row>
    <row r="43" spans="2:8" ht="20.100000000000001" customHeight="1" x14ac:dyDescent="0.25">
      <c r="B43" s="14"/>
      <c r="C43" s="14"/>
      <c r="D43" s="14"/>
      <c r="E43" s="14"/>
      <c r="F43" s="14"/>
      <c r="G43" s="14"/>
      <c r="H43" s="11" t="str">
        <f>IF(B43="","",IFERROR(COUNTIFS(tbVisitas[Cliente],B43,tbVisitas[Realizada?],"Sim",tbVisitas[Data],"&gt;="&amp;RelGer!$C$6,tbVisitas[Data],"&lt;"&amp;RelGer!$O$6)+(ROW()/1000000),""))</f>
        <v/>
      </c>
    </row>
    <row r="44" spans="2:8" ht="20.100000000000001" customHeight="1" x14ac:dyDescent="0.25">
      <c r="B44" s="14"/>
      <c r="C44" s="14"/>
      <c r="D44" s="14"/>
      <c r="E44" s="14"/>
      <c r="F44" s="14"/>
      <c r="G44" s="14"/>
      <c r="H44" s="11" t="str">
        <f>IF(B44="","",IFERROR(COUNTIFS(tbVisitas[Cliente],B44,tbVisitas[Realizada?],"Sim",tbVisitas[Data],"&gt;="&amp;RelGer!$C$6,tbVisitas[Data],"&lt;"&amp;RelGer!$O$6)+(ROW()/1000000),""))</f>
        <v/>
      </c>
    </row>
    <row r="45" spans="2:8" ht="20.100000000000001" customHeight="1" x14ac:dyDescent="0.25">
      <c r="B45" s="14"/>
      <c r="C45" s="14"/>
      <c r="D45" s="14"/>
      <c r="E45" s="14"/>
      <c r="F45" s="14"/>
      <c r="G45" s="14"/>
      <c r="H45" s="11" t="str">
        <f>IF(B45="","",IFERROR(COUNTIFS(tbVisitas[Cliente],B45,tbVisitas[Realizada?],"Sim",tbVisitas[Data],"&gt;="&amp;RelGer!$C$6,tbVisitas[Data],"&lt;"&amp;RelGer!$O$6)+(ROW()/1000000),""))</f>
        <v/>
      </c>
    </row>
    <row r="46" spans="2:8" ht="20.100000000000001" customHeight="1" x14ac:dyDescent="0.25">
      <c r="B46" s="14"/>
      <c r="C46" s="14"/>
      <c r="D46" s="14"/>
      <c r="E46" s="14"/>
      <c r="F46" s="14"/>
      <c r="G46" s="14"/>
      <c r="H46" s="11" t="str">
        <f>IF(B46="","",IFERROR(COUNTIFS(tbVisitas[Cliente],B46,tbVisitas[Realizada?],"Sim",tbVisitas[Data],"&gt;="&amp;RelGer!$C$6,tbVisitas[Data],"&lt;"&amp;RelGer!$O$6)+(ROW()/1000000),""))</f>
        <v/>
      </c>
    </row>
    <row r="47" spans="2:8" ht="20.100000000000001" customHeight="1" x14ac:dyDescent="0.25">
      <c r="B47" s="14"/>
      <c r="C47" s="14"/>
      <c r="D47" s="14"/>
      <c r="E47" s="14"/>
      <c r="F47" s="14"/>
      <c r="G47" s="14"/>
      <c r="H47" s="11" t="str">
        <f>IF(B47="","",IFERROR(COUNTIFS(tbVisitas[Cliente],B47,tbVisitas[Realizada?],"Sim",tbVisitas[Data],"&gt;="&amp;RelGer!$C$6,tbVisitas[Data],"&lt;"&amp;RelGer!$O$6)+(ROW()/1000000),""))</f>
        <v/>
      </c>
    </row>
    <row r="48" spans="2:8" ht="20.100000000000001" customHeight="1" x14ac:dyDescent="0.25">
      <c r="B48" s="14"/>
      <c r="C48" s="14"/>
      <c r="D48" s="14"/>
      <c r="E48" s="14"/>
      <c r="F48" s="14"/>
      <c r="G48" s="14"/>
      <c r="H48" s="11" t="str">
        <f>IF(B48="","",IFERROR(COUNTIFS(tbVisitas[Cliente],B48,tbVisitas[Realizada?],"Sim",tbVisitas[Data],"&gt;="&amp;RelGer!$C$6,tbVisitas[Data],"&lt;"&amp;RelGer!$O$6)+(ROW()/1000000),""))</f>
        <v/>
      </c>
    </row>
    <row r="49" spans="2:8" ht="20.100000000000001" customHeight="1" x14ac:dyDescent="0.25">
      <c r="B49" s="14"/>
      <c r="C49" s="14"/>
      <c r="D49" s="14"/>
      <c r="E49" s="14"/>
      <c r="F49" s="14"/>
      <c r="G49" s="14"/>
      <c r="H49" s="11" t="str">
        <f>IF(B49="","",IFERROR(COUNTIFS(tbVisitas[Cliente],B49,tbVisitas[Realizada?],"Sim",tbVisitas[Data],"&gt;="&amp;RelGer!$C$6,tbVisitas[Data],"&lt;"&amp;RelGer!$O$6)+(ROW()/1000000),""))</f>
        <v/>
      </c>
    </row>
    <row r="50" spans="2:8" ht="20.100000000000001" customHeight="1" x14ac:dyDescent="0.25">
      <c r="B50" s="14"/>
      <c r="C50" s="14"/>
      <c r="D50" s="14"/>
      <c r="E50" s="14"/>
      <c r="F50" s="14"/>
      <c r="G50" s="14"/>
      <c r="H50" s="11" t="str">
        <f>IF(B50="","",IFERROR(COUNTIFS(tbVisitas[Cliente],B50,tbVisitas[Realizada?],"Sim",tbVisitas[Data],"&gt;="&amp;RelGer!$C$6,tbVisitas[Data],"&lt;"&amp;RelGer!$O$6)+(ROW()/1000000),""))</f>
        <v/>
      </c>
    </row>
    <row r="51" spans="2:8" ht="20.100000000000001" customHeight="1" x14ac:dyDescent="0.25">
      <c r="B51" s="14"/>
      <c r="C51" s="14"/>
      <c r="D51" s="14"/>
      <c r="E51" s="14"/>
      <c r="F51" s="14"/>
      <c r="G51" s="14"/>
      <c r="H51" s="11" t="str">
        <f>IF(B51="","",IFERROR(COUNTIFS(tbVisitas[Cliente],B51,tbVisitas[Realizada?],"Sim",tbVisitas[Data],"&gt;="&amp;RelGer!$C$6,tbVisitas[Data],"&lt;"&amp;RelGer!$O$6)+(ROW()/1000000),""))</f>
        <v/>
      </c>
    </row>
    <row r="52" spans="2:8" ht="20.100000000000001" customHeight="1" x14ac:dyDescent="0.25">
      <c r="B52" s="14"/>
      <c r="C52" s="14"/>
      <c r="D52" s="14"/>
      <c r="E52" s="14"/>
      <c r="F52" s="14"/>
      <c r="G52" s="14"/>
      <c r="H52" s="11" t="str">
        <f>IF(B52="","",IFERROR(COUNTIFS(tbVisitas[Cliente],B52,tbVisitas[Realizada?],"Sim",tbVisitas[Data],"&gt;="&amp;RelGer!$C$6,tbVisitas[Data],"&lt;"&amp;RelGer!$O$6)+(ROW()/1000000),""))</f>
        <v/>
      </c>
    </row>
    <row r="53" spans="2:8" ht="20.100000000000001" customHeight="1" x14ac:dyDescent="0.25">
      <c r="B53" s="14"/>
      <c r="C53" s="14"/>
      <c r="D53" s="14"/>
      <c r="E53" s="14"/>
      <c r="F53" s="14"/>
      <c r="G53" s="14"/>
      <c r="H53" s="11" t="str">
        <f>IF(B53="","",IFERROR(COUNTIFS(tbVisitas[Cliente],B53,tbVisitas[Realizada?],"Sim",tbVisitas[Data],"&gt;="&amp;RelGer!$C$6,tbVisitas[Data],"&lt;"&amp;RelGer!$O$6)+(ROW()/1000000),""))</f>
        <v/>
      </c>
    </row>
    <row r="54" spans="2:8" ht="20.100000000000001" customHeight="1" x14ac:dyDescent="0.25">
      <c r="B54" s="14"/>
      <c r="C54" s="14"/>
      <c r="D54" s="14"/>
      <c r="E54" s="14"/>
      <c r="F54" s="14"/>
      <c r="G54" s="14"/>
      <c r="H54" s="11" t="str">
        <f>IF(B54="","",IFERROR(COUNTIFS(tbVisitas[Cliente],B54,tbVisitas[Realizada?],"Sim",tbVisitas[Data],"&gt;="&amp;RelGer!$C$6,tbVisitas[Data],"&lt;"&amp;RelGer!$O$6)+(ROW()/1000000),""))</f>
        <v/>
      </c>
    </row>
    <row r="55" spans="2:8" ht="20.100000000000001" customHeight="1" x14ac:dyDescent="0.25">
      <c r="B55" s="14"/>
      <c r="C55" s="14"/>
      <c r="D55" s="14"/>
      <c r="E55" s="14"/>
      <c r="F55" s="14"/>
      <c r="G55" s="14"/>
      <c r="H55" s="11" t="str">
        <f>IF(B55="","",IFERROR(COUNTIFS(tbVisitas[Cliente],B55,tbVisitas[Realizada?],"Sim",tbVisitas[Data],"&gt;="&amp;RelGer!$C$6,tbVisitas[Data],"&lt;"&amp;RelGer!$O$6)+(ROW()/1000000),""))</f>
        <v/>
      </c>
    </row>
    <row r="56" spans="2:8" ht="20.100000000000001" customHeight="1" x14ac:dyDescent="0.25">
      <c r="B56" s="14"/>
      <c r="C56" s="14"/>
      <c r="D56" s="14"/>
      <c r="E56" s="14"/>
      <c r="F56" s="14"/>
      <c r="G56" s="14"/>
      <c r="H56" s="11" t="str">
        <f>IF(B56="","",IFERROR(COUNTIFS(tbVisitas[Cliente],B56,tbVisitas[Realizada?],"Sim",tbVisitas[Data],"&gt;="&amp;RelGer!$C$6,tbVisitas[Data],"&lt;"&amp;RelGer!$O$6)+(ROW()/1000000),""))</f>
        <v/>
      </c>
    </row>
    <row r="57" spans="2:8" ht="20.100000000000001" customHeight="1" x14ac:dyDescent="0.25">
      <c r="B57" s="14"/>
      <c r="C57" s="14"/>
      <c r="D57" s="14"/>
      <c r="E57" s="14"/>
      <c r="F57" s="14"/>
      <c r="G57" s="14"/>
      <c r="H57" s="11" t="str">
        <f>IF(B57="","",IFERROR(COUNTIFS(tbVisitas[Cliente],B57,tbVisitas[Realizada?],"Sim",tbVisitas[Data],"&gt;="&amp;RelGer!$C$6,tbVisitas[Data],"&lt;"&amp;RelGer!$O$6)+(ROW()/1000000),""))</f>
        <v/>
      </c>
    </row>
    <row r="58" spans="2:8" ht="20.100000000000001" customHeight="1" x14ac:dyDescent="0.25">
      <c r="B58" s="14"/>
      <c r="C58" s="14"/>
      <c r="D58" s="14"/>
      <c r="E58" s="14"/>
      <c r="F58" s="14"/>
      <c r="G58" s="14"/>
      <c r="H58" s="11" t="str">
        <f>IF(B58="","",IFERROR(COUNTIFS(tbVisitas[Cliente],B58,tbVisitas[Realizada?],"Sim",tbVisitas[Data],"&gt;="&amp;RelGer!$C$6,tbVisitas[Data],"&lt;"&amp;RelGer!$O$6)+(ROW()/1000000),""))</f>
        <v/>
      </c>
    </row>
    <row r="59" spans="2:8" ht="20.100000000000001" customHeight="1" x14ac:dyDescent="0.25">
      <c r="B59" s="14"/>
      <c r="C59" s="14"/>
      <c r="D59" s="14"/>
      <c r="E59" s="14"/>
      <c r="F59" s="14"/>
      <c r="G59" s="14"/>
      <c r="H59" s="11" t="str">
        <f>IF(B59="","",IFERROR(COUNTIFS(tbVisitas[Cliente],B59,tbVisitas[Realizada?],"Sim",tbVisitas[Data],"&gt;="&amp;RelGer!$C$6,tbVisitas[Data],"&lt;"&amp;RelGer!$O$6)+(ROW()/1000000),""))</f>
        <v/>
      </c>
    </row>
    <row r="60" spans="2:8" ht="20.100000000000001" customHeight="1" x14ac:dyDescent="0.25">
      <c r="B60" s="14"/>
      <c r="C60" s="14"/>
      <c r="D60" s="14"/>
      <c r="E60" s="14"/>
      <c r="F60" s="14"/>
      <c r="G60" s="14"/>
      <c r="H60" s="11" t="str">
        <f>IF(B60="","",IFERROR(COUNTIFS(tbVisitas[Cliente],B60,tbVisitas[Realizada?],"Sim",tbVisitas[Data],"&gt;="&amp;RelGer!$C$6,tbVisitas[Data],"&lt;"&amp;RelGer!$O$6)+(ROW()/1000000),""))</f>
        <v/>
      </c>
    </row>
    <row r="61" spans="2:8" ht="20.100000000000001" customHeight="1" x14ac:dyDescent="0.25">
      <c r="B61" s="14"/>
      <c r="C61" s="14"/>
      <c r="D61" s="14"/>
      <c r="E61" s="14"/>
      <c r="F61" s="14"/>
      <c r="G61" s="14"/>
      <c r="H61" s="11" t="str">
        <f>IF(B61="","",IFERROR(COUNTIFS(tbVisitas[Cliente],B61,tbVisitas[Realizada?],"Sim",tbVisitas[Data],"&gt;="&amp;RelGer!$C$6,tbVisitas[Data],"&lt;"&amp;RelGer!$O$6)+(ROW()/1000000),""))</f>
        <v/>
      </c>
    </row>
    <row r="62" spans="2:8" ht="20.100000000000001" customHeight="1" x14ac:dyDescent="0.25">
      <c r="B62" s="14"/>
      <c r="C62" s="14"/>
      <c r="D62" s="14"/>
      <c r="E62" s="14"/>
      <c r="F62" s="14"/>
      <c r="G62" s="14"/>
      <c r="H62" s="11" t="str">
        <f>IF(B62="","",IFERROR(COUNTIFS(tbVisitas[Cliente],B62,tbVisitas[Realizada?],"Sim",tbVisitas[Data],"&gt;="&amp;RelGer!$C$6,tbVisitas[Data],"&lt;"&amp;RelGer!$O$6)+(ROW()/1000000),""))</f>
        <v/>
      </c>
    </row>
    <row r="63" spans="2:8" ht="20.100000000000001" customHeight="1" x14ac:dyDescent="0.25">
      <c r="B63" s="14"/>
      <c r="C63" s="14"/>
      <c r="D63" s="14"/>
      <c r="E63" s="14"/>
      <c r="F63" s="14"/>
      <c r="G63" s="14"/>
      <c r="H63" s="11" t="str">
        <f>IF(B63="","",IFERROR(COUNTIFS(tbVisitas[Cliente],B63,tbVisitas[Realizada?],"Sim",tbVisitas[Data],"&gt;="&amp;RelGer!$C$6,tbVisitas[Data],"&lt;"&amp;RelGer!$O$6)+(ROW()/1000000),""))</f>
        <v/>
      </c>
    </row>
    <row r="64" spans="2:8" ht="20.100000000000001" customHeight="1" x14ac:dyDescent="0.25">
      <c r="B64" s="14"/>
      <c r="C64" s="14"/>
      <c r="D64" s="14"/>
      <c r="E64" s="14"/>
      <c r="F64" s="14"/>
      <c r="G64" s="14"/>
      <c r="H64" s="11" t="str">
        <f>IF(B64="","",IFERROR(COUNTIFS(tbVisitas[Cliente],B64,tbVisitas[Realizada?],"Sim",tbVisitas[Data],"&gt;="&amp;RelGer!$C$6,tbVisitas[Data],"&lt;"&amp;RelGer!$O$6)+(ROW()/1000000),""))</f>
        <v/>
      </c>
    </row>
    <row r="65" spans="2:8" ht="20.100000000000001" customHeight="1" x14ac:dyDescent="0.25">
      <c r="B65" s="14"/>
      <c r="C65" s="14"/>
      <c r="D65" s="14"/>
      <c r="E65" s="14"/>
      <c r="F65" s="14"/>
      <c r="G65" s="14"/>
      <c r="H65" s="11" t="str">
        <f>IF(B65="","",IFERROR(COUNTIFS(tbVisitas[Cliente],B65,tbVisitas[Realizada?],"Sim",tbVisitas[Data],"&gt;="&amp;RelGer!$C$6,tbVisitas[Data],"&lt;"&amp;RelGer!$O$6)+(ROW()/1000000),""))</f>
        <v/>
      </c>
    </row>
    <row r="66" spans="2:8" ht="20.100000000000001" customHeight="1" x14ac:dyDescent="0.25">
      <c r="B66" s="14"/>
      <c r="C66" s="14"/>
      <c r="D66" s="14"/>
      <c r="E66" s="14"/>
      <c r="F66" s="14"/>
      <c r="G66" s="14"/>
      <c r="H66" s="11" t="str">
        <f>IF(B66="","",IFERROR(COUNTIFS(tbVisitas[Cliente],B66,tbVisitas[Realizada?],"Sim",tbVisitas[Data],"&gt;="&amp;RelGer!$C$6,tbVisitas[Data],"&lt;"&amp;RelGer!$O$6)+(ROW()/1000000),""))</f>
        <v/>
      </c>
    </row>
    <row r="67" spans="2:8" ht="20.100000000000001" customHeight="1" x14ac:dyDescent="0.25">
      <c r="B67" s="14"/>
      <c r="C67" s="14"/>
      <c r="D67" s="14"/>
      <c r="E67" s="14"/>
      <c r="F67" s="14"/>
      <c r="G67" s="14"/>
      <c r="H67" s="11" t="str">
        <f>IF(B67="","",IFERROR(COUNTIFS(tbVisitas[Cliente],B67,tbVisitas[Realizada?],"Sim",tbVisitas[Data],"&gt;="&amp;RelGer!$C$6,tbVisitas[Data],"&lt;"&amp;RelGer!$O$6)+(ROW()/1000000),""))</f>
        <v/>
      </c>
    </row>
    <row r="68" spans="2:8" ht="20.100000000000001" customHeight="1" x14ac:dyDescent="0.25">
      <c r="B68" s="14"/>
      <c r="C68" s="14"/>
      <c r="D68" s="14"/>
      <c r="E68" s="14"/>
      <c r="F68" s="14"/>
      <c r="G68" s="14"/>
      <c r="H68" s="11" t="str">
        <f>IF(B68="","",IFERROR(COUNTIFS(tbVisitas[Cliente],B68,tbVisitas[Realizada?],"Sim",tbVisitas[Data],"&gt;="&amp;RelGer!$C$6,tbVisitas[Data],"&lt;"&amp;RelGer!$O$6)+(ROW()/1000000),""))</f>
        <v/>
      </c>
    </row>
    <row r="69" spans="2:8" ht="20.100000000000001" customHeight="1" x14ac:dyDescent="0.25">
      <c r="B69" s="14"/>
      <c r="C69" s="14"/>
      <c r="D69" s="14"/>
      <c r="E69" s="14"/>
      <c r="F69" s="14"/>
      <c r="G69" s="14"/>
      <c r="H69" s="11" t="str">
        <f>IF(B69="","",IFERROR(COUNTIFS(tbVisitas[Cliente],B69,tbVisitas[Realizada?],"Sim",tbVisitas[Data],"&gt;="&amp;RelGer!$C$6,tbVisitas[Data],"&lt;"&amp;RelGer!$O$6)+(ROW()/1000000),""))</f>
        <v/>
      </c>
    </row>
    <row r="70" spans="2:8" ht="20.100000000000001" customHeight="1" x14ac:dyDescent="0.25">
      <c r="B70" s="14"/>
      <c r="C70" s="14"/>
      <c r="D70" s="14"/>
      <c r="E70" s="14"/>
      <c r="F70" s="14"/>
      <c r="G70" s="14"/>
      <c r="H70" s="11" t="str">
        <f>IF(B70="","",IFERROR(COUNTIFS(tbVisitas[Cliente],B70,tbVisitas[Realizada?],"Sim",tbVisitas[Data],"&gt;="&amp;RelGer!$C$6,tbVisitas[Data],"&lt;"&amp;RelGer!$O$6)+(ROW()/1000000),""))</f>
        <v/>
      </c>
    </row>
    <row r="71" spans="2:8" ht="20.100000000000001" customHeight="1" x14ac:dyDescent="0.25">
      <c r="B71" s="14"/>
      <c r="C71" s="14"/>
      <c r="D71" s="14"/>
      <c r="E71" s="14"/>
      <c r="F71" s="14"/>
      <c r="G71" s="14"/>
      <c r="H71" s="11" t="str">
        <f>IF(B71="","",IFERROR(COUNTIFS(tbVisitas[Cliente],B71,tbVisitas[Realizada?],"Sim",tbVisitas[Data],"&gt;="&amp;RelGer!$C$6,tbVisitas[Data],"&lt;"&amp;RelGer!$O$6)+(ROW()/1000000),""))</f>
        <v/>
      </c>
    </row>
    <row r="72" spans="2:8" ht="20.100000000000001" customHeight="1" x14ac:dyDescent="0.25">
      <c r="B72" s="14"/>
      <c r="C72" s="14"/>
      <c r="D72" s="14"/>
      <c r="E72" s="14"/>
      <c r="F72" s="14"/>
      <c r="G72" s="14"/>
      <c r="H72" s="11" t="str">
        <f>IF(B72="","",IFERROR(COUNTIFS(tbVisitas[Cliente],B72,tbVisitas[Realizada?],"Sim",tbVisitas[Data],"&gt;="&amp;RelGer!$C$6,tbVisitas[Data],"&lt;"&amp;RelGer!$O$6)+(ROW()/1000000),""))</f>
        <v/>
      </c>
    </row>
    <row r="73" spans="2:8" ht="20.100000000000001" customHeight="1" x14ac:dyDescent="0.25">
      <c r="B73" s="14"/>
      <c r="C73" s="14"/>
      <c r="D73" s="14"/>
      <c r="E73" s="14"/>
      <c r="F73" s="14"/>
      <c r="G73" s="14"/>
      <c r="H73" s="11" t="str">
        <f>IF(B73="","",IFERROR(COUNTIFS(tbVisitas[Cliente],B73,tbVisitas[Realizada?],"Sim",tbVisitas[Data],"&gt;="&amp;RelGer!$C$6,tbVisitas[Data],"&lt;"&amp;RelGer!$O$6)+(ROW()/1000000),""))</f>
        <v/>
      </c>
    </row>
    <row r="74" spans="2:8" ht="20.100000000000001" customHeight="1" x14ac:dyDescent="0.25">
      <c r="B74" s="14"/>
      <c r="C74" s="14"/>
      <c r="D74" s="14"/>
      <c r="E74" s="14"/>
      <c r="F74" s="14"/>
      <c r="G74" s="14"/>
      <c r="H74" s="11" t="str">
        <f>IF(B74="","",IFERROR(COUNTIFS(tbVisitas[Cliente],B74,tbVisitas[Realizada?],"Sim",tbVisitas[Data],"&gt;="&amp;RelGer!$C$6,tbVisitas[Data],"&lt;"&amp;RelGer!$O$6)+(ROW()/1000000),""))</f>
        <v/>
      </c>
    </row>
    <row r="75" spans="2:8" ht="20.100000000000001" customHeight="1" x14ac:dyDescent="0.25">
      <c r="B75" s="14"/>
      <c r="C75" s="14"/>
      <c r="D75" s="14"/>
      <c r="E75" s="14"/>
      <c r="F75" s="14"/>
      <c r="G75" s="14"/>
      <c r="H75" s="11" t="str">
        <f>IF(B75="","",IFERROR(COUNTIFS(tbVisitas[Cliente],B75,tbVisitas[Realizada?],"Sim",tbVisitas[Data],"&gt;="&amp;RelGer!$C$6,tbVisitas[Data],"&lt;"&amp;RelGer!$O$6)+(ROW()/1000000),""))</f>
        <v/>
      </c>
    </row>
    <row r="76" spans="2:8" ht="20.100000000000001" customHeight="1" x14ac:dyDescent="0.25">
      <c r="B76" s="14"/>
      <c r="C76" s="14"/>
      <c r="D76" s="14"/>
      <c r="E76" s="14"/>
      <c r="F76" s="14"/>
      <c r="G76" s="14"/>
      <c r="H76" s="11" t="str">
        <f>IF(B76="","",IFERROR(COUNTIFS(tbVisitas[Cliente],B76,tbVisitas[Realizada?],"Sim",tbVisitas[Data],"&gt;="&amp;RelGer!$C$6,tbVisitas[Data],"&lt;"&amp;RelGer!$O$6)+(ROW()/1000000),""))</f>
        <v/>
      </c>
    </row>
    <row r="77" spans="2:8" ht="20.100000000000001" customHeight="1" x14ac:dyDescent="0.25">
      <c r="B77" s="14"/>
      <c r="C77" s="14"/>
      <c r="D77" s="14"/>
      <c r="E77" s="14"/>
      <c r="F77" s="14"/>
      <c r="G77" s="14"/>
      <c r="H77" s="11" t="str">
        <f>IF(B77="","",IFERROR(COUNTIFS(tbVisitas[Cliente],B77,tbVisitas[Realizada?],"Sim",tbVisitas[Data],"&gt;="&amp;RelGer!$C$6,tbVisitas[Data],"&lt;"&amp;RelGer!$O$6)+(ROW()/1000000),""))</f>
        <v/>
      </c>
    </row>
    <row r="78" spans="2:8" ht="20.100000000000001" customHeight="1" x14ac:dyDescent="0.25">
      <c r="B78" s="14"/>
      <c r="C78" s="14"/>
      <c r="D78" s="14"/>
      <c r="E78" s="14"/>
      <c r="F78" s="14"/>
      <c r="G78" s="14"/>
      <c r="H78" s="11" t="str">
        <f>IF(B78="","",IFERROR(COUNTIFS(tbVisitas[Cliente],B78,tbVisitas[Realizada?],"Sim",tbVisitas[Data],"&gt;="&amp;RelGer!$C$6,tbVisitas[Data],"&lt;"&amp;RelGer!$O$6)+(ROW()/1000000),""))</f>
        <v/>
      </c>
    </row>
    <row r="79" spans="2:8" ht="20.100000000000001" customHeight="1" x14ac:dyDescent="0.25">
      <c r="B79" s="14"/>
      <c r="C79" s="14"/>
      <c r="D79" s="14"/>
      <c r="E79" s="14"/>
      <c r="F79" s="14"/>
      <c r="G79" s="14"/>
      <c r="H79" s="11" t="str">
        <f>IF(B79="","",IFERROR(COUNTIFS(tbVisitas[Cliente],B79,tbVisitas[Realizada?],"Sim",tbVisitas[Data],"&gt;="&amp;RelGer!$C$6,tbVisitas[Data],"&lt;"&amp;RelGer!$O$6)+(ROW()/1000000),""))</f>
        <v/>
      </c>
    </row>
    <row r="80" spans="2:8" ht="20.100000000000001" customHeight="1" x14ac:dyDescent="0.25">
      <c r="B80" s="14"/>
      <c r="C80" s="14"/>
      <c r="D80" s="14"/>
      <c r="E80" s="14"/>
      <c r="F80" s="14"/>
      <c r="G80" s="14"/>
      <c r="H80" s="11" t="str">
        <f>IF(B80="","",IFERROR(COUNTIFS(tbVisitas[Cliente],B80,tbVisitas[Realizada?],"Sim",tbVisitas[Data],"&gt;="&amp;RelGer!$C$6,tbVisitas[Data],"&lt;"&amp;RelGer!$O$6)+(ROW()/1000000),""))</f>
        <v/>
      </c>
    </row>
    <row r="81" spans="2:8" ht="20.100000000000001" customHeight="1" x14ac:dyDescent="0.25">
      <c r="B81" s="14"/>
      <c r="C81" s="14"/>
      <c r="D81" s="14"/>
      <c r="E81" s="14"/>
      <c r="F81" s="14"/>
      <c r="G81" s="14"/>
      <c r="H81" s="11" t="str">
        <f>IF(B81="","",IFERROR(COUNTIFS(tbVisitas[Cliente],B81,tbVisitas[Realizada?],"Sim",tbVisitas[Data],"&gt;="&amp;RelGer!$C$6,tbVisitas[Data],"&lt;"&amp;RelGer!$O$6)+(ROW()/1000000),""))</f>
        <v/>
      </c>
    </row>
    <row r="82" spans="2:8" ht="20.100000000000001" customHeight="1" x14ac:dyDescent="0.25">
      <c r="B82" s="14"/>
      <c r="C82" s="14"/>
      <c r="D82" s="14"/>
      <c r="E82" s="14"/>
      <c r="F82" s="14"/>
      <c r="G82" s="14"/>
      <c r="H82" s="11" t="str">
        <f>IF(B82="","",IFERROR(COUNTIFS(tbVisitas[Cliente],B82,tbVisitas[Realizada?],"Sim",tbVisitas[Data],"&gt;="&amp;RelGer!$C$6,tbVisitas[Data],"&lt;"&amp;RelGer!$O$6)+(ROW()/1000000),""))</f>
        <v/>
      </c>
    </row>
    <row r="83" spans="2:8" ht="20.100000000000001" customHeight="1" x14ac:dyDescent="0.25">
      <c r="B83" s="14"/>
      <c r="C83" s="14"/>
      <c r="D83" s="14"/>
      <c r="E83" s="14"/>
      <c r="F83" s="14"/>
      <c r="G83" s="14"/>
      <c r="H83" s="11" t="str">
        <f>IF(B83="","",IFERROR(COUNTIFS(tbVisitas[Cliente],B83,tbVisitas[Realizada?],"Sim",tbVisitas[Data],"&gt;="&amp;RelGer!$C$6,tbVisitas[Data],"&lt;"&amp;RelGer!$O$6)+(ROW()/1000000),""))</f>
        <v/>
      </c>
    </row>
    <row r="84" spans="2:8" ht="20.100000000000001" customHeight="1" x14ac:dyDescent="0.25">
      <c r="B84" s="14"/>
      <c r="C84" s="14"/>
      <c r="D84" s="14"/>
      <c r="E84" s="14"/>
      <c r="F84" s="14"/>
      <c r="G84" s="14"/>
      <c r="H84" s="11" t="str">
        <f>IF(B84="","",IFERROR(COUNTIFS(tbVisitas[Cliente],B84,tbVisitas[Realizada?],"Sim",tbVisitas[Data],"&gt;="&amp;RelGer!$C$6,tbVisitas[Data],"&lt;"&amp;RelGer!$O$6)+(ROW()/1000000),""))</f>
        <v/>
      </c>
    </row>
    <row r="85" spans="2:8" ht="20.100000000000001" customHeight="1" x14ac:dyDescent="0.25">
      <c r="B85" s="14"/>
      <c r="C85" s="14"/>
      <c r="D85" s="14"/>
      <c r="E85" s="14"/>
      <c r="F85" s="14"/>
      <c r="G85" s="14"/>
      <c r="H85" s="11" t="str">
        <f>IF(B85="","",IFERROR(COUNTIFS(tbVisitas[Cliente],B85,tbVisitas[Realizada?],"Sim",tbVisitas[Data],"&gt;="&amp;RelGer!$C$6,tbVisitas[Data],"&lt;"&amp;RelGer!$O$6)+(ROW()/1000000),""))</f>
        <v/>
      </c>
    </row>
    <row r="86" spans="2:8" ht="20.100000000000001" customHeight="1" x14ac:dyDescent="0.25">
      <c r="B86" s="14"/>
      <c r="C86" s="14"/>
      <c r="D86" s="14"/>
      <c r="E86" s="14"/>
      <c r="F86" s="14"/>
      <c r="G86" s="14"/>
      <c r="H86" s="11" t="str">
        <f>IF(B86="","",IFERROR(COUNTIFS(tbVisitas[Cliente],B86,tbVisitas[Realizada?],"Sim",tbVisitas[Data],"&gt;="&amp;RelGer!$C$6,tbVisitas[Data],"&lt;"&amp;RelGer!$O$6)+(ROW()/1000000),""))</f>
        <v/>
      </c>
    </row>
    <row r="87" spans="2:8" ht="20.100000000000001" customHeight="1" x14ac:dyDescent="0.25">
      <c r="B87" s="14"/>
      <c r="C87" s="14"/>
      <c r="D87" s="14"/>
      <c r="E87" s="14"/>
      <c r="F87" s="14"/>
      <c r="G87" s="14"/>
      <c r="H87" s="11" t="str">
        <f>IF(B87="","",IFERROR(COUNTIFS(tbVisitas[Cliente],B87,tbVisitas[Realizada?],"Sim",tbVisitas[Data],"&gt;="&amp;RelGer!$C$6,tbVisitas[Data],"&lt;"&amp;RelGer!$O$6)+(ROW()/1000000),""))</f>
        <v/>
      </c>
    </row>
    <row r="88" spans="2:8" ht="20.100000000000001" customHeight="1" x14ac:dyDescent="0.25">
      <c r="B88" s="14"/>
      <c r="C88" s="14"/>
      <c r="D88" s="14"/>
      <c r="E88" s="14"/>
      <c r="F88" s="14"/>
      <c r="G88" s="14"/>
      <c r="H88" s="11" t="str">
        <f>IF(B88="","",IFERROR(COUNTIFS(tbVisitas[Cliente],B88,tbVisitas[Realizada?],"Sim",tbVisitas[Data],"&gt;="&amp;RelGer!$C$6,tbVisitas[Data],"&lt;"&amp;RelGer!$O$6)+(ROW()/1000000),""))</f>
        <v/>
      </c>
    </row>
    <row r="89" spans="2:8" ht="20.100000000000001" customHeight="1" x14ac:dyDescent="0.25">
      <c r="B89" s="14"/>
      <c r="C89" s="14"/>
      <c r="D89" s="14"/>
      <c r="E89" s="14"/>
      <c r="F89" s="14"/>
      <c r="G89" s="14"/>
      <c r="H89" s="11" t="str">
        <f>IF(B89="","",IFERROR(COUNTIFS(tbVisitas[Cliente],B89,tbVisitas[Realizada?],"Sim",tbVisitas[Data],"&gt;="&amp;RelGer!$C$6,tbVisitas[Data],"&lt;"&amp;RelGer!$O$6)+(ROW()/1000000),""))</f>
        <v/>
      </c>
    </row>
    <row r="90" spans="2:8" ht="20.100000000000001" customHeight="1" x14ac:dyDescent="0.25">
      <c r="B90" s="14"/>
      <c r="C90" s="14"/>
      <c r="D90" s="14"/>
      <c r="E90" s="14"/>
      <c r="F90" s="14"/>
      <c r="G90" s="14"/>
      <c r="H90" s="11" t="str">
        <f>IF(B90="","",IFERROR(COUNTIFS(tbVisitas[Cliente],B90,tbVisitas[Realizada?],"Sim",tbVisitas[Data],"&gt;="&amp;RelGer!$C$6,tbVisitas[Data],"&lt;"&amp;RelGer!$O$6)+(ROW()/1000000),""))</f>
        <v/>
      </c>
    </row>
    <row r="91" spans="2:8" ht="20.100000000000001" customHeight="1" x14ac:dyDescent="0.25">
      <c r="B91" s="14"/>
      <c r="C91" s="14"/>
      <c r="D91" s="14"/>
      <c r="E91" s="14"/>
      <c r="F91" s="14"/>
      <c r="G91" s="14"/>
      <c r="H91" s="11" t="str">
        <f>IF(B91="","",IFERROR(COUNTIFS(tbVisitas[Cliente],B91,tbVisitas[Realizada?],"Sim",tbVisitas[Data],"&gt;="&amp;RelGer!$C$6,tbVisitas[Data],"&lt;"&amp;RelGer!$O$6)+(ROW()/1000000),""))</f>
        <v/>
      </c>
    </row>
    <row r="92" spans="2:8" ht="20.100000000000001" customHeight="1" x14ac:dyDescent="0.25">
      <c r="B92" s="14"/>
      <c r="C92" s="14"/>
      <c r="D92" s="14"/>
      <c r="E92" s="14"/>
      <c r="F92" s="14"/>
      <c r="G92" s="14"/>
      <c r="H92" s="11" t="str">
        <f>IF(B92="","",IFERROR(COUNTIFS(tbVisitas[Cliente],B92,tbVisitas[Realizada?],"Sim",tbVisitas[Data],"&gt;="&amp;RelGer!$C$6,tbVisitas[Data],"&lt;"&amp;RelGer!$O$6)+(ROW()/1000000),""))</f>
        <v/>
      </c>
    </row>
    <row r="93" spans="2:8" ht="20.100000000000001" customHeight="1" x14ac:dyDescent="0.25">
      <c r="B93" s="14"/>
      <c r="C93" s="14"/>
      <c r="D93" s="14"/>
      <c r="E93" s="14"/>
      <c r="F93" s="14"/>
      <c r="G93" s="14"/>
      <c r="H93" s="11" t="str">
        <f>IF(B93="","",IFERROR(COUNTIFS(tbVisitas[Cliente],B93,tbVisitas[Realizada?],"Sim",tbVisitas[Data],"&gt;="&amp;RelGer!$C$6,tbVisitas[Data],"&lt;"&amp;RelGer!$O$6)+(ROW()/1000000),""))</f>
        <v/>
      </c>
    </row>
    <row r="94" spans="2:8" ht="20.100000000000001" customHeight="1" x14ac:dyDescent="0.25">
      <c r="B94" s="14"/>
      <c r="C94" s="14"/>
      <c r="D94" s="14"/>
      <c r="E94" s="14"/>
      <c r="F94" s="14"/>
      <c r="G94" s="14"/>
      <c r="H94" s="11" t="str">
        <f>IF(B94="","",IFERROR(COUNTIFS(tbVisitas[Cliente],B94,tbVisitas[Realizada?],"Sim",tbVisitas[Data],"&gt;="&amp;RelGer!$C$6,tbVisitas[Data],"&lt;"&amp;RelGer!$O$6)+(ROW()/1000000),""))</f>
        <v/>
      </c>
    </row>
    <row r="95" spans="2:8" ht="20.100000000000001" customHeight="1" x14ac:dyDescent="0.25">
      <c r="B95" s="14"/>
      <c r="C95" s="14"/>
      <c r="D95" s="14"/>
      <c r="E95" s="14"/>
      <c r="F95" s="14"/>
      <c r="G95" s="14"/>
      <c r="H95" s="11" t="str">
        <f>IF(B95="","",IFERROR(COUNTIFS(tbVisitas[Cliente],B95,tbVisitas[Realizada?],"Sim",tbVisitas[Data],"&gt;="&amp;RelGer!$C$6,tbVisitas[Data],"&lt;"&amp;RelGer!$O$6)+(ROW()/1000000),""))</f>
        <v/>
      </c>
    </row>
    <row r="96" spans="2:8" ht="20.100000000000001" customHeight="1" x14ac:dyDescent="0.25">
      <c r="B96" s="14"/>
      <c r="C96" s="14"/>
      <c r="D96" s="14"/>
      <c r="E96" s="14"/>
      <c r="F96" s="14"/>
      <c r="G96" s="14"/>
      <c r="H96" s="11" t="str">
        <f>IF(B96="","",IFERROR(COUNTIFS(tbVisitas[Cliente],B96,tbVisitas[Realizada?],"Sim",tbVisitas[Data],"&gt;="&amp;RelGer!$C$6,tbVisitas[Data],"&lt;"&amp;RelGer!$O$6)+(ROW()/1000000),""))</f>
        <v/>
      </c>
    </row>
    <row r="97" spans="2:8" ht="20.100000000000001" customHeight="1" x14ac:dyDescent="0.25">
      <c r="B97" s="14"/>
      <c r="C97" s="14"/>
      <c r="D97" s="14"/>
      <c r="E97" s="14"/>
      <c r="F97" s="14"/>
      <c r="G97" s="14"/>
      <c r="H97" s="11" t="str">
        <f>IF(B97="","",IFERROR(COUNTIFS(tbVisitas[Cliente],B97,tbVisitas[Realizada?],"Sim",tbVisitas[Data],"&gt;="&amp;RelGer!$C$6,tbVisitas[Data],"&lt;"&amp;RelGer!$O$6)+(ROW()/1000000),""))</f>
        <v/>
      </c>
    </row>
    <row r="98" spans="2:8" ht="20.100000000000001" customHeight="1" x14ac:dyDescent="0.25">
      <c r="B98" s="14"/>
      <c r="C98" s="14"/>
      <c r="D98" s="14"/>
      <c r="E98" s="14"/>
      <c r="F98" s="14"/>
      <c r="G98" s="14"/>
      <c r="H98" s="11" t="str">
        <f>IF(B98="","",IFERROR(COUNTIFS(tbVisitas[Cliente],B98,tbVisitas[Realizada?],"Sim",tbVisitas[Data],"&gt;="&amp;RelGer!$C$6,tbVisitas[Data],"&lt;"&amp;RelGer!$O$6)+(ROW()/1000000),""))</f>
        <v/>
      </c>
    </row>
    <row r="99" spans="2:8" ht="20.100000000000001" customHeight="1" x14ac:dyDescent="0.25">
      <c r="B99" s="14"/>
      <c r="C99" s="14"/>
      <c r="D99" s="14"/>
      <c r="E99" s="14"/>
      <c r="F99" s="14"/>
      <c r="G99" s="14"/>
      <c r="H99" s="11" t="str">
        <f>IF(B99="","",IFERROR(COUNTIFS(tbVisitas[Cliente],B99,tbVisitas[Realizada?],"Sim",tbVisitas[Data],"&gt;="&amp;RelGer!$C$6,tbVisitas[Data],"&lt;"&amp;RelGer!$O$6)+(ROW()/1000000),""))</f>
        <v/>
      </c>
    </row>
    <row r="100" spans="2:8" ht="20.100000000000001" customHeight="1" x14ac:dyDescent="0.25">
      <c r="B100" s="14"/>
      <c r="C100" s="14"/>
      <c r="D100" s="14"/>
      <c r="E100" s="14"/>
      <c r="F100" s="14"/>
      <c r="G100" s="14"/>
      <c r="H100" s="11" t="str">
        <f>IF(B100="","",IFERROR(COUNTIFS(tbVisitas[Cliente],B100,tbVisitas[Realizada?],"Sim",tbVisitas[Data],"&gt;="&amp;RelGer!$C$6,tbVisitas[Data],"&lt;"&amp;RelGer!$O$6)+(ROW()/1000000),""))</f>
        <v/>
      </c>
    </row>
    <row r="101" spans="2:8" ht="20.100000000000001" customHeight="1" x14ac:dyDescent="0.25">
      <c r="B101" s="14"/>
      <c r="C101" s="14"/>
      <c r="D101" s="14"/>
      <c r="E101" s="14"/>
      <c r="F101" s="14"/>
      <c r="G101" s="14"/>
      <c r="H101" s="11" t="str">
        <f>IF(B101="","",IFERROR(COUNTIFS(tbVisitas[Cliente],B101,tbVisitas[Realizada?],"Sim",tbVisitas[Data],"&gt;="&amp;RelGer!$C$6,tbVisitas[Data],"&lt;"&amp;RelGer!$O$6)+(ROW()/1000000),""))</f>
        <v/>
      </c>
    </row>
    <row r="102" spans="2:8" ht="20.100000000000001" customHeight="1" x14ac:dyDescent="0.25">
      <c r="B102" s="14"/>
      <c r="C102" s="14"/>
      <c r="D102" s="14"/>
      <c r="E102" s="14"/>
      <c r="F102" s="14"/>
      <c r="G102" s="14"/>
      <c r="H102" s="11" t="str">
        <f>IF(B102="","",IFERROR(COUNTIFS(tbVisitas[Cliente],B102,tbVisitas[Realizada?],"Sim",tbVisitas[Data],"&gt;="&amp;RelGer!$C$6,tbVisitas[Data],"&lt;"&amp;RelGer!$O$6)+(ROW()/1000000),""))</f>
        <v/>
      </c>
    </row>
    <row r="103" spans="2:8" ht="20.100000000000001" customHeight="1" x14ac:dyDescent="0.25">
      <c r="B103" s="14"/>
      <c r="C103" s="14"/>
      <c r="D103" s="14"/>
      <c r="E103" s="14"/>
      <c r="F103" s="14"/>
      <c r="G103" s="14"/>
      <c r="H103" s="11" t="str">
        <f>IF(B103="","",IFERROR(COUNTIFS(tbVisitas[Cliente],B103,tbVisitas[Realizada?],"Sim",tbVisitas[Data],"&gt;="&amp;RelGer!$C$6,tbVisitas[Data],"&lt;"&amp;RelGer!$O$6)+(ROW()/1000000),""))</f>
        <v/>
      </c>
    </row>
    <row r="104" spans="2:8" ht="20.100000000000001" customHeight="1" x14ac:dyDescent="0.25">
      <c r="B104" s="14"/>
      <c r="C104" s="14"/>
      <c r="D104" s="14"/>
      <c r="E104" s="14"/>
      <c r="F104" s="14"/>
      <c r="G104" s="14"/>
      <c r="H104" s="11" t="str">
        <f>IF(B104="","",IFERROR(COUNTIFS(tbVisitas[Cliente],B104,tbVisitas[Realizada?],"Sim",tbVisitas[Data],"&gt;="&amp;RelGer!$C$6,tbVisitas[Data],"&lt;"&amp;RelGer!$O$6)+(ROW()/1000000),""))</f>
        <v/>
      </c>
    </row>
    <row r="105" spans="2:8" ht="20.100000000000001" customHeight="1" x14ac:dyDescent="0.25">
      <c r="B105" s="14"/>
      <c r="C105" s="14"/>
      <c r="D105" s="14"/>
      <c r="E105" s="14"/>
      <c r="F105" s="14"/>
      <c r="G105" s="14"/>
      <c r="H105" s="11" t="str">
        <f>IF(B105="","",IFERROR(COUNTIFS(tbVisitas[Cliente],B105,tbVisitas[Realizada?],"Sim",tbVisitas[Data],"&gt;="&amp;RelGer!$C$6,tbVisitas[Data],"&lt;"&amp;RelGer!$O$6)+(ROW()/1000000),""))</f>
        <v/>
      </c>
    </row>
    <row r="106" spans="2:8" ht="20.100000000000001" customHeight="1" x14ac:dyDescent="0.25">
      <c r="B106" s="14"/>
      <c r="C106" s="14"/>
      <c r="D106" s="14"/>
      <c r="E106" s="14"/>
      <c r="F106" s="14"/>
      <c r="G106" s="14"/>
      <c r="H106" s="11" t="str">
        <f>IF(B106="","",IFERROR(COUNTIFS(tbVisitas[Cliente],B106,tbVisitas[Realizada?],"Sim",tbVisitas[Data],"&gt;="&amp;RelGer!$C$6,tbVisitas[Data],"&lt;"&amp;RelGer!$O$6)+(ROW()/1000000),""))</f>
        <v/>
      </c>
    </row>
    <row r="107" spans="2:8" ht="20.100000000000001" customHeight="1" x14ac:dyDescent="0.25">
      <c r="B107" s="14"/>
      <c r="C107" s="14"/>
      <c r="D107" s="14"/>
      <c r="E107" s="14"/>
      <c r="F107" s="14"/>
      <c r="G107" s="14"/>
      <c r="H107" s="11" t="str">
        <f>IF(B107="","",IFERROR(COUNTIFS(tbVisitas[Cliente],B107,tbVisitas[Realizada?],"Sim",tbVisitas[Data],"&gt;="&amp;RelGer!$C$6,tbVisitas[Data],"&lt;"&amp;RelGer!$O$6)+(ROW()/1000000),""))</f>
        <v/>
      </c>
    </row>
    <row r="108" spans="2:8" ht="20.100000000000001" customHeight="1" x14ac:dyDescent="0.25">
      <c r="B108" s="14"/>
      <c r="C108" s="14"/>
      <c r="D108" s="14"/>
      <c r="E108" s="14"/>
      <c r="F108" s="14"/>
      <c r="G108" s="14"/>
      <c r="H108" s="11" t="str">
        <f>IF(B108="","",IFERROR(COUNTIFS(tbVisitas[Cliente],B108,tbVisitas[Realizada?],"Sim",tbVisitas[Data],"&gt;="&amp;RelGer!$C$6,tbVisitas[Data],"&lt;"&amp;RelGer!$O$6)+(ROW()/1000000),""))</f>
        <v/>
      </c>
    </row>
    <row r="109" spans="2:8" ht="20.100000000000001" customHeight="1" x14ac:dyDescent="0.25">
      <c r="B109" s="14"/>
      <c r="C109" s="14"/>
      <c r="D109" s="14"/>
      <c r="E109" s="14"/>
      <c r="F109" s="14"/>
      <c r="G109" s="14"/>
      <c r="H109" s="11" t="str">
        <f>IF(B109="","",IFERROR(COUNTIFS(tbVisitas[Cliente],B109,tbVisitas[Realizada?],"Sim",tbVisitas[Data],"&gt;="&amp;RelGer!$C$6,tbVisitas[Data],"&lt;"&amp;RelGer!$O$6)+(ROW()/1000000),""))</f>
        <v/>
      </c>
    </row>
    <row r="110" spans="2:8" ht="20.100000000000001" customHeight="1" x14ac:dyDescent="0.25">
      <c r="B110" s="14"/>
      <c r="C110" s="14"/>
      <c r="D110" s="14"/>
      <c r="E110" s="14"/>
      <c r="F110" s="14"/>
      <c r="G110" s="14"/>
      <c r="H110" s="11" t="str">
        <f>IF(B110="","",IFERROR(COUNTIFS(tbVisitas[Cliente],B110,tbVisitas[Realizada?],"Sim",tbVisitas[Data],"&gt;="&amp;RelGer!$C$6,tbVisitas[Data],"&lt;"&amp;RelGer!$O$6)+(ROW()/1000000),""))</f>
        <v/>
      </c>
    </row>
    <row r="111" spans="2:8" ht="20.100000000000001" customHeight="1" x14ac:dyDescent="0.25">
      <c r="B111" s="14"/>
      <c r="C111" s="14"/>
      <c r="D111" s="14"/>
      <c r="E111" s="14"/>
      <c r="F111" s="14"/>
      <c r="G111" s="14"/>
      <c r="H111" s="11" t="str">
        <f>IF(B111="","",IFERROR(COUNTIFS(tbVisitas[Cliente],B111,tbVisitas[Realizada?],"Sim",tbVisitas[Data],"&gt;="&amp;RelGer!$C$6,tbVisitas[Data],"&lt;"&amp;RelGer!$O$6)+(ROW()/1000000),""))</f>
        <v/>
      </c>
    </row>
    <row r="112" spans="2:8" ht="20.100000000000001" customHeight="1" x14ac:dyDescent="0.25">
      <c r="B112" s="14"/>
      <c r="C112" s="14"/>
      <c r="D112" s="14"/>
      <c r="E112" s="14"/>
      <c r="F112" s="14"/>
      <c r="G112" s="14"/>
      <c r="H112" s="11" t="str">
        <f>IF(B112="","",IFERROR(COUNTIFS(tbVisitas[Cliente],B112,tbVisitas[Realizada?],"Sim",tbVisitas[Data],"&gt;="&amp;RelGer!$C$6,tbVisitas[Data],"&lt;"&amp;RelGer!$O$6)+(ROW()/1000000),""))</f>
        <v/>
      </c>
    </row>
    <row r="113" spans="2:8" ht="20.100000000000001" customHeight="1" x14ac:dyDescent="0.25">
      <c r="B113" s="14"/>
      <c r="C113" s="14"/>
      <c r="D113" s="14"/>
      <c r="E113" s="14"/>
      <c r="F113" s="14"/>
      <c r="G113" s="14"/>
      <c r="H113" s="11" t="str">
        <f>IF(B113="","",IFERROR(COUNTIFS(tbVisitas[Cliente],B113,tbVisitas[Realizada?],"Sim",tbVisitas[Data],"&gt;="&amp;RelGer!$C$6,tbVisitas[Data],"&lt;"&amp;RelGer!$O$6)+(ROW()/1000000),""))</f>
        <v/>
      </c>
    </row>
    <row r="114" spans="2:8" ht="20.100000000000001" customHeight="1" x14ac:dyDescent="0.25">
      <c r="B114" s="14"/>
      <c r="C114" s="14"/>
      <c r="D114" s="14"/>
      <c r="E114" s="14"/>
      <c r="F114" s="14"/>
      <c r="G114" s="14"/>
      <c r="H114" s="11" t="str">
        <f>IF(B114="","",IFERROR(COUNTIFS(tbVisitas[Cliente],B114,tbVisitas[Realizada?],"Sim",tbVisitas[Data],"&gt;="&amp;RelGer!$C$6,tbVisitas[Data],"&lt;"&amp;RelGer!$O$6)+(ROW()/1000000),""))</f>
        <v/>
      </c>
    </row>
    <row r="115" spans="2:8" ht="20.100000000000001" customHeight="1" x14ac:dyDescent="0.25">
      <c r="B115" s="14"/>
      <c r="C115" s="14"/>
      <c r="D115" s="14"/>
      <c r="E115" s="14"/>
      <c r="F115" s="14"/>
      <c r="G115" s="14"/>
      <c r="H115" s="11" t="str">
        <f>IF(B115="","",IFERROR(COUNTIFS(tbVisitas[Cliente],B115,tbVisitas[Realizada?],"Sim",tbVisitas[Data],"&gt;="&amp;RelGer!$C$6,tbVisitas[Data],"&lt;"&amp;RelGer!$O$6)+(ROW()/1000000),""))</f>
        <v/>
      </c>
    </row>
    <row r="116" spans="2:8" ht="20.100000000000001" customHeight="1" x14ac:dyDescent="0.25">
      <c r="B116" s="14"/>
      <c r="C116" s="14"/>
      <c r="D116" s="14"/>
      <c r="E116" s="14"/>
      <c r="F116" s="14"/>
      <c r="G116" s="14"/>
      <c r="H116" s="11" t="str">
        <f>IF(B116="","",IFERROR(COUNTIFS(tbVisitas[Cliente],B116,tbVisitas[Realizada?],"Sim",tbVisitas[Data],"&gt;="&amp;RelGer!$C$6,tbVisitas[Data],"&lt;"&amp;RelGer!$O$6)+(ROW()/1000000),""))</f>
        <v/>
      </c>
    </row>
    <row r="117" spans="2:8" ht="20.100000000000001" customHeight="1" x14ac:dyDescent="0.25">
      <c r="B117" s="14"/>
      <c r="C117" s="14"/>
      <c r="D117" s="14"/>
      <c r="E117" s="14"/>
      <c r="F117" s="14"/>
      <c r="G117" s="14"/>
      <c r="H117" s="11" t="str">
        <f>IF(B117="","",IFERROR(COUNTIFS(tbVisitas[Cliente],B117,tbVisitas[Realizada?],"Sim",tbVisitas[Data],"&gt;="&amp;RelGer!$C$6,tbVisitas[Data],"&lt;"&amp;RelGer!$O$6)+(ROW()/1000000),""))</f>
        <v/>
      </c>
    </row>
    <row r="118" spans="2:8" ht="20.100000000000001" customHeight="1" x14ac:dyDescent="0.25">
      <c r="B118" s="14"/>
      <c r="C118" s="14"/>
      <c r="D118" s="14"/>
      <c r="E118" s="14"/>
      <c r="F118" s="14"/>
      <c r="G118" s="14"/>
      <c r="H118" s="11" t="str">
        <f>IF(B118="","",IFERROR(COUNTIFS(tbVisitas[Cliente],B118,tbVisitas[Realizada?],"Sim",tbVisitas[Data],"&gt;="&amp;RelGer!$C$6,tbVisitas[Data],"&lt;"&amp;RelGer!$O$6)+(ROW()/1000000),""))</f>
        <v/>
      </c>
    </row>
    <row r="119" spans="2:8" ht="20.100000000000001" customHeight="1" x14ac:dyDescent="0.25">
      <c r="B119" s="14"/>
      <c r="C119" s="14"/>
      <c r="D119" s="14"/>
      <c r="E119" s="14"/>
      <c r="F119" s="14"/>
      <c r="G119" s="14"/>
      <c r="H119" s="11" t="str">
        <f>IF(B119="","",IFERROR(COUNTIFS(tbVisitas[Cliente],B119,tbVisitas[Realizada?],"Sim",tbVisitas[Data],"&gt;="&amp;RelGer!$C$6,tbVisitas[Data],"&lt;"&amp;RelGer!$O$6)+(ROW()/1000000),""))</f>
        <v/>
      </c>
    </row>
    <row r="120" spans="2:8" ht="20.100000000000001" customHeight="1" x14ac:dyDescent="0.25">
      <c r="B120" s="14"/>
      <c r="C120" s="14"/>
      <c r="D120" s="14"/>
      <c r="E120" s="14"/>
      <c r="F120" s="14"/>
      <c r="G120" s="14"/>
      <c r="H120" s="11" t="str">
        <f>IF(B120="","",IFERROR(COUNTIFS(tbVisitas[Cliente],B120,tbVisitas[Realizada?],"Sim",tbVisitas[Data],"&gt;="&amp;RelGer!$C$6,tbVisitas[Data],"&lt;"&amp;RelGer!$O$6)+(ROW()/1000000),""))</f>
        <v/>
      </c>
    </row>
    <row r="121" spans="2:8" ht="20.100000000000001" customHeight="1" x14ac:dyDescent="0.25">
      <c r="B121" s="14"/>
      <c r="C121" s="14"/>
      <c r="D121" s="14"/>
      <c r="E121" s="14"/>
      <c r="F121" s="14"/>
      <c r="G121" s="14"/>
      <c r="H121" s="11" t="str">
        <f>IF(B121="","",IFERROR(COUNTIFS(tbVisitas[Cliente],B121,tbVisitas[Realizada?],"Sim",tbVisitas[Data],"&gt;="&amp;RelGer!$C$6,tbVisitas[Data],"&lt;"&amp;RelGer!$O$6)+(ROW()/1000000),""))</f>
        <v/>
      </c>
    </row>
    <row r="122" spans="2:8" ht="20.100000000000001" customHeight="1" x14ac:dyDescent="0.25">
      <c r="B122" s="14"/>
      <c r="C122" s="14"/>
      <c r="D122" s="14"/>
      <c r="E122" s="14"/>
      <c r="F122" s="14"/>
      <c r="G122" s="14"/>
      <c r="H122" s="11" t="str">
        <f>IF(B122="","",IFERROR(COUNTIFS(tbVisitas[Cliente],B122,tbVisitas[Realizada?],"Sim",tbVisitas[Data],"&gt;="&amp;RelGer!$C$6,tbVisitas[Data],"&lt;"&amp;RelGer!$O$6)+(ROW()/1000000),""))</f>
        <v/>
      </c>
    </row>
    <row r="123" spans="2:8" ht="20.100000000000001" customHeight="1" x14ac:dyDescent="0.25">
      <c r="B123" s="14"/>
      <c r="C123" s="14"/>
      <c r="D123" s="14"/>
      <c r="E123" s="14"/>
      <c r="F123" s="14"/>
      <c r="G123" s="14"/>
      <c r="H123" s="11" t="str">
        <f>IF(B123="","",IFERROR(COUNTIFS(tbVisitas[Cliente],B123,tbVisitas[Realizada?],"Sim",tbVisitas[Data],"&gt;="&amp;RelGer!$C$6,tbVisitas[Data],"&lt;"&amp;RelGer!$O$6)+(ROW()/1000000),""))</f>
        <v/>
      </c>
    </row>
    <row r="124" spans="2:8" ht="20.100000000000001" customHeight="1" x14ac:dyDescent="0.25">
      <c r="B124" s="14"/>
      <c r="C124" s="14"/>
      <c r="D124" s="14"/>
      <c r="E124" s="14"/>
      <c r="F124" s="14"/>
      <c r="G124" s="14"/>
      <c r="H124" s="11" t="str">
        <f>IF(B124="","",IFERROR(COUNTIFS(tbVisitas[Cliente],B124,tbVisitas[Realizada?],"Sim",tbVisitas[Data],"&gt;="&amp;RelGer!$C$6,tbVisitas[Data],"&lt;"&amp;RelGer!$O$6)+(ROW()/1000000),""))</f>
        <v/>
      </c>
    </row>
    <row r="125" spans="2:8" ht="20.100000000000001" customHeight="1" x14ac:dyDescent="0.25">
      <c r="B125" s="14"/>
      <c r="C125" s="14"/>
      <c r="D125" s="14"/>
      <c r="E125" s="14"/>
      <c r="F125" s="14"/>
      <c r="G125" s="14"/>
      <c r="H125" s="11" t="str">
        <f>IF(B125="","",IFERROR(COUNTIFS(tbVisitas[Cliente],B125,tbVisitas[Realizada?],"Sim",tbVisitas[Data],"&gt;="&amp;RelGer!$C$6,tbVisitas[Data],"&lt;"&amp;RelGer!$O$6)+(ROW()/1000000),""))</f>
        <v/>
      </c>
    </row>
    <row r="126" spans="2:8" ht="20.100000000000001" customHeight="1" x14ac:dyDescent="0.25">
      <c r="B126" s="14"/>
      <c r="C126" s="14"/>
      <c r="D126" s="14"/>
      <c r="E126" s="14"/>
      <c r="F126" s="14"/>
      <c r="G126" s="14"/>
      <c r="H126" s="11" t="str">
        <f>IF(B126="","",IFERROR(COUNTIFS(tbVisitas[Cliente],B126,tbVisitas[Realizada?],"Sim",tbVisitas[Data],"&gt;="&amp;RelGer!$C$6,tbVisitas[Data],"&lt;"&amp;RelGer!$O$6)+(ROW()/1000000),""))</f>
        <v/>
      </c>
    </row>
    <row r="127" spans="2:8" ht="20.100000000000001" customHeight="1" x14ac:dyDescent="0.25">
      <c r="B127" s="14"/>
      <c r="C127" s="14"/>
      <c r="D127" s="14"/>
      <c r="E127" s="14"/>
      <c r="F127" s="14"/>
      <c r="G127" s="14"/>
      <c r="H127" s="11" t="str">
        <f>IF(B127="","",IFERROR(COUNTIFS(tbVisitas[Cliente],B127,tbVisitas[Realizada?],"Sim",tbVisitas[Data],"&gt;="&amp;RelGer!$C$6,tbVisitas[Data],"&lt;"&amp;RelGer!$O$6)+(ROW()/1000000),""))</f>
        <v/>
      </c>
    </row>
    <row r="128" spans="2:8" ht="20.100000000000001" customHeight="1" x14ac:dyDescent="0.25">
      <c r="B128" s="14"/>
      <c r="C128" s="14"/>
      <c r="D128" s="14"/>
      <c r="E128" s="14"/>
      <c r="F128" s="14"/>
      <c r="G128" s="14"/>
      <c r="H128" s="11" t="str">
        <f>IF(B128="","",IFERROR(COUNTIFS(tbVisitas[Cliente],B128,tbVisitas[Realizada?],"Sim",tbVisitas[Data],"&gt;="&amp;RelGer!$C$6,tbVisitas[Data],"&lt;"&amp;RelGer!$O$6)+(ROW()/1000000),""))</f>
        <v/>
      </c>
    </row>
    <row r="129" spans="2:8" ht="20.100000000000001" customHeight="1" x14ac:dyDescent="0.25">
      <c r="B129" s="14"/>
      <c r="C129" s="14"/>
      <c r="D129" s="14"/>
      <c r="E129" s="14"/>
      <c r="F129" s="14"/>
      <c r="G129" s="14"/>
      <c r="H129" s="11" t="str">
        <f>IF(B129="","",IFERROR(COUNTIFS(tbVisitas[Cliente],B129,tbVisitas[Realizada?],"Sim",tbVisitas[Data],"&gt;="&amp;RelGer!$C$6,tbVisitas[Data],"&lt;"&amp;RelGer!$O$6)+(ROW()/1000000),""))</f>
        <v/>
      </c>
    </row>
    <row r="130" spans="2:8" ht="20.100000000000001" customHeight="1" x14ac:dyDescent="0.25">
      <c r="B130" s="14"/>
      <c r="C130" s="14"/>
      <c r="D130" s="14"/>
      <c r="E130" s="14"/>
      <c r="F130" s="14"/>
      <c r="G130" s="14"/>
      <c r="H130" s="11" t="str">
        <f>IF(B130="","",IFERROR(COUNTIFS(tbVisitas[Cliente],B130,tbVisitas[Realizada?],"Sim",tbVisitas[Data],"&gt;="&amp;RelGer!$C$6,tbVisitas[Data],"&lt;"&amp;RelGer!$O$6)+(ROW()/1000000),""))</f>
        <v/>
      </c>
    </row>
    <row r="131" spans="2:8" ht="20.100000000000001" customHeight="1" x14ac:dyDescent="0.25">
      <c r="B131" s="14"/>
      <c r="C131" s="14"/>
      <c r="D131" s="14"/>
      <c r="E131" s="14"/>
      <c r="F131" s="14"/>
      <c r="G131" s="14"/>
      <c r="H131" s="11" t="str">
        <f>IF(B131="","",IFERROR(COUNTIFS(tbVisitas[Cliente],B131,tbVisitas[Realizada?],"Sim",tbVisitas[Data],"&gt;="&amp;RelGer!$C$6,tbVisitas[Data],"&lt;"&amp;RelGer!$O$6)+(ROW()/1000000),""))</f>
        <v/>
      </c>
    </row>
    <row r="132" spans="2:8" ht="20.100000000000001" customHeight="1" x14ac:dyDescent="0.25">
      <c r="B132" s="14"/>
      <c r="C132" s="14"/>
      <c r="D132" s="14"/>
      <c r="E132" s="14"/>
      <c r="F132" s="14"/>
      <c r="G132" s="14"/>
      <c r="H132" s="11" t="str">
        <f>IF(B132="","",IFERROR(COUNTIFS(tbVisitas[Cliente],B132,tbVisitas[Realizada?],"Sim",tbVisitas[Data],"&gt;="&amp;RelGer!$C$6,tbVisitas[Data],"&lt;"&amp;RelGer!$O$6)+(ROW()/1000000),""))</f>
        <v/>
      </c>
    </row>
    <row r="133" spans="2:8" ht="20.100000000000001" customHeight="1" x14ac:dyDescent="0.25">
      <c r="B133" s="14"/>
      <c r="C133" s="14"/>
      <c r="D133" s="14"/>
      <c r="E133" s="14"/>
      <c r="F133" s="14"/>
      <c r="G133" s="14"/>
      <c r="H133" s="11" t="str">
        <f>IF(B133="","",IFERROR(COUNTIFS(tbVisitas[Cliente],B133,tbVisitas[Realizada?],"Sim",tbVisitas[Data],"&gt;="&amp;RelGer!$C$6,tbVisitas[Data],"&lt;"&amp;RelGer!$O$6)+(ROW()/1000000),""))</f>
        <v/>
      </c>
    </row>
    <row r="134" spans="2:8" ht="20.100000000000001" customHeight="1" x14ac:dyDescent="0.25">
      <c r="B134" s="14"/>
      <c r="C134" s="14"/>
      <c r="D134" s="14"/>
      <c r="E134" s="14"/>
      <c r="F134" s="14"/>
      <c r="G134" s="14"/>
      <c r="H134" s="11" t="str">
        <f>IF(B134="","",IFERROR(COUNTIFS(tbVisitas[Cliente],B134,tbVisitas[Realizada?],"Sim",tbVisitas[Data],"&gt;="&amp;RelGer!$C$6,tbVisitas[Data],"&lt;"&amp;RelGer!$O$6)+(ROW()/1000000),""))</f>
        <v/>
      </c>
    </row>
    <row r="135" spans="2:8" ht="20.100000000000001" customHeight="1" x14ac:dyDescent="0.25">
      <c r="B135" s="14"/>
      <c r="C135" s="14"/>
      <c r="D135" s="14"/>
      <c r="E135" s="14"/>
      <c r="F135" s="14"/>
      <c r="G135" s="14"/>
      <c r="H135" s="11" t="str">
        <f>IF(B135="","",IFERROR(COUNTIFS(tbVisitas[Cliente],B135,tbVisitas[Realizada?],"Sim",tbVisitas[Data],"&gt;="&amp;RelGer!$C$6,tbVisitas[Data],"&lt;"&amp;RelGer!$O$6)+(ROW()/1000000),""))</f>
        <v/>
      </c>
    </row>
    <row r="136" spans="2:8" ht="20.100000000000001" customHeight="1" x14ac:dyDescent="0.25">
      <c r="B136" s="14"/>
      <c r="C136" s="14"/>
      <c r="D136" s="14"/>
      <c r="E136" s="14"/>
      <c r="F136" s="14"/>
      <c r="G136" s="14"/>
      <c r="H136" s="11" t="str">
        <f>IF(B136="","",IFERROR(COUNTIFS(tbVisitas[Cliente],B136,tbVisitas[Realizada?],"Sim",tbVisitas[Data],"&gt;="&amp;RelGer!$C$6,tbVisitas[Data],"&lt;"&amp;RelGer!$O$6)+(ROW()/1000000),""))</f>
        <v/>
      </c>
    </row>
    <row r="137" spans="2:8" ht="20.100000000000001" customHeight="1" x14ac:dyDescent="0.25">
      <c r="B137" s="14"/>
      <c r="C137" s="14"/>
      <c r="D137" s="14"/>
      <c r="E137" s="14"/>
      <c r="F137" s="14"/>
      <c r="G137" s="14"/>
      <c r="H137" s="11" t="str">
        <f>IF(B137="","",IFERROR(COUNTIFS(tbVisitas[Cliente],B137,tbVisitas[Realizada?],"Sim",tbVisitas[Data],"&gt;="&amp;RelGer!$C$6,tbVisitas[Data],"&lt;"&amp;RelGer!$O$6)+(ROW()/1000000),""))</f>
        <v/>
      </c>
    </row>
    <row r="138" spans="2:8" ht="20.100000000000001" customHeight="1" x14ac:dyDescent="0.25">
      <c r="B138" s="14"/>
      <c r="C138" s="14"/>
      <c r="D138" s="14"/>
      <c r="E138" s="14"/>
      <c r="F138" s="14"/>
      <c r="G138" s="14"/>
      <c r="H138" s="11" t="str">
        <f>IF(B138="","",IFERROR(COUNTIFS(tbVisitas[Cliente],B138,tbVisitas[Realizada?],"Sim",tbVisitas[Data],"&gt;="&amp;RelGer!$C$6,tbVisitas[Data],"&lt;"&amp;RelGer!$O$6)+(ROW()/1000000),""))</f>
        <v/>
      </c>
    </row>
    <row r="139" spans="2:8" ht="20.100000000000001" customHeight="1" x14ac:dyDescent="0.25">
      <c r="B139" s="14"/>
      <c r="C139" s="14"/>
      <c r="D139" s="14"/>
      <c r="E139" s="14"/>
      <c r="F139" s="14"/>
      <c r="G139" s="14"/>
      <c r="H139" s="11" t="str">
        <f>IF(B139="","",IFERROR(COUNTIFS(tbVisitas[Cliente],B139,tbVisitas[Realizada?],"Sim",tbVisitas[Data],"&gt;="&amp;RelGer!$C$6,tbVisitas[Data],"&lt;"&amp;RelGer!$O$6)+(ROW()/1000000),""))</f>
        <v/>
      </c>
    </row>
    <row r="140" spans="2:8" ht="20.100000000000001" customHeight="1" x14ac:dyDescent="0.25">
      <c r="B140" s="14"/>
      <c r="C140" s="14"/>
      <c r="D140" s="14"/>
      <c r="E140" s="14"/>
      <c r="F140" s="14"/>
      <c r="G140" s="14"/>
      <c r="H140" s="11" t="str">
        <f>IF(B140="","",IFERROR(COUNTIFS(tbVisitas[Cliente],B140,tbVisitas[Realizada?],"Sim",tbVisitas[Data],"&gt;="&amp;RelGer!$C$6,tbVisitas[Data],"&lt;"&amp;RelGer!$O$6)+(ROW()/1000000),""))</f>
        <v/>
      </c>
    </row>
    <row r="141" spans="2:8" ht="20.100000000000001" customHeight="1" x14ac:dyDescent="0.25">
      <c r="B141" s="14"/>
      <c r="C141" s="14"/>
      <c r="D141" s="14"/>
      <c r="E141" s="14"/>
      <c r="F141" s="14"/>
      <c r="G141" s="14"/>
      <c r="H141" s="11" t="str">
        <f>IF(B141="","",IFERROR(COUNTIFS(tbVisitas[Cliente],B141,tbVisitas[Realizada?],"Sim",tbVisitas[Data],"&gt;="&amp;RelGer!$C$6,tbVisitas[Data],"&lt;"&amp;RelGer!$O$6)+(ROW()/1000000),""))</f>
        <v/>
      </c>
    </row>
    <row r="142" spans="2:8" ht="20.100000000000001" customHeight="1" x14ac:dyDescent="0.25">
      <c r="B142" s="14"/>
      <c r="C142" s="14"/>
      <c r="D142" s="14"/>
      <c r="E142" s="14"/>
      <c r="F142" s="14"/>
      <c r="G142" s="14"/>
      <c r="H142" s="11" t="str">
        <f>IF(B142="","",IFERROR(COUNTIFS(tbVisitas[Cliente],B142,tbVisitas[Realizada?],"Sim",tbVisitas[Data],"&gt;="&amp;RelGer!$C$6,tbVisitas[Data],"&lt;"&amp;RelGer!$O$6)+(ROW()/1000000),""))</f>
        <v/>
      </c>
    </row>
    <row r="143" spans="2:8" ht="20.100000000000001" customHeight="1" x14ac:dyDescent="0.25">
      <c r="B143" s="14"/>
      <c r="C143" s="14"/>
      <c r="D143" s="14"/>
      <c r="E143" s="14"/>
      <c r="F143" s="14"/>
      <c r="G143" s="14"/>
      <c r="H143" s="11" t="str">
        <f>IF(B143="","",IFERROR(COUNTIFS(tbVisitas[Cliente],B143,tbVisitas[Realizada?],"Sim",tbVisitas[Data],"&gt;="&amp;RelGer!$C$6,tbVisitas[Data],"&lt;"&amp;RelGer!$O$6)+(ROW()/1000000),""))</f>
        <v/>
      </c>
    </row>
    <row r="144" spans="2:8" ht="20.100000000000001" customHeight="1" x14ac:dyDescent="0.25">
      <c r="B144" s="14"/>
      <c r="C144" s="14"/>
      <c r="D144" s="14"/>
      <c r="E144" s="14"/>
      <c r="F144" s="14"/>
      <c r="G144" s="14"/>
      <c r="H144" s="11" t="str">
        <f>IF(B144="","",IFERROR(COUNTIFS(tbVisitas[Cliente],B144,tbVisitas[Realizada?],"Sim",tbVisitas[Data],"&gt;="&amp;RelGer!$C$6,tbVisitas[Data],"&lt;"&amp;RelGer!$O$6)+(ROW()/1000000),""))</f>
        <v/>
      </c>
    </row>
    <row r="145" spans="2:8" ht="20.100000000000001" customHeight="1" x14ac:dyDescent="0.25">
      <c r="B145" s="14"/>
      <c r="C145" s="14"/>
      <c r="D145" s="14"/>
      <c r="E145" s="14"/>
      <c r="F145" s="14"/>
      <c r="G145" s="14"/>
      <c r="H145" s="11" t="str">
        <f>IF(B145="","",IFERROR(COUNTIFS(tbVisitas[Cliente],B145,tbVisitas[Realizada?],"Sim",tbVisitas[Data],"&gt;="&amp;RelGer!$C$6,tbVisitas[Data],"&lt;"&amp;RelGer!$O$6)+(ROW()/1000000),""))</f>
        <v/>
      </c>
    </row>
    <row r="146" spans="2:8" ht="20.100000000000001" customHeight="1" x14ac:dyDescent="0.25">
      <c r="B146" s="14"/>
      <c r="C146" s="14"/>
      <c r="D146" s="14"/>
      <c r="E146" s="14"/>
      <c r="F146" s="14"/>
      <c r="G146" s="14"/>
      <c r="H146" s="11" t="str">
        <f>IF(B146="","",IFERROR(COUNTIFS(tbVisitas[Cliente],B146,tbVisitas[Realizada?],"Sim",tbVisitas[Data],"&gt;="&amp;RelGer!$C$6,tbVisitas[Data],"&lt;"&amp;RelGer!$O$6)+(ROW()/1000000),""))</f>
        <v/>
      </c>
    </row>
    <row r="147" spans="2:8" ht="20.100000000000001" customHeight="1" x14ac:dyDescent="0.25">
      <c r="B147" s="14"/>
      <c r="C147" s="14"/>
      <c r="D147" s="14"/>
      <c r="E147" s="14"/>
      <c r="F147" s="14"/>
      <c r="G147" s="14"/>
      <c r="H147" s="11" t="str">
        <f>IF(B147="","",IFERROR(COUNTIFS(tbVisitas[Cliente],B147,tbVisitas[Realizada?],"Sim",tbVisitas[Data],"&gt;="&amp;RelGer!$C$6,tbVisitas[Data],"&lt;"&amp;RelGer!$O$6)+(ROW()/1000000),""))</f>
        <v/>
      </c>
    </row>
    <row r="148" spans="2:8" ht="20.100000000000001" customHeight="1" x14ac:dyDescent="0.25">
      <c r="B148" s="14"/>
      <c r="C148" s="14"/>
      <c r="D148" s="14"/>
      <c r="E148" s="14"/>
      <c r="F148" s="14"/>
      <c r="G148" s="14"/>
      <c r="H148" s="11" t="str">
        <f>IF(B148="","",IFERROR(COUNTIFS(tbVisitas[Cliente],B148,tbVisitas[Realizada?],"Sim",tbVisitas[Data],"&gt;="&amp;RelGer!$C$6,tbVisitas[Data],"&lt;"&amp;RelGer!$O$6)+(ROW()/1000000),""))</f>
        <v/>
      </c>
    </row>
    <row r="149" spans="2:8" ht="20.100000000000001" customHeight="1" x14ac:dyDescent="0.25">
      <c r="B149" s="14"/>
      <c r="C149" s="14"/>
      <c r="D149" s="14"/>
      <c r="E149" s="14"/>
      <c r="F149" s="14"/>
      <c r="G149" s="14"/>
      <c r="H149" s="11" t="str">
        <f>IF(B149="","",IFERROR(COUNTIFS(tbVisitas[Cliente],B149,tbVisitas[Realizada?],"Sim",tbVisitas[Data],"&gt;="&amp;RelGer!$C$6,tbVisitas[Data],"&lt;"&amp;RelGer!$O$6)+(ROW()/1000000),""))</f>
        <v/>
      </c>
    </row>
    <row r="150" spans="2:8" ht="20.100000000000001" customHeight="1" x14ac:dyDescent="0.25">
      <c r="B150" s="14"/>
      <c r="C150" s="14"/>
      <c r="D150" s="14"/>
      <c r="E150" s="14"/>
      <c r="F150" s="14"/>
      <c r="G150" s="14"/>
      <c r="H150" s="11" t="str">
        <f>IF(B150="","",IFERROR(COUNTIFS(tbVisitas[Cliente],B150,tbVisitas[Realizada?],"Sim",tbVisitas[Data],"&gt;="&amp;RelGer!$C$6,tbVisitas[Data],"&lt;"&amp;RelGer!$O$6)+(ROW()/1000000),""))</f>
        <v/>
      </c>
    </row>
    <row r="151" spans="2:8" ht="20.100000000000001" customHeight="1" x14ac:dyDescent="0.25">
      <c r="B151" s="14"/>
      <c r="C151" s="14"/>
      <c r="D151" s="14"/>
      <c r="E151" s="14"/>
      <c r="F151" s="14"/>
      <c r="G151" s="14"/>
      <c r="H151" s="11" t="str">
        <f>IF(B151="","",IFERROR(COUNTIFS(tbVisitas[Cliente],B151,tbVisitas[Realizada?],"Sim",tbVisitas[Data],"&gt;="&amp;RelGer!$C$6,tbVisitas[Data],"&lt;"&amp;RelGer!$O$6)+(ROW()/1000000),""))</f>
        <v/>
      </c>
    </row>
    <row r="152" spans="2:8" ht="20.100000000000001" customHeight="1" x14ac:dyDescent="0.25">
      <c r="B152" s="14"/>
      <c r="C152" s="14"/>
      <c r="D152" s="14"/>
      <c r="E152" s="14"/>
      <c r="F152" s="14"/>
      <c r="G152" s="14"/>
      <c r="H152" s="11" t="str">
        <f>IF(B152="","",IFERROR(COUNTIFS(tbVisitas[Cliente],B152,tbVisitas[Realizada?],"Sim",tbVisitas[Data],"&gt;="&amp;RelGer!$C$6,tbVisitas[Data],"&lt;"&amp;RelGer!$O$6)+(ROW()/1000000),""))</f>
        <v/>
      </c>
    </row>
    <row r="153" spans="2:8" ht="20.100000000000001" customHeight="1" x14ac:dyDescent="0.25">
      <c r="B153" s="14"/>
      <c r="C153" s="14"/>
      <c r="D153" s="14"/>
      <c r="E153" s="14"/>
      <c r="F153" s="14"/>
      <c r="G153" s="14"/>
      <c r="H153" s="11" t="str">
        <f>IF(B153="","",IFERROR(COUNTIFS(tbVisitas[Cliente],B153,tbVisitas[Realizada?],"Sim",tbVisitas[Data],"&gt;="&amp;RelGer!$C$6,tbVisitas[Data],"&lt;"&amp;RelGer!$O$6)+(ROW()/1000000),""))</f>
        <v/>
      </c>
    </row>
    <row r="154" spans="2:8" ht="20.100000000000001" customHeight="1" x14ac:dyDescent="0.25">
      <c r="B154" s="14"/>
      <c r="C154" s="14"/>
      <c r="D154" s="14"/>
      <c r="E154" s="14"/>
      <c r="F154" s="14"/>
      <c r="G154" s="14"/>
      <c r="H154" s="11" t="str">
        <f>IF(B154="","",IFERROR(COUNTIFS(tbVisitas[Cliente],B154,tbVisitas[Realizada?],"Sim",tbVisitas[Data],"&gt;="&amp;RelGer!$C$6,tbVisitas[Data],"&lt;"&amp;RelGer!$O$6)+(ROW()/1000000),""))</f>
        <v/>
      </c>
    </row>
    <row r="155" spans="2:8" ht="20.100000000000001" customHeight="1" x14ac:dyDescent="0.25">
      <c r="B155" s="14"/>
      <c r="C155" s="14"/>
      <c r="D155" s="14"/>
      <c r="E155" s="14"/>
      <c r="F155" s="14"/>
      <c r="G155" s="14"/>
      <c r="H155" s="11" t="str">
        <f>IF(B155="","",IFERROR(COUNTIFS(tbVisitas[Cliente],B155,tbVisitas[Realizada?],"Sim",tbVisitas[Data],"&gt;="&amp;RelGer!$C$6,tbVisitas[Data],"&lt;"&amp;RelGer!$O$6)+(ROW()/1000000),""))</f>
        <v/>
      </c>
    </row>
    <row r="156" spans="2:8" ht="20.100000000000001" customHeight="1" x14ac:dyDescent="0.25">
      <c r="B156" s="14"/>
      <c r="C156" s="14"/>
      <c r="D156" s="14"/>
      <c r="E156" s="14"/>
      <c r="F156" s="14"/>
      <c r="G156" s="14"/>
      <c r="H156" s="11" t="str">
        <f>IF(B156="","",IFERROR(COUNTIFS(tbVisitas[Cliente],B156,tbVisitas[Realizada?],"Sim",tbVisitas[Data],"&gt;="&amp;RelGer!$C$6,tbVisitas[Data],"&lt;"&amp;RelGer!$O$6)+(ROW()/1000000),""))</f>
        <v/>
      </c>
    </row>
    <row r="157" spans="2:8" ht="20.100000000000001" customHeight="1" x14ac:dyDescent="0.25">
      <c r="B157" s="14"/>
      <c r="C157" s="14"/>
      <c r="D157" s="14"/>
      <c r="E157" s="14"/>
      <c r="F157" s="14"/>
      <c r="G157" s="14"/>
      <c r="H157" s="11" t="str">
        <f>IF(B157="","",IFERROR(COUNTIFS(tbVisitas[Cliente],B157,tbVisitas[Realizada?],"Sim",tbVisitas[Data],"&gt;="&amp;RelGer!$C$6,tbVisitas[Data],"&lt;"&amp;RelGer!$O$6)+(ROW()/1000000),""))</f>
        <v/>
      </c>
    </row>
    <row r="158" spans="2:8" ht="20.100000000000001" customHeight="1" x14ac:dyDescent="0.25">
      <c r="B158" s="14"/>
      <c r="C158" s="14"/>
      <c r="D158" s="14"/>
      <c r="E158" s="14"/>
      <c r="F158" s="14"/>
      <c r="G158" s="14"/>
      <c r="H158" s="11" t="str">
        <f>IF(B158="","",IFERROR(COUNTIFS(tbVisitas[Cliente],B158,tbVisitas[Realizada?],"Sim",tbVisitas[Data],"&gt;="&amp;RelGer!$C$6,tbVisitas[Data],"&lt;"&amp;RelGer!$O$6)+(ROW()/1000000),""))</f>
        <v/>
      </c>
    </row>
    <row r="159" spans="2:8" ht="20.100000000000001" customHeight="1" x14ac:dyDescent="0.25">
      <c r="B159" s="14"/>
      <c r="C159" s="14"/>
      <c r="D159" s="14"/>
      <c r="E159" s="14"/>
      <c r="F159" s="14"/>
      <c r="G159" s="14"/>
      <c r="H159" s="11" t="str">
        <f>IF(B159="","",IFERROR(COUNTIFS(tbVisitas[Cliente],B159,tbVisitas[Realizada?],"Sim",tbVisitas[Data],"&gt;="&amp;RelGer!$C$6,tbVisitas[Data],"&lt;"&amp;RelGer!$O$6)+(ROW()/1000000),""))</f>
        <v/>
      </c>
    </row>
    <row r="160" spans="2:8" ht="20.100000000000001" customHeight="1" x14ac:dyDescent="0.25">
      <c r="B160" s="14"/>
      <c r="C160" s="14"/>
      <c r="D160" s="14"/>
      <c r="E160" s="14"/>
      <c r="F160" s="14"/>
      <c r="G160" s="14"/>
      <c r="H160" s="11" t="str">
        <f>IF(B160="","",IFERROR(COUNTIFS(tbVisitas[Cliente],B160,tbVisitas[Realizada?],"Sim",tbVisitas[Data],"&gt;="&amp;RelGer!$C$6,tbVisitas[Data],"&lt;"&amp;RelGer!$O$6)+(ROW()/1000000),""))</f>
        <v/>
      </c>
    </row>
    <row r="161" spans="2:8" ht="20.100000000000001" customHeight="1" x14ac:dyDescent="0.25">
      <c r="B161" s="14"/>
      <c r="C161" s="14"/>
      <c r="D161" s="14"/>
      <c r="E161" s="14"/>
      <c r="F161" s="14"/>
      <c r="G161" s="14"/>
      <c r="H161" s="11" t="str">
        <f>IF(B161="","",IFERROR(COUNTIFS(tbVisitas[Cliente],B161,tbVisitas[Realizada?],"Sim",tbVisitas[Data],"&gt;="&amp;RelGer!$C$6,tbVisitas[Data],"&lt;"&amp;RelGer!$O$6)+(ROW()/1000000),""))</f>
        <v/>
      </c>
    </row>
    <row r="162" spans="2:8" ht="20.100000000000001" customHeight="1" x14ac:dyDescent="0.25">
      <c r="B162" s="14"/>
      <c r="C162" s="14"/>
      <c r="D162" s="14"/>
      <c r="E162" s="14"/>
      <c r="F162" s="14"/>
      <c r="G162" s="14"/>
      <c r="H162" s="11" t="str">
        <f>IF(B162="","",IFERROR(COUNTIFS(tbVisitas[Cliente],B162,tbVisitas[Realizada?],"Sim",tbVisitas[Data],"&gt;="&amp;RelGer!$C$6,tbVisitas[Data],"&lt;"&amp;RelGer!$O$6)+(ROW()/1000000),""))</f>
        <v/>
      </c>
    </row>
    <row r="163" spans="2:8" ht="20.100000000000001" customHeight="1" x14ac:dyDescent="0.25">
      <c r="B163" s="14"/>
      <c r="C163" s="14"/>
      <c r="D163" s="14"/>
      <c r="E163" s="14"/>
      <c r="F163" s="14"/>
      <c r="G163" s="14"/>
      <c r="H163" s="11" t="str">
        <f>IF(B163="","",IFERROR(COUNTIFS(tbVisitas[Cliente],B163,tbVisitas[Realizada?],"Sim",tbVisitas[Data],"&gt;="&amp;RelGer!$C$6,tbVisitas[Data],"&lt;"&amp;RelGer!$O$6)+(ROW()/1000000),""))</f>
        <v/>
      </c>
    </row>
    <row r="164" spans="2:8" ht="20.100000000000001" customHeight="1" x14ac:dyDescent="0.25">
      <c r="B164" s="14"/>
      <c r="C164" s="14"/>
      <c r="D164" s="14"/>
      <c r="E164" s="14"/>
      <c r="F164" s="14"/>
      <c r="G164" s="14"/>
      <c r="H164" s="11" t="str">
        <f>IF(B164="","",IFERROR(COUNTIFS(tbVisitas[Cliente],B164,tbVisitas[Realizada?],"Sim",tbVisitas[Data],"&gt;="&amp;RelGer!$C$6,tbVisitas[Data],"&lt;"&amp;RelGer!$O$6)+(ROW()/1000000),""))</f>
        <v/>
      </c>
    </row>
    <row r="165" spans="2:8" ht="20.100000000000001" customHeight="1" x14ac:dyDescent="0.25">
      <c r="B165" s="14"/>
      <c r="C165" s="14"/>
      <c r="D165" s="14"/>
      <c r="E165" s="14"/>
      <c r="F165" s="14"/>
      <c r="G165" s="14"/>
      <c r="H165" s="11" t="str">
        <f>IF(B165="","",IFERROR(COUNTIFS(tbVisitas[Cliente],B165,tbVisitas[Realizada?],"Sim",tbVisitas[Data],"&gt;="&amp;RelGer!$C$6,tbVisitas[Data],"&lt;"&amp;RelGer!$O$6)+(ROW()/1000000),""))</f>
        <v/>
      </c>
    </row>
    <row r="166" spans="2:8" ht="20.100000000000001" customHeight="1" x14ac:dyDescent="0.25">
      <c r="B166" s="14"/>
      <c r="C166" s="14"/>
      <c r="D166" s="14"/>
      <c r="E166" s="14"/>
      <c r="F166" s="14"/>
      <c r="G166" s="14"/>
      <c r="H166" s="11" t="str">
        <f>IF(B166="","",IFERROR(COUNTIFS(tbVisitas[Cliente],B166,tbVisitas[Realizada?],"Sim",tbVisitas[Data],"&gt;="&amp;RelGer!$C$6,tbVisitas[Data],"&lt;"&amp;RelGer!$O$6)+(ROW()/1000000),""))</f>
        <v/>
      </c>
    </row>
    <row r="167" spans="2:8" ht="20.100000000000001" customHeight="1" x14ac:dyDescent="0.25">
      <c r="B167" s="14"/>
      <c r="C167" s="14"/>
      <c r="D167" s="14"/>
      <c r="E167" s="14"/>
      <c r="F167" s="14"/>
      <c r="G167" s="14"/>
      <c r="H167" s="11" t="str">
        <f>IF(B167="","",IFERROR(COUNTIFS(tbVisitas[Cliente],B167,tbVisitas[Realizada?],"Sim",tbVisitas[Data],"&gt;="&amp;RelGer!$C$6,tbVisitas[Data],"&lt;"&amp;RelGer!$O$6)+(ROW()/1000000),""))</f>
        <v/>
      </c>
    </row>
    <row r="168" spans="2:8" ht="20.100000000000001" customHeight="1" x14ac:dyDescent="0.25">
      <c r="B168" s="14"/>
      <c r="C168" s="14"/>
      <c r="D168" s="14"/>
      <c r="E168" s="14"/>
      <c r="F168" s="14"/>
      <c r="G168" s="14"/>
      <c r="H168" s="11" t="str">
        <f>IF(B168="","",IFERROR(COUNTIFS(tbVisitas[Cliente],B168,tbVisitas[Realizada?],"Sim",tbVisitas[Data],"&gt;="&amp;RelGer!$C$6,tbVisitas[Data],"&lt;"&amp;RelGer!$O$6)+(ROW()/1000000),""))</f>
        <v/>
      </c>
    </row>
    <row r="169" spans="2:8" ht="20.100000000000001" customHeight="1" x14ac:dyDescent="0.25">
      <c r="B169" s="14"/>
      <c r="C169" s="14"/>
      <c r="D169" s="14"/>
      <c r="E169" s="14"/>
      <c r="F169" s="14"/>
      <c r="G169" s="14"/>
      <c r="H169" s="11" t="str">
        <f>IF(B169="","",IFERROR(COUNTIFS(tbVisitas[Cliente],B169,tbVisitas[Realizada?],"Sim",tbVisitas[Data],"&gt;="&amp;RelGer!$C$6,tbVisitas[Data],"&lt;"&amp;RelGer!$O$6)+(ROW()/1000000),""))</f>
        <v/>
      </c>
    </row>
    <row r="170" spans="2:8" ht="20.100000000000001" customHeight="1" x14ac:dyDescent="0.25">
      <c r="B170" s="14"/>
      <c r="C170" s="14"/>
      <c r="D170" s="14"/>
      <c r="E170" s="14"/>
      <c r="F170" s="14"/>
      <c r="G170" s="14"/>
      <c r="H170" s="11" t="str">
        <f>IF(B170="","",IFERROR(COUNTIFS(tbVisitas[Cliente],B170,tbVisitas[Realizada?],"Sim",tbVisitas[Data],"&gt;="&amp;RelGer!$C$6,tbVisitas[Data],"&lt;"&amp;RelGer!$O$6)+(ROW()/1000000),""))</f>
        <v/>
      </c>
    </row>
    <row r="171" spans="2:8" ht="20.100000000000001" customHeight="1" x14ac:dyDescent="0.25">
      <c r="B171" s="14"/>
      <c r="C171" s="14"/>
      <c r="D171" s="14"/>
      <c r="E171" s="14"/>
      <c r="F171" s="14"/>
      <c r="G171" s="14"/>
      <c r="H171" s="11" t="str">
        <f>IF(B171="","",IFERROR(COUNTIFS(tbVisitas[Cliente],B171,tbVisitas[Realizada?],"Sim",tbVisitas[Data],"&gt;="&amp;RelGer!$C$6,tbVisitas[Data],"&lt;"&amp;RelGer!$O$6)+(ROW()/1000000),""))</f>
        <v/>
      </c>
    </row>
    <row r="172" spans="2:8" ht="20.100000000000001" customHeight="1" x14ac:dyDescent="0.25">
      <c r="B172" s="14"/>
      <c r="C172" s="14"/>
      <c r="D172" s="14"/>
      <c r="E172" s="14"/>
      <c r="F172" s="14"/>
      <c r="G172" s="14"/>
      <c r="H172" s="11" t="str">
        <f>IF(B172="","",IFERROR(COUNTIFS(tbVisitas[Cliente],B172,tbVisitas[Realizada?],"Sim",tbVisitas[Data],"&gt;="&amp;RelGer!$C$6,tbVisitas[Data],"&lt;"&amp;RelGer!$O$6)+(ROW()/1000000),""))</f>
        <v/>
      </c>
    </row>
    <row r="173" spans="2:8" ht="20.100000000000001" customHeight="1" x14ac:dyDescent="0.25">
      <c r="B173" s="14"/>
      <c r="C173" s="14"/>
      <c r="D173" s="14"/>
      <c r="E173" s="14"/>
      <c r="F173" s="14"/>
      <c r="G173" s="14"/>
      <c r="H173" s="11" t="str">
        <f>IF(B173="","",IFERROR(COUNTIFS(tbVisitas[Cliente],B173,tbVisitas[Realizada?],"Sim",tbVisitas[Data],"&gt;="&amp;RelGer!$C$6,tbVisitas[Data],"&lt;"&amp;RelGer!$O$6)+(ROW()/1000000),""))</f>
        <v/>
      </c>
    </row>
    <row r="174" spans="2:8" ht="20.100000000000001" customHeight="1" x14ac:dyDescent="0.25">
      <c r="B174" s="14"/>
      <c r="C174" s="14"/>
      <c r="D174" s="14"/>
      <c r="E174" s="14"/>
      <c r="F174" s="14"/>
      <c r="G174" s="14"/>
      <c r="H174" s="11" t="str">
        <f>IF(B174="","",IFERROR(COUNTIFS(tbVisitas[Cliente],B174,tbVisitas[Realizada?],"Sim",tbVisitas[Data],"&gt;="&amp;RelGer!$C$6,tbVisitas[Data],"&lt;"&amp;RelGer!$O$6)+(ROW()/1000000),""))</f>
        <v/>
      </c>
    </row>
    <row r="175" spans="2:8" ht="20.100000000000001" customHeight="1" x14ac:dyDescent="0.25">
      <c r="B175" s="14"/>
      <c r="C175" s="14"/>
      <c r="D175" s="14"/>
      <c r="E175" s="14"/>
      <c r="F175" s="14"/>
      <c r="G175" s="14"/>
      <c r="H175" s="11" t="str">
        <f>IF(B175="","",IFERROR(COUNTIFS(tbVisitas[Cliente],B175,tbVisitas[Realizada?],"Sim",tbVisitas[Data],"&gt;="&amp;RelGer!$C$6,tbVisitas[Data],"&lt;"&amp;RelGer!$O$6)+(ROW()/1000000),""))</f>
        <v/>
      </c>
    </row>
    <row r="176" spans="2:8" ht="20.100000000000001" customHeight="1" x14ac:dyDescent="0.25">
      <c r="B176" s="14"/>
      <c r="C176" s="14"/>
      <c r="D176" s="14"/>
      <c r="E176" s="14"/>
      <c r="F176" s="14"/>
      <c r="G176" s="14"/>
      <c r="H176" s="11" t="str">
        <f>IF(B176="","",IFERROR(COUNTIFS(tbVisitas[Cliente],B176,tbVisitas[Realizada?],"Sim",tbVisitas[Data],"&gt;="&amp;RelGer!$C$6,tbVisitas[Data],"&lt;"&amp;RelGer!$O$6)+(ROW()/1000000),""))</f>
        <v/>
      </c>
    </row>
    <row r="177" spans="2:8" ht="20.100000000000001" customHeight="1" x14ac:dyDescent="0.25">
      <c r="B177" s="14"/>
      <c r="C177" s="14"/>
      <c r="D177" s="14"/>
      <c r="E177" s="14"/>
      <c r="F177" s="14"/>
      <c r="G177" s="14"/>
      <c r="H177" s="11" t="str">
        <f>IF(B177="","",IFERROR(COUNTIFS(tbVisitas[Cliente],B177,tbVisitas[Realizada?],"Sim",tbVisitas[Data],"&gt;="&amp;RelGer!$C$6,tbVisitas[Data],"&lt;"&amp;RelGer!$O$6)+(ROW()/1000000),""))</f>
        <v/>
      </c>
    </row>
    <row r="178" spans="2:8" ht="20.100000000000001" customHeight="1" x14ac:dyDescent="0.25">
      <c r="B178" s="14"/>
      <c r="C178" s="14"/>
      <c r="D178" s="14"/>
      <c r="E178" s="14"/>
      <c r="F178" s="14"/>
      <c r="G178" s="14"/>
      <c r="H178" s="11" t="str">
        <f>IF(B178="","",IFERROR(COUNTIFS(tbVisitas[Cliente],B178,tbVisitas[Realizada?],"Sim",tbVisitas[Data],"&gt;="&amp;RelGer!$C$6,tbVisitas[Data],"&lt;"&amp;RelGer!$O$6)+(ROW()/1000000),""))</f>
        <v/>
      </c>
    </row>
    <row r="179" spans="2:8" ht="20.100000000000001" customHeight="1" x14ac:dyDescent="0.25">
      <c r="B179" s="14"/>
      <c r="C179" s="14"/>
      <c r="D179" s="14"/>
      <c r="E179" s="14"/>
      <c r="F179" s="14"/>
      <c r="G179" s="14"/>
      <c r="H179" s="11" t="str">
        <f>IF(B179="","",IFERROR(COUNTIFS(tbVisitas[Cliente],B179,tbVisitas[Realizada?],"Sim",tbVisitas[Data],"&gt;="&amp;RelGer!$C$6,tbVisitas[Data],"&lt;"&amp;RelGer!$O$6)+(ROW()/1000000),""))</f>
        <v/>
      </c>
    </row>
    <row r="180" spans="2:8" ht="20.100000000000001" customHeight="1" x14ac:dyDescent="0.25">
      <c r="B180" s="14"/>
      <c r="C180" s="14"/>
      <c r="D180" s="14"/>
      <c r="E180" s="14"/>
      <c r="F180" s="14"/>
      <c r="G180" s="14"/>
      <c r="H180" s="11" t="str">
        <f>IF(B180="","",IFERROR(COUNTIFS(tbVisitas[Cliente],B180,tbVisitas[Realizada?],"Sim",tbVisitas[Data],"&gt;="&amp;RelGer!$C$6,tbVisitas[Data],"&lt;"&amp;RelGer!$O$6)+(ROW()/1000000),""))</f>
        <v/>
      </c>
    </row>
    <row r="181" spans="2:8" ht="20.100000000000001" customHeight="1" x14ac:dyDescent="0.25">
      <c r="B181" s="14"/>
      <c r="C181" s="14"/>
      <c r="D181" s="14"/>
      <c r="E181" s="14"/>
      <c r="F181" s="14"/>
      <c r="G181" s="14"/>
      <c r="H181" s="11" t="str">
        <f>IF(B181="","",IFERROR(COUNTIFS(tbVisitas[Cliente],B181,tbVisitas[Realizada?],"Sim",tbVisitas[Data],"&gt;="&amp;RelGer!$C$6,tbVisitas[Data],"&lt;"&amp;RelGer!$O$6)+(ROW()/1000000),""))</f>
        <v/>
      </c>
    </row>
    <row r="182" spans="2:8" ht="20.100000000000001" customHeight="1" x14ac:dyDescent="0.25">
      <c r="B182" s="14"/>
      <c r="C182" s="14"/>
      <c r="D182" s="14"/>
      <c r="E182" s="14"/>
      <c r="F182" s="14"/>
      <c r="G182" s="14"/>
      <c r="H182" s="11" t="str">
        <f>IF(B182="","",IFERROR(COUNTIFS(tbVisitas[Cliente],B182,tbVisitas[Realizada?],"Sim",tbVisitas[Data],"&gt;="&amp;RelGer!$C$6,tbVisitas[Data],"&lt;"&amp;RelGer!$O$6)+(ROW()/1000000),""))</f>
        <v/>
      </c>
    </row>
    <row r="183" spans="2:8" ht="20.100000000000001" customHeight="1" x14ac:dyDescent="0.25">
      <c r="B183" s="14"/>
      <c r="C183" s="14"/>
      <c r="D183" s="14"/>
      <c r="E183" s="14"/>
      <c r="F183" s="14"/>
      <c r="G183" s="14"/>
      <c r="H183" s="11" t="str">
        <f>IF(B183="","",IFERROR(COUNTIFS(tbVisitas[Cliente],B183,tbVisitas[Realizada?],"Sim",tbVisitas[Data],"&gt;="&amp;RelGer!$C$6,tbVisitas[Data],"&lt;"&amp;RelGer!$O$6)+(ROW()/1000000),""))</f>
        <v/>
      </c>
    </row>
    <row r="184" spans="2:8" ht="20.100000000000001" customHeight="1" x14ac:dyDescent="0.25">
      <c r="B184" s="14"/>
      <c r="C184" s="14"/>
      <c r="D184" s="14"/>
      <c r="E184" s="14"/>
      <c r="F184" s="14"/>
      <c r="G184" s="14"/>
      <c r="H184" s="11" t="str">
        <f>IF(B184="","",IFERROR(COUNTIFS(tbVisitas[Cliente],B184,tbVisitas[Realizada?],"Sim",tbVisitas[Data],"&gt;="&amp;RelGer!$C$6,tbVisitas[Data],"&lt;"&amp;RelGer!$O$6)+(ROW()/1000000),""))</f>
        <v/>
      </c>
    </row>
    <row r="185" spans="2:8" ht="20.100000000000001" customHeight="1" x14ac:dyDescent="0.25">
      <c r="B185" s="14"/>
      <c r="C185" s="14"/>
      <c r="D185" s="14"/>
      <c r="E185" s="14"/>
      <c r="F185" s="14"/>
      <c r="G185" s="14"/>
      <c r="H185" s="11" t="str">
        <f>IF(B185="","",IFERROR(COUNTIFS(tbVisitas[Cliente],B185,tbVisitas[Realizada?],"Sim",tbVisitas[Data],"&gt;="&amp;RelGer!$C$6,tbVisitas[Data],"&lt;"&amp;RelGer!$O$6)+(ROW()/1000000),""))</f>
        <v/>
      </c>
    </row>
    <row r="186" spans="2:8" ht="20.100000000000001" customHeight="1" x14ac:dyDescent="0.25">
      <c r="B186" s="14"/>
      <c r="C186" s="14"/>
      <c r="D186" s="14"/>
      <c r="E186" s="14"/>
      <c r="F186" s="14"/>
      <c r="G186" s="14"/>
      <c r="H186" s="11" t="str">
        <f>IF(B186="","",IFERROR(COUNTIFS(tbVisitas[Cliente],B186,tbVisitas[Realizada?],"Sim",tbVisitas[Data],"&gt;="&amp;RelGer!$C$6,tbVisitas[Data],"&lt;"&amp;RelGer!$O$6)+(ROW()/1000000),""))</f>
        <v/>
      </c>
    </row>
    <row r="187" spans="2:8" ht="20.100000000000001" customHeight="1" x14ac:dyDescent="0.25">
      <c r="B187" s="14"/>
      <c r="C187" s="14"/>
      <c r="D187" s="14"/>
      <c r="E187" s="14"/>
      <c r="F187" s="14"/>
      <c r="G187" s="14"/>
      <c r="H187" s="11" t="str">
        <f>IF(B187="","",IFERROR(COUNTIFS(tbVisitas[Cliente],B187,tbVisitas[Realizada?],"Sim",tbVisitas[Data],"&gt;="&amp;RelGer!$C$6,tbVisitas[Data],"&lt;"&amp;RelGer!$O$6)+(ROW()/1000000),""))</f>
        <v/>
      </c>
    </row>
    <row r="188" spans="2:8" ht="20.100000000000001" customHeight="1" x14ac:dyDescent="0.25">
      <c r="B188" s="14"/>
      <c r="C188" s="14"/>
      <c r="D188" s="14"/>
      <c r="E188" s="14"/>
      <c r="F188" s="14"/>
      <c r="G188" s="14"/>
      <c r="H188" s="11" t="str">
        <f>IF(B188="","",IFERROR(COUNTIFS(tbVisitas[Cliente],B188,tbVisitas[Realizada?],"Sim",tbVisitas[Data],"&gt;="&amp;RelGer!$C$6,tbVisitas[Data],"&lt;"&amp;RelGer!$O$6)+(ROW()/1000000),""))</f>
        <v/>
      </c>
    </row>
    <row r="189" spans="2:8" ht="20.100000000000001" customHeight="1" x14ac:dyDescent="0.25">
      <c r="B189" s="14"/>
      <c r="C189" s="14"/>
      <c r="D189" s="14"/>
      <c r="E189" s="14"/>
      <c r="F189" s="14"/>
      <c r="G189" s="14"/>
      <c r="H189" s="11" t="str">
        <f>IF(B189="","",IFERROR(COUNTIFS(tbVisitas[Cliente],B189,tbVisitas[Realizada?],"Sim",tbVisitas[Data],"&gt;="&amp;RelGer!$C$6,tbVisitas[Data],"&lt;"&amp;RelGer!$O$6)+(ROW()/1000000),""))</f>
        <v/>
      </c>
    </row>
    <row r="190" spans="2:8" ht="20.100000000000001" customHeight="1" x14ac:dyDescent="0.25">
      <c r="B190" s="14"/>
      <c r="C190" s="14"/>
      <c r="D190" s="14"/>
      <c r="E190" s="14"/>
      <c r="F190" s="14"/>
      <c r="G190" s="14"/>
      <c r="H190" s="11" t="str">
        <f>IF(B190="","",IFERROR(COUNTIFS(tbVisitas[Cliente],B190,tbVisitas[Realizada?],"Sim",tbVisitas[Data],"&gt;="&amp;RelGer!$C$6,tbVisitas[Data],"&lt;"&amp;RelGer!$O$6)+(ROW()/1000000),""))</f>
        <v/>
      </c>
    </row>
    <row r="191" spans="2:8" ht="20.100000000000001" customHeight="1" x14ac:dyDescent="0.25">
      <c r="B191" s="14"/>
      <c r="C191" s="14"/>
      <c r="D191" s="14"/>
      <c r="E191" s="14"/>
      <c r="F191" s="14"/>
      <c r="G191" s="14"/>
      <c r="H191" s="11" t="str">
        <f>IF(B191="","",IFERROR(COUNTIFS(tbVisitas[Cliente],B191,tbVisitas[Realizada?],"Sim",tbVisitas[Data],"&gt;="&amp;RelGer!$C$6,tbVisitas[Data],"&lt;"&amp;RelGer!$O$6)+(ROW()/1000000),""))</f>
        <v/>
      </c>
    </row>
    <row r="192" spans="2:8" ht="20.100000000000001" customHeight="1" x14ac:dyDescent="0.25">
      <c r="B192" s="14"/>
      <c r="C192" s="14"/>
      <c r="D192" s="14"/>
      <c r="E192" s="14"/>
      <c r="F192" s="14"/>
      <c r="G192" s="14"/>
      <c r="H192" s="11" t="str">
        <f>IF(B192="","",IFERROR(COUNTIFS(tbVisitas[Cliente],B192,tbVisitas[Realizada?],"Sim",tbVisitas[Data],"&gt;="&amp;RelGer!$C$6,tbVisitas[Data],"&lt;"&amp;RelGer!$O$6)+(ROW()/1000000),""))</f>
        <v/>
      </c>
    </row>
    <row r="193" spans="2:8" ht="20.100000000000001" customHeight="1" x14ac:dyDescent="0.25">
      <c r="B193" s="14"/>
      <c r="C193" s="14"/>
      <c r="D193" s="14"/>
      <c r="E193" s="14"/>
      <c r="F193" s="14"/>
      <c r="G193" s="14"/>
      <c r="H193" s="11" t="str">
        <f>IF(B193="","",IFERROR(COUNTIFS(tbVisitas[Cliente],B193,tbVisitas[Realizada?],"Sim",tbVisitas[Data],"&gt;="&amp;RelGer!$C$6,tbVisitas[Data],"&lt;"&amp;RelGer!$O$6)+(ROW()/1000000),""))</f>
        <v/>
      </c>
    </row>
    <row r="194" spans="2:8" ht="20.100000000000001" customHeight="1" x14ac:dyDescent="0.25">
      <c r="B194" s="14"/>
      <c r="C194" s="14"/>
      <c r="D194" s="14"/>
      <c r="E194" s="14"/>
      <c r="F194" s="14"/>
      <c r="G194" s="14"/>
      <c r="H194" s="11" t="str">
        <f>IF(B194="","",IFERROR(COUNTIFS(tbVisitas[Cliente],B194,tbVisitas[Realizada?],"Sim",tbVisitas[Data],"&gt;="&amp;RelGer!$C$6,tbVisitas[Data],"&lt;"&amp;RelGer!$O$6)+(ROW()/1000000),""))</f>
        <v/>
      </c>
    </row>
    <row r="195" spans="2:8" ht="20.100000000000001" customHeight="1" x14ac:dyDescent="0.25">
      <c r="B195" s="14"/>
      <c r="C195" s="14"/>
      <c r="D195" s="14"/>
      <c r="E195" s="14"/>
      <c r="F195" s="14"/>
      <c r="G195" s="14"/>
      <c r="H195" s="11" t="str">
        <f>IF(B195="","",IFERROR(COUNTIFS(tbVisitas[Cliente],B195,tbVisitas[Realizada?],"Sim",tbVisitas[Data],"&gt;="&amp;RelGer!$C$6,tbVisitas[Data],"&lt;"&amp;RelGer!$O$6)+(ROW()/1000000),""))</f>
        <v/>
      </c>
    </row>
    <row r="196" spans="2:8" ht="20.100000000000001" customHeight="1" x14ac:dyDescent="0.25">
      <c r="B196" s="14"/>
      <c r="C196" s="14"/>
      <c r="D196" s="14"/>
      <c r="E196" s="14"/>
      <c r="F196" s="14"/>
      <c r="G196" s="14"/>
      <c r="H196" s="11" t="str">
        <f>IF(B196="","",IFERROR(COUNTIFS(tbVisitas[Cliente],B196,tbVisitas[Realizada?],"Sim",tbVisitas[Data],"&gt;="&amp;RelGer!$C$6,tbVisitas[Data],"&lt;"&amp;RelGer!$O$6)+(ROW()/1000000),""))</f>
        <v/>
      </c>
    </row>
    <row r="197" spans="2:8" ht="20.100000000000001" customHeight="1" x14ac:dyDescent="0.25">
      <c r="B197" s="14"/>
      <c r="C197" s="14"/>
      <c r="D197" s="14"/>
      <c r="E197" s="14"/>
      <c r="F197" s="14"/>
      <c r="G197" s="14"/>
      <c r="H197" s="11" t="str">
        <f>IF(B197="","",IFERROR(COUNTIFS(tbVisitas[Cliente],B197,tbVisitas[Realizada?],"Sim",tbVisitas[Data],"&gt;="&amp;RelGer!$C$6,tbVisitas[Data],"&lt;"&amp;RelGer!$O$6)+(ROW()/1000000),""))</f>
        <v/>
      </c>
    </row>
    <row r="198" spans="2:8" ht="20.100000000000001" customHeight="1" x14ac:dyDescent="0.25">
      <c r="B198" s="14"/>
      <c r="C198" s="14"/>
      <c r="D198" s="14"/>
      <c r="E198" s="14"/>
      <c r="F198" s="14"/>
      <c r="G198" s="14"/>
      <c r="H198" s="11" t="str">
        <f>IF(B198="","",IFERROR(COUNTIFS(tbVisitas[Cliente],B198,tbVisitas[Realizada?],"Sim",tbVisitas[Data],"&gt;="&amp;RelGer!$C$6,tbVisitas[Data],"&lt;"&amp;RelGer!$O$6)+(ROW()/1000000),""))</f>
        <v/>
      </c>
    </row>
    <row r="199" spans="2:8" ht="20.100000000000001" customHeight="1" x14ac:dyDescent="0.25">
      <c r="B199" s="14"/>
      <c r="C199" s="14"/>
      <c r="D199" s="14"/>
      <c r="E199" s="14"/>
      <c r="F199" s="14"/>
      <c r="G199" s="14"/>
      <c r="H199" s="11" t="str">
        <f>IF(B199="","",IFERROR(COUNTIFS(tbVisitas[Cliente],B199,tbVisitas[Realizada?],"Sim",tbVisitas[Data],"&gt;="&amp;RelGer!$C$6,tbVisitas[Data],"&lt;"&amp;RelGer!$O$6)+(ROW()/1000000),""))</f>
        <v/>
      </c>
    </row>
    <row r="200" spans="2:8" ht="20.100000000000001" customHeight="1" x14ac:dyDescent="0.25">
      <c r="B200" s="14"/>
      <c r="C200" s="14"/>
      <c r="D200" s="14"/>
      <c r="E200" s="14"/>
      <c r="F200" s="14"/>
      <c r="G200" s="14"/>
      <c r="H200" s="11" t="str">
        <f>IF(B200="","",IFERROR(COUNTIFS(tbVisitas[Cliente],B200,tbVisitas[Realizada?],"Sim",tbVisitas[Data],"&gt;="&amp;RelGer!$C$6,tbVisitas[Data],"&lt;"&amp;RelGer!$O$6)+(ROW()/1000000),""))</f>
        <v/>
      </c>
    </row>
    <row r="201" spans="2:8" ht="20.100000000000001" customHeight="1" x14ac:dyDescent="0.25">
      <c r="B201" s="14"/>
      <c r="C201" s="14"/>
      <c r="D201" s="14"/>
      <c r="E201" s="14"/>
      <c r="F201" s="14"/>
      <c r="G201" s="14"/>
      <c r="H201" s="11" t="str">
        <f>IF(B201="","",IFERROR(COUNTIFS(tbVisitas[Cliente],B201,tbVisitas[Realizada?],"Sim",tbVisitas[Data],"&gt;="&amp;RelGer!$C$6,tbVisitas[Data],"&lt;"&amp;RelGer!$O$6)+(ROW()/1000000),""))</f>
        <v/>
      </c>
    </row>
    <row r="202" spans="2:8" ht="20.100000000000001" customHeight="1" x14ac:dyDescent="0.25">
      <c r="B202" s="14"/>
      <c r="C202" s="14"/>
      <c r="D202" s="14"/>
      <c r="E202" s="14"/>
      <c r="F202" s="14"/>
      <c r="G202" s="14"/>
      <c r="H202" s="11" t="str">
        <f>IF(B202="","",IFERROR(COUNTIFS(tbVisitas[Cliente],B202,tbVisitas[Realizada?],"Sim",tbVisitas[Data],"&gt;="&amp;RelGer!$C$6,tbVisitas[Data],"&lt;"&amp;RelGer!$O$6)+(ROW()/1000000),""))</f>
        <v/>
      </c>
    </row>
    <row r="203" spans="2:8" ht="20.100000000000001" customHeight="1" x14ac:dyDescent="0.25">
      <c r="B203" s="14"/>
      <c r="C203" s="14"/>
      <c r="D203" s="14"/>
      <c r="E203" s="14"/>
      <c r="F203" s="14"/>
      <c r="G203" s="14"/>
      <c r="H203" s="11" t="str">
        <f>IF(B203="","",IFERROR(COUNTIFS(tbVisitas[Cliente],B203,tbVisitas[Realizada?],"Sim",tbVisitas[Data],"&gt;="&amp;RelGer!$C$6,tbVisitas[Data],"&lt;"&amp;RelGer!$O$6)+(ROW()/1000000),""))</f>
        <v/>
      </c>
    </row>
    <row r="204" spans="2:8" ht="20.100000000000001" customHeight="1" x14ac:dyDescent="0.25">
      <c r="B204" s="14"/>
      <c r="C204" s="14"/>
      <c r="D204" s="14"/>
      <c r="E204" s="14"/>
      <c r="F204" s="14"/>
      <c r="G204" s="14"/>
      <c r="H204" s="11" t="str">
        <f>IF(B204="","",IFERROR(COUNTIFS(tbVisitas[Cliente],B204,tbVisitas[Realizada?],"Sim",tbVisitas[Data],"&gt;="&amp;RelGer!$C$6,tbVisitas[Data],"&lt;"&amp;RelGer!$O$6)+(ROW()/1000000),""))</f>
        <v/>
      </c>
    </row>
    <row r="205" spans="2:8" ht="20.100000000000001" customHeight="1" x14ac:dyDescent="0.25">
      <c r="B205" s="14"/>
      <c r="C205" s="14"/>
      <c r="D205" s="14"/>
      <c r="E205" s="14"/>
      <c r="F205" s="14"/>
      <c r="G205" s="14"/>
      <c r="H205" s="11" t="str">
        <f>IF(B205="","",IFERROR(COUNTIFS(tbVisitas[Cliente],B205,tbVisitas[Realizada?],"Sim",tbVisitas[Data],"&gt;="&amp;RelGer!$C$6,tbVisitas[Data],"&lt;"&amp;RelGer!$O$6)+(ROW()/1000000),""))</f>
        <v/>
      </c>
    </row>
    <row r="206" spans="2:8" ht="20.100000000000001" customHeight="1" x14ac:dyDescent="0.25">
      <c r="B206" s="14"/>
      <c r="C206" s="14"/>
      <c r="D206" s="14"/>
      <c r="E206" s="14"/>
      <c r="F206" s="14"/>
      <c r="G206" s="14"/>
      <c r="H206" s="11" t="str">
        <f>IF(B206="","",IFERROR(COUNTIFS(tbVisitas[Cliente],B206,tbVisitas[Realizada?],"Sim",tbVisitas[Data],"&gt;="&amp;RelGer!$C$6,tbVisitas[Data],"&lt;"&amp;RelGer!$O$6)+(ROW()/1000000),""))</f>
        <v/>
      </c>
    </row>
    <row r="207" spans="2:8" ht="20.100000000000001" customHeight="1" x14ac:dyDescent="0.25">
      <c r="B207" s="14"/>
      <c r="C207" s="14"/>
      <c r="D207" s="14"/>
      <c r="E207" s="14"/>
      <c r="F207" s="14"/>
      <c r="G207" s="14"/>
      <c r="H207" s="11" t="str">
        <f>IF(B207="","",IFERROR(COUNTIFS(tbVisitas[Cliente],B207,tbVisitas[Realizada?],"Sim",tbVisitas[Data],"&gt;="&amp;RelGer!$C$6,tbVisitas[Data],"&lt;"&amp;RelGer!$O$6)+(ROW()/1000000),""))</f>
        <v/>
      </c>
    </row>
    <row r="208" spans="2:8" ht="20.100000000000001" customHeight="1" x14ac:dyDescent="0.25">
      <c r="B208" s="14"/>
      <c r="C208" s="14"/>
      <c r="D208" s="14"/>
      <c r="E208" s="14"/>
      <c r="F208" s="14"/>
      <c r="G208" s="14"/>
      <c r="H208" s="11" t="str">
        <f>IF(B208="","",IFERROR(COUNTIFS(tbVisitas[Cliente],B208,tbVisitas[Realizada?],"Sim",tbVisitas[Data],"&gt;="&amp;RelGer!$C$6,tbVisitas[Data],"&lt;"&amp;RelGer!$O$6)+(ROW()/1000000),""))</f>
        <v/>
      </c>
    </row>
    <row r="209" spans="2:8" ht="20.100000000000001" customHeight="1" x14ac:dyDescent="0.25">
      <c r="B209" s="14"/>
      <c r="C209" s="14"/>
      <c r="D209" s="14"/>
      <c r="E209" s="14"/>
      <c r="F209" s="14"/>
      <c r="G209" s="14"/>
      <c r="H209" s="11" t="str">
        <f>IF(B209="","",IFERROR(COUNTIFS(tbVisitas[Cliente],B209,tbVisitas[Realizada?],"Sim",tbVisitas[Data],"&gt;="&amp;RelGer!$C$6,tbVisitas[Data],"&lt;"&amp;RelGer!$O$6)+(ROW()/1000000),""))</f>
        <v/>
      </c>
    </row>
    <row r="210" spans="2:8" ht="20.100000000000001" customHeight="1" x14ac:dyDescent="0.25">
      <c r="B210" s="14"/>
      <c r="C210" s="14"/>
      <c r="D210" s="14"/>
      <c r="E210" s="14"/>
      <c r="F210" s="14"/>
      <c r="G210" s="14"/>
      <c r="H210" s="11" t="str">
        <f>IF(B210="","",IFERROR(COUNTIFS(tbVisitas[Cliente],B210,tbVisitas[Realizada?],"Sim",tbVisitas[Data],"&gt;="&amp;RelGer!$C$6,tbVisitas[Data],"&lt;"&amp;RelGer!$O$6)+(ROW()/1000000),""))</f>
        <v/>
      </c>
    </row>
    <row r="211" spans="2:8" ht="20.100000000000001" customHeight="1" x14ac:dyDescent="0.25">
      <c r="B211" s="14"/>
      <c r="C211" s="14"/>
      <c r="D211" s="14"/>
      <c r="E211" s="14"/>
      <c r="F211" s="14"/>
      <c r="G211" s="14"/>
      <c r="H211" s="11" t="str">
        <f>IF(B211="","",IFERROR(COUNTIFS(tbVisitas[Cliente],B211,tbVisitas[Realizada?],"Sim",tbVisitas[Data],"&gt;="&amp;RelGer!$C$6,tbVisitas[Data],"&lt;"&amp;RelGer!$O$6)+(ROW()/1000000),""))</f>
        <v/>
      </c>
    </row>
    <row r="212" spans="2:8" ht="20.100000000000001" customHeight="1" x14ac:dyDescent="0.25">
      <c r="B212" s="14"/>
      <c r="C212" s="14"/>
      <c r="D212" s="14"/>
      <c r="E212" s="14"/>
      <c r="F212" s="14"/>
      <c r="G212" s="14"/>
      <c r="H212" s="11" t="str">
        <f>IF(B212="","",IFERROR(COUNTIFS(tbVisitas[Cliente],B212,tbVisitas[Realizada?],"Sim",tbVisitas[Data],"&gt;="&amp;RelGer!$C$6,tbVisitas[Data],"&lt;"&amp;RelGer!$O$6)+(ROW()/1000000),""))</f>
        <v/>
      </c>
    </row>
    <row r="213" spans="2:8" ht="20.100000000000001" customHeight="1" x14ac:dyDescent="0.25">
      <c r="B213" s="14"/>
      <c r="C213" s="14"/>
      <c r="D213" s="14"/>
      <c r="E213" s="14"/>
      <c r="F213" s="14"/>
      <c r="G213" s="14"/>
      <c r="H213" s="11" t="str">
        <f>IF(B213="","",IFERROR(COUNTIFS(tbVisitas[Cliente],B213,tbVisitas[Realizada?],"Sim",tbVisitas[Data],"&gt;="&amp;RelGer!$C$6,tbVisitas[Data],"&lt;"&amp;RelGer!$O$6)+(ROW()/1000000),""))</f>
        <v/>
      </c>
    </row>
    <row r="214" spans="2:8" ht="20.100000000000001" customHeight="1" x14ac:dyDescent="0.25">
      <c r="B214" s="14"/>
      <c r="C214" s="14"/>
      <c r="D214" s="14"/>
      <c r="E214" s="14"/>
      <c r="F214" s="14"/>
      <c r="G214" s="14"/>
      <c r="H214" s="11" t="str">
        <f>IF(B214="","",IFERROR(COUNTIFS(tbVisitas[Cliente],B214,tbVisitas[Realizada?],"Sim",tbVisitas[Data],"&gt;="&amp;RelGer!$C$6,tbVisitas[Data],"&lt;"&amp;RelGer!$O$6)+(ROW()/1000000),""))</f>
        <v/>
      </c>
    </row>
    <row r="215" spans="2:8" ht="20.100000000000001" customHeight="1" x14ac:dyDescent="0.25">
      <c r="B215" s="14"/>
      <c r="C215" s="14"/>
      <c r="D215" s="14"/>
      <c r="E215" s="14"/>
      <c r="F215" s="14"/>
      <c r="G215" s="14"/>
      <c r="H215" s="11" t="str">
        <f>IF(B215="","",IFERROR(COUNTIFS(tbVisitas[Cliente],B215,tbVisitas[Realizada?],"Sim",tbVisitas[Data],"&gt;="&amp;RelGer!$C$6,tbVisitas[Data],"&lt;"&amp;RelGer!$O$6)+(ROW()/1000000),""))</f>
        <v/>
      </c>
    </row>
    <row r="216" spans="2:8" ht="20.100000000000001" customHeight="1" x14ac:dyDescent="0.25">
      <c r="B216" s="14"/>
      <c r="C216" s="14"/>
      <c r="D216" s="14"/>
      <c r="E216" s="14"/>
      <c r="F216" s="14"/>
      <c r="G216" s="14"/>
      <c r="H216" s="11" t="str">
        <f>IF(B216="","",IFERROR(COUNTIFS(tbVisitas[Cliente],B216,tbVisitas[Realizada?],"Sim",tbVisitas[Data],"&gt;="&amp;RelGer!$C$6,tbVisitas[Data],"&lt;"&amp;RelGer!$O$6)+(ROW()/1000000),""))</f>
        <v/>
      </c>
    </row>
    <row r="217" spans="2:8" ht="20.100000000000001" customHeight="1" x14ac:dyDescent="0.25">
      <c r="B217" s="14"/>
      <c r="C217" s="14"/>
      <c r="D217" s="14"/>
      <c r="E217" s="14"/>
      <c r="F217" s="14"/>
      <c r="G217" s="14"/>
      <c r="H217" s="11" t="str">
        <f>IF(B217="","",IFERROR(COUNTIFS(tbVisitas[Cliente],B217,tbVisitas[Realizada?],"Sim",tbVisitas[Data],"&gt;="&amp;RelGer!$C$6,tbVisitas[Data],"&lt;"&amp;RelGer!$O$6)+(ROW()/1000000),""))</f>
        <v/>
      </c>
    </row>
    <row r="218" spans="2:8" ht="20.100000000000001" customHeight="1" x14ac:dyDescent="0.25">
      <c r="B218" s="14"/>
      <c r="C218" s="14"/>
      <c r="D218" s="14"/>
      <c r="E218" s="14"/>
      <c r="F218" s="14"/>
      <c r="G218" s="14"/>
      <c r="H218" s="11" t="str">
        <f>IF(B218="","",IFERROR(COUNTIFS(tbVisitas[Cliente],B218,tbVisitas[Realizada?],"Sim",tbVisitas[Data],"&gt;="&amp;RelGer!$C$6,tbVisitas[Data],"&lt;"&amp;RelGer!$O$6)+(ROW()/1000000),""))</f>
        <v/>
      </c>
    </row>
    <row r="219" spans="2:8" ht="20.100000000000001" customHeight="1" x14ac:dyDescent="0.25">
      <c r="B219" s="14"/>
      <c r="C219" s="14"/>
      <c r="D219" s="14"/>
      <c r="E219" s="14"/>
      <c r="F219" s="14"/>
      <c r="G219" s="14"/>
      <c r="H219" s="11" t="str">
        <f>IF(B219="","",IFERROR(COUNTIFS(tbVisitas[Cliente],B219,tbVisitas[Realizada?],"Sim",tbVisitas[Data],"&gt;="&amp;RelGer!$C$6,tbVisitas[Data],"&lt;"&amp;RelGer!$O$6)+(ROW()/1000000),""))</f>
        <v/>
      </c>
    </row>
    <row r="220" spans="2:8" ht="20.100000000000001" customHeight="1" x14ac:dyDescent="0.25">
      <c r="B220" s="14"/>
      <c r="C220" s="14"/>
      <c r="D220" s="14"/>
      <c r="E220" s="14"/>
      <c r="F220" s="14"/>
      <c r="G220" s="14"/>
      <c r="H220" s="11" t="str">
        <f>IF(B220="","",IFERROR(COUNTIFS(tbVisitas[Cliente],B220,tbVisitas[Realizada?],"Sim",tbVisitas[Data],"&gt;="&amp;RelGer!$C$6,tbVisitas[Data],"&lt;"&amp;RelGer!$O$6)+(ROW()/1000000),""))</f>
        <v/>
      </c>
    </row>
    <row r="221" spans="2:8" ht="20.100000000000001" customHeight="1" x14ac:dyDescent="0.25">
      <c r="B221" s="14"/>
      <c r="C221" s="14"/>
      <c r="D221" s="14"/>
      <c r="E221" s="14"/>
      <c r="F221" s="14"/>
      <c r="G221" s="14"/>
      <c r="H221" s="11" t="str">
        <f>IF(B221="","",IFERROR(COUNTIFS(tbVisitas[Cliente],B221,tbVisitas[Realizada?],"Sim",tbVisitas[Data],"&gt;="&amp;RelGer!$C$6,tbVisitas[Data],"&lt;"&amp;RelGer!$O$6)+(ROW()/1000000),""))</f>
        <v/>
      </c>
    </row>
    <row r="222" spans="2:8" ht="20.100000000000001" customHeight="1" x14ac:dyDescent="0.25">
      <c r="B222" s="14"/>
      <c r="C222" s="14"/>
      <c r="D222" s="14"/>
      <c r="E222" s="14"/>
      <c r="F222" s="14"/>
      <c r="G222" s="14"/>
      <c r="H222" s="11" t="str">
        <f>IF(B222="","",IFERROR(COUNTIFS(tbVisitas[Cliente],B222,tbVisitas[Realizada?],"Sim",tbVisitas[Data],"&gt;="&amp;RelGer!$C$6,tbVisitas[Data],"&lt;"&amp;RelGer!$O$6)+(ROW()/1000000),""))</f>
        <v/>
      </c>
    </row>
    <row r="223" spans="2:8" ht="20.100000000000001" customHeight="1" x14ac:dyDescent="0.25">
      <c r="B223" s="14"/>
      <c r="C223" s="14"/>
      <c r="D223" s="14"/>
      <c r="E223" s="14"/>
      <c r="F223" s="14"/>
      <c r="G223" s="14"/>
      <c r="H223" s="11" t="str">
        <f>IF(B223="","",IFERROR(COUNTIFS(tbVisitas[Cliente],B223,tbVisitas[Realizada?],"Sim",tbVisitas[Data],"&gt;="&amp;RelGer!$C$6,tbVisitas[Data],"&lt;"&amp;RelGer!$O$6)+(ROW()/1000000),""))</f>
        <v/>
      </c>
    </row>
    <row r="224" spans="2:8" ht="20.100000000000001" customHeight="1" x14ac:dyDescent="0.25">
      <c r="B224" s="14"/>
      <c r="C224" s="14"/>
      <c r="D224" s="14"/>
      <c r="E224" s="14"/>
      <c r="F224" s="14"/>
      <c r="G224" s="14"/>
      <c r="H224" s="11" t="str">
        <f>IF(B224="","",IFERROR(COUNTIFS(tbVisitas[Cliente],B224,tbVisitas[Realizada?],"Sim",tbVisitas[Data],"&gt;="&amp;RelGer!$C$6,tbVisitas[Data],"&lt;"&amp;RelGer!$O$6)+(ROW()/1000000),""))</f>
        <v/>
      </c>
    </row>
    <row r="225" spans="2:8" ht="20.100000000000001" customHeight="1" x14ac:dyDescent="0.25">
      <c r="B225" s="14"/>
      <c r="C225" s="14"/>
      <c r="D225" s="14"/>
      <c r="E225" s="14"/>
      <c r="F225" s="14"/>
      <c r="G225" s="14"/>
      <c r="H225" s="11" t="str">
        <f>IF(B225="","",IFERROR(COUNTIFS(tbVisitas[Cliente],B225,tbVisitas[Realizada?],"Sim",tbVisitas[Data],"&gt;="&amp;RelGer!$C$6,tbVisitas[Data],"&lt;"&amp;RelGer!$O$6)+(ROW()/1000000),""))</f>
        <v/>
      </c>
    </row>
    <row r="226" spans="2:8" ht="20.100000000000001" customHeight="1" x14ac:dyDescent="0.25">
      <c r="B226" s="14"/>
      <c r="C226" s="14"/>
      <c r="D226" s="14"/>
      <c r="E226" s="14"/>
      <c r="F226" s="14"/>
      <c r="G226" s="14"/>
      <c r="H226" s="11" t="str">
        <f>IF(B226="","",IFERROR(COUNTIFS(tbVisitas[Cliente],B226,tbVisitas[Realizada?],"Sim",tbVisitas[Data],"&gt;="&amp;RelGer!$C$6,tbVisitas[Data],"&lt;"&amp;RelGer!$O$6)+(ROW()/1000000),""))</f>
        <v/>
      </c>
    </row>
    <row r="227" spans="2:8" ht="20.100000000000001" customHeight="1" x14ac:dyDescent="0.25">
      <c r="B227" s="14"/>
      <c r="C227" s="14"/>
      <c r="D227" s="14"/>
      <c r="E227" s="14"/>
      <c r="F227" s="14"/>
      <c r="G227" s="14"/>
      <c r="H227" s="11" t="str">
        <f>IF(B227="","",IFERROR(COUNTIFS(tbVisitas[Cliente],B227,tbVisitas[Realizada?],"Sim",tbVisitas[Data],"&gt;="&amp;RelGer!$C$6,tbVisitas[Data],"&lt;"&amp;RelGer!$O$6)+(ROW()/1000000),""))</f>
        <v/>
      </c>
    </row>
    <row r="228" spans="2:8" ht="20.100000000000001" customHeight="1" x14ac:dyDescent="0.25">
      <c r="B228" s="14"/>
      <c r="C228" s="14"/>
      <c r="D228" s="14"/>
      <c r="E228" s="14"/>
      <c r="F228" s="14"/>
      <c r="G228" s="14"/>
      <c r="H228" s="11" t="str">
        <f>IF(B228="","",IFERROR(COUNTIFS(tbVisitas[Cliente],B228,tbVisitas[Realizada?],"Sim",tbVisitas[Data],"&gt;="&amp;RelGer!$C$6,tbVisitas[Data],"&lt;"&amp;RelGer!$O$6)+(ROW()/1000000),""))</f>
        <v/>
      </c>
    </row>
    <row r="229" spans="2:8" ht="20.100000000000001" customHeight="1" x14ac:dyDescent="0.25">
      <c r="B229" s="14"/>
      <c r="C229" s="14"/>
      <c r="D229" s="14"/>
      <c r="E229" s="14"/>
      <c r="F229" s="14"/>
      <c r="G229" s="14"/>
      <c r="H229" s="11" t="str">
        <f>IF(B229="","",IFERROR(COUNTIFS(tbVisitas[Cliente],B229,tbVisitas[Realizada?],"Sim",tbVisitas[Data],"&gt;="&amp;RelGer!$C$6,tbVisitas[Data],"&lt;"&amp;RelGer!$O$6)+(ROW()/1000000),""))</f>
        <v/>
      </c>
    </row>
    <row r="230" spans="2:8" ht="20.100000000000001" customHeight="1" x14ac:dyDescent="0.25">
      <c r="B230" s="14"/>
      <c r="C230" s="14"/>
      <c r="D230" s="14"/>
      <c r="E230" s="14"/>
      <c r="F230" s="14"/>
      <c r="G230" s="14"/>
      <c r="H230" s="11" t="str">
        <f>IF(B230="","",IFERROR(COUNTIFS(tbVisitas[Cliente],B230,tbVisitas[Realizada?],"Sim",tbVisitas[Data],"&gt;="&amp;RelGer!$C$6,tbVisitas[Data],"&lt;"&amp;RelGer!$O$6)+(ROW()/1000000),""))</f>
        <v/>
      </c>
    </row>
    <row r="231" spans="2:8" ht="20.100000000000001" customHeight="1" x14ac:dyDescent="0.25">
      <c r="B231" s="14"/>
      <c r="C231" s="14"/>
      <c r="D231" s="14"/>
      <c r="E231" s="14"/>
      <c r="F231" s="14"/>
      <c r="G231" s="14"/>
      <c r="H231" s="11" t="str">
        <f>IF(B231="","",IFERROR(COUNTIFS(tbVisitas[Cliente],B231,tbVisitas[Realizada?],"Sim",tbVisitas[Data],"&gt;="&amp;RelGer!$C$6,tbVisitas[Data],"&lt;"&amp;RelGer!$O$6)+(ROW()/1000000),""))</f>
        <v/>
      </c>
    </row>
    <row r="232" spans="2:8" ht="20.100000000000001" customHeight="1" x14ac:dyDescent="0.25">
      <c r="B232" s="14"/>
      <c r="C232" s="14"/>
      <c r="D232" s="14"/>
      <c r="E232" s="14"/>
      <c r="F232" s="14"/>
      <c r="G232" s="14"/>
      <c r="H232" s="11" t="str">
        <f>IF(B232="","",IFERROR(COUNTIFS(tbVisitas[Cliente],B232,tbVisitas[Realizada?],"Sim",tbVisitas[Data],"&gt;="&amp;RelGer!$C$6,tbVisitas[Data],"&lt;"&amp;RelGer!$O$6)+(ROW()/1000000),""))</f>
        <v/>
      </c>
    </row>
    <row r="233" spans="2:8" ht="20.100000000000001" customHeight="1" x14ac:dyDescent="0.25">
      <c r="B233" s="14"/>
      <c r="C233" s="14"/>
      <c r="D233" s="14"/>
      <c r="E233" s="14"/>
      <c r="F233" s="14"/>
      <c r="G233" s="14"/>
      <c r="H233" s="11" t="str">
        <f>IF(B233="","",IFERROR(COUNTIFS(tbVisitas[Cliente],B233,tbVisitas[Realizada?],"Sim",tbVisitas[Data],"&gt;="&amp;RelGer!$C$6,tbVisitas[Data],"&lt;"&amp;RelGer!$O$6)+(ROW()/1000000),""))</f>
        <v/>
      </c>
    </row>
    <row r="234" spans="2:8" ht="20.100000000000001" customHeight="1" x14ac:dyDescent="0.25">
      <c r="B234" s="14"/>
      <c r="C234" s="14"/>
      <c r="D234" s="14"/>
      <c r="E234" s="14"/>
      <c r="F234" s="14"/>
      <c r="G234" s="14"/>
      <c r="H234" s="11" t="str">
        <f>IF(B234="","",IFERROR(COUNTIFS(tbVisitas[Cliente],B234,tbVisitas[Realizada?],"Sim",tbVisitas[Data],"&gt;="&amp;RelGer!$C$6,tbVisitas[Data],"&lt;"&amp;RelGer!$O$6)+(ROW()/1000000),""))</f>
        <v/>
      </c>
    </row>
    <row r="235" spans="2:8" ht="20.100000000000001" customHeight="1" x14ac:dyDescent="0.25">
      <c r="B235" s="14"/>
      <c r="C235" s="14"/>
      <c r="D235" s="14"/>
      <c r="E235" s="14"/>
      <c r="F235" s="14"/>
      <c r="G235" s="14"/>
      <c r="H235" s="11" t="str">
        <f>IF(B235="","",IFERROR(COUNTIFS(tbVisitas[Cliente],B235,tbVisitas[Realizada?],"Sim",tbVisitas[Data],"&gt;="&amp;RelGer!$C$6,tbVisitas[Data],"&lt;"&amp;RelGer!$O$6)+(ROW()/1000000),""))</f>
        <v/>
      </c>
    </row>
    <row r="236" spans="2:8" ht="20.100000000000001" customHeight="1" x14ac:dyDescent="0.25">
      <c r="B236" s="14"/>
      <c r="C236" s="14"/>
      <c r="D236" s="14"/>
      <c r="E236" s="14"/>
      <c r="F236" s="14"/>
      <c r="G236" s="14"/>
      <c r="H236" s="11" t="str">
        <f>IF(B236="","",IFERROR(COUNTIFS(tbVisitas[Cliente],B236,tbVisitas[Realizada?],"Sim",tbVisitas[Data],"&gt;="&amp;RelGer!$C$6,tbVisitas[Data],"&lt;"&amp;RelGer!$O$6)+(ROW()/1000000),""))</f>
        <v/>
      </c>
    </row>
    <row r="237" spans="2:8" ht="20.100000000000001" customHeight="1" x14ac:dyDescent="0.25">
      <c r="B237" s="14"/>
      <c r="C237" s="14"/>
      <c r="D237" s="14"/>
      <c r="E237" s="14"/>
      <c r="F237" s="14"/>
      <c r="G237" s="14"/>
      <c r="H237" s="11" t="str">
        <f>IF(B237="","",IFERROR(COUNTIFS(tbVisitas[Cliente],B237,tbVisitas[Realizada?],"Sim",tbVisitas[Data],"&gt;="&amp;RelGer!$C$6,tbVisitas[Data],"&lt;"&amp;RelGer!$O$6)+(ROW()/1000000),""))</f>
        <v/>
      </c>
    </row>
    <row r="238" spans="2:8" ht="20.100000000000001" customHeight="1" x14ac:dyDescent="0.25">
      <c r="B238" s="14"/>
      <c r="C238" s="14"/>
      <c r="D238" s="14"/>
      <c r="E238" s="14"/>
      <c r="F238" s="14"/>
      <c r="G238" s="14"/>
      <c r="H238" s="11" t="str">
        <f>IF(B238="","",IFERROR(COUNTIFS(tbVisitas[Cliente],B238,tbVisitas[Realizada?],"Sim",tbVisitas[Data],"&gt;="&amp;RelGer!$C$6,tbVisitas[Data],"&lt;"&amp;RelGer!$O$6)+(ROW()/1000000),""))</f>
        <v/>
      </c>
    </row>
    <row r="239" spans="2:8" ht="20.100000000000001" customHeight="1" x14ac:dyDescent="0.25">
      <c r="B239" s="14"/>
      <c r="C239" s="14"/>
      <c r="D239" s="14"/>
      <c r="E239" s="14"/>
      <c r="F239" s="14"/>
      <c r="G239" s="14"/>
      <c r="H239" s="11" t="str">
        <f>IF(B239="","",IFERROR(COUNTIFS(tbVisitas[Cliente],B239,tbVisitas[Realizada?],"Sim",tbVisitas[Data],"&gt;="&amp;RelGer!$C$6,tbVisitas[Data],"&lt;"&amp;RelGer!$O$6)+(ROW()/1000000),""))</f>
        <v/>
      </c>
    </row>
    <row r="240" spans="2:8" ht="20.100000000000001" customHeight="1" x14ac:dyDescent="0.25">
      <c r="B240" s="14"/>
      <c r="C240" s="14"/>
      <c r="D240" s="14"/>
      <c r="E240" s="14"/>
      <c r="F240" s="14"/>
      <c r="G240" s="14"/>
      <c r="H240" s="11" t="str">
        <f>IF(B240="","",IFERROR(COUNTIFS(tbVisitas[Cliente],B240,tbVisitas[Realizada?],"Sim",tbVisitas[Data],"&gt;="&amp;RelGer!$C$6,tbVisitas[Data],"&lt;"&amp;RelGer!$O$6)+(ROW()/1000000),""))</f>
        <v/>
      </c>
    </row>
    <row r="241" spans="2:8" ht="20.100000000000001" customHeight="1" x14ac:dyDescent="0.25">
      <c r="B241" s="14"/>
      <c r="C241" s="14"/>
      <c r="D241" s="14"/>
      <c r="E241" s="14"/>
      <c r="F241" s="14"/>
      <c r="G241" s="14"/>
      <c r="H241" s="11" t="str">
        <f>IF(B241="","",IFERROR(COUNTIFS(tbVisitas[Cliente],B241,tbVisitas[Realizada?],"Sim",tbVisitas[Data],"&gt;="&amp;RelGer!$C$6,tbVisitas[Data],"&lt;"&amp;RelGer!$O$6)+(ROW()/1000000),""))</f>
        <v/>
      </c>
    </row>
    <row r="242" spans="2:8" ht="20.100000000000001" customHeight="1" x14ac:dyDescent="0.25">
      <c r="B242" s="14"/>
      <c r="C242" s="14"/>
      <c r="D242" s="14"/>
      <c r="E242" s="14"/>
      <c r="F242" s="14"/>
      <c r="G242" s="14"/>
      <c r="H242" s="11" t="str">
        <f>IF(B242="","",IFERROR(COUNTIFS(tbVisitas[Cliente],B242,tbVisitas[Realizada?],"Sim",tbVisitas[Data],"&gt;="&amp;RelGer!$C$6,tbVisitas[Data],"&lt;"&amp;RelGer!$O$6)+(ROW()/1000000),""))</f>
        <v/>
      </c>
    </row>
    <row r="243" spans="2:8" ht="20.100000000000001" customHeight="1" x14ac:dyDescent="0.25">
      <c r="B243" s="14"/>
      <c r="C243" s="14"/>
      <c r="D243" s="14"/>
      <c r="E243" s="14"/>
      <c r="F243" s="14"/>
      <c r="G243" s="14"/>
      <c r="H243" s="11" t="str">
        <f>IF(B243="","",IFERROR(COUNTIFS(tbVisitas[Cliente],B243,tbVisitas[Realizada?],"Sim",tbVisitas[Data],"&gt;="&amp;RelGer!$C$6,tbVisitas[Data],"&lt;"&amp;RelGer!$O$6)+(ROW()/1000000),""))</f>
        <v/>
      </c>
    </row>
    <row r="244" spans="2:8" ht="20.100000000000001" customHeight="1" x14ac:dyDescent="0.25">
      <c r="B244" s="14"/>
      <c r="C244" s="14"/>
      <c r="D244" s="14"/>
      <c r="E244" s="14"/>
      <c r="F244" s="14"/>
      <c r="G244" s="14"/>
      <c r="H244" s="11" t="str">
        <f>IF(B244="","",IFERROR(COUNTIFS(tbVisitas[Cliente],B244,tbVisitas[Realizada?],"Sim",tbVisitas[Data],"&gt;="&amp;RelGer!$C$6,tbVisitas[Data],"&lt;"&amp;RelGer!$O$6)+(ROW()/1000000),""))</f>
        <v/>
      </c>
    </row>
    <row r="245" spans="2:8" ht="20.100000000000001" customHeight="1" x14ac:dyDescent="0.25">
      <c r="B245" s="14"/>
      <c r="C245" s="14"/>
      <c r="D245" s="14"/>
      <c r="E245" s="14"/>
      <c r="F245" s="14"/>
      <c r="G245" s="14"/>
      <c r="H245" s="11" t="str">
        <f>IF(B245="","",IFERROR(COUNTIFS(tbVisitas[Cliente],B245,tbVisitas[Realizada?],"Sim",tbVisitas[Data],"&gt;="&amp;RelGer!$C$6,tbVisitas[Data],"&lt;"&amp;RelGer!$O$6)+(ROW()/1000000),""))</f>
        <v/>
      </c>
    </row>
    <row r="246" spans="2:8" ht="20.100000000000001" customHeight="1" x14ac:dyDescent="0.25">
      <c r="B246" s="14"/>
      <c r="C246" s="14"/>
      <c r="D246" s="14"/>
      <c r="E246" s="14"/>
      <c r="F246" s="14"/>
      <c r="G246" s="14"/>
      <c r="H246" s="11" t="str">
        <f>IF(B246="","",IFERROR(COUNTIFS(tbVisitas[Cliente],B246,tbVisitas[Realizada?],"Sim",tbVisitas[Data],"&gt;="&amp;RelGer!$C$6,tbVisitas[Data],"&lt;"&amp;RelGer!$O$6)+(ROW()/1000000),""))</f>
        <v/>
      </c>
    </row>
    <row r="247" spans="2:8" ht="20.100000000000001" customHeight="1" x14ac:dyDescent="0.25">
      <c r="B247" s="14"/>
      <c r="C247" s="14"/>
      <c r="D247" s="14"/>
      <c r="E247" s="14"/>
      <c r="F247" s="14"/>
      <c r="G247" s="14"/>
      <c r="H247" s="11" t="str">
        <f>IF(B247="","",IFERROR(COUNTIFS(tbVisitas[Cliente],B247,tbVisitas[Realizada?],"Sim",tbVisitas[Data],"&gt;="&amp;RelGer!$C$6,tbVisitas[Data],"&lt;"&amp;RelGer!$O$6)+(ROW()/1000000),""))</f>
        <v/>
      </c>
    </row>
    <row r="248" spans="2:8" ht="20.100000000000001" customHeight="1" x14ac:dyDescent="0.25">
      <c r="B248" s="14"/>
      <c r="C248" s="14"/>
      <c r="D248" s="14"/>
      <c r="E248" s="14"/>
      <c r="F248" s="14"/>
      <c r="G248" s="14"/>
      <c r="H248" s="11" t="str">
        <f>IF(B248="","",IFERROR(COUNTIFS(tbVisitas[Cliente],B248,tbVisitas[Realizada?],"Sim",tbVisitas[Data],"&gt;="&amp;RelGer!$C$6,tbVisitas[Data],"&lt;"&amp;RelGer!$O$6)+(ROW()/1000000),""))</f>
        <v/>
      </c>
    </row>
    <row r="249" spans="2:8" ht="20.100000000000001" customHeight="1" x14ac:dyDescent="0.25">
      <c r="B249" s="14"/>
      <c r="C249" s="14"/>
      <c r="D249" s="14"/>
      <c r="E249" s="14"/>
      <c r="F249" s="14"/>
      <c r="G249" s="14"/>
      <c r="H249" s="11" t="str">
        <f>IF(B249="","",IFERROR(COUNTIFS(tbVisitas[Cliente],B249,tbVisitas[Realizada?],"Sim",tbVisitas[Data],"&gt;="&amp;RelGer!$C$6,tbVisitas[Data],"&lt;"&amp;RelGer!$O$6)+(ROW()/1000000),""))</f>
        <v/>
      </c>
    </row>
    <row r="250" spans="2:8" ht="20.100000000000001" customHeight="1" x14ac:dyDescent="0.25">
      <c r="B250" s="14"/>
      <c r="C250" s="14"/>
      <c r="D250" s="14"/>
      <c r="E250" s="14"/>
      <c r="F250" s="14"/>
      <c r="G250" s="14"/>
      <c r="H250" s="11" t="str">
        <f>IF(B250="","",IFERROR(COUNTIFS(tbVisitas[Cliente],B250,tbVisitas[Realizada?],"Sim",tbVisitas[Data],"&gt;="&amp;RelGer!$C$6,tbVisitas[Data],"&lt;"&amp;RelGer!$O$6)+(ROW()/1000000),""))</f>
        <v/>
      </c>
    </row>
    <row r="251" spans="2:8" ht="20.100000000000001" customHeight="1" x14ac:dyDescent="0.25">
      <c r="B251" s="14"/>
      <c r="C251" s="14"/>
      <c r="D251" s="14"/>
      <c r="E251" s="14"/>
      <c r="F251" s="14"/>
      <c r="G251" s="14"/>
      <c r="H251" s="11" t="str">
        <f>IF(B251="","",IFERROR(COUNTIFS(tbVisitas[Cliente],B251,tbVisitas[Realizada?],"Sim",tbVisitas[Data],"&gt;="&amp;RelGer!$C$6,tbVisitas[Data],"&lt;"&amp;RelGer!$O$6)+(ROW()/1000000),""))</f>
        <v/>
      </c>
    </row>
    <row r="252" spans="2:8" ht="20.100000000000001" customHeight="1" x14ac:dyDescent="0.25">
      <c r="B252" s="14"/>
      <c r="C252" s="14"/>
      <c r="D252" s="14"/>
      <c r="E252" s="14"/>
      <c r="F252" s="14"/>
      <c r="G252" s="14"/>
      <c r="H252" s="11" t="str">
        <f>IF(B252="","",IFERROR(COUNTIFS(tbVisitas[Cliente],B252,tbVisitas[Realizada?],"Sim",tbVisitas[Data],"&gt;="&amp;RelGer!$C$6,tbVisitas[Data],"&lt;"&amp;RelGer!$O$6)+(ROW()/1000000),""))</f>
        <v/>
      </c>
    </row>
    <row r="253" spans="2:8" ht="20.100000000000001" customHeight="1" x14ac:dyDescent="0.25">
      <c r="B253" s="14"/>
      <c r="C253" s="14"/>
      <c r="D253" s="14"/>
      <c r="E253" s="14"/>
      <c r="F253" s="14"/>
      <c r="G253" s="14"/>
      <c r="H253" s="11" t="str">
        <f>IF(B253="","",IFERROR(COUNTIFS(tbVisitas[Cliente],B253,tbVisitas[Realizada?],"Sim",tbVisitas[Data],"&gt;="&amp;RelGer!$C$6,tbVisitas[Data],"&lt;"&amp;RelGer!$O$6)+(ROW()/1000000),""))</f>
        <v/>
      </c>
    </row>
    <row r="254" spans="2:8" ht="20.100000000000001" customHeight="1" x14ac:dyDescent="0.25">
      <c r="B254" s="14"/>
      <c r="C254" s="14"/>
      <c r="D254" s="14"/>
      <c r="E254" s="14"/>
      <c r="F254" s="14"/>
      <c r="G254" s="14"/>
      <c r="H254" s="11" t="str">
        <f>IF(B254="","",IFERROR(COUNTIFS(tbVisitas[Cliente],B254,tbVisitas[Realizada?],"Sim",tbVisitas[Data],"&gt;="&amp;RelGer!$C$6,tbVisitas[Data],"&lt;"&amp;RelGer!$O$6)+(ROW()/1000000),""))</f>
        <v/>
      </c>
    </row>
    <row r="255" spans="2:8" ht="20.100000000000001" customHeight="1" x14ac:dyDescent="0.25">
      <c r="B255" s="14"/>
      <c r="C255" s="14"/>
      <c r="D255" s="14"/>
      <c r="E255" s="14"/>
      <c r="F255" s="14"/>
      <c r="G255" s="14"/>
      <c r="H255" s="11" t="str">
        <f>IF(B255="","",IFERROR(COUNTIFS(tbVisitas[Cliente],B255,tbVisitas[Realizada?],"Sim",tbVisitas[Data],"&gt;="&amp;RelGer!$C$6,tbVisitas[Data],"&lt;"&amp;RelGer!$O$6)+(ROW()/1000000),""))</f>
        <v/>
      </c>
    </row>
    <row r="256" spans="2:8" ht="20.100000000000001" customHeight="1" x14ac:dyDescent="0.25">
      <c r="B256" s="14"/>
      <c r="C256" s="14"/>
      <c r="D256" s="14"/>
      <c r="E256" s="14"/>
      <c r="F256" s="14"/>
      <c r="G256" s="14"/>
      <c r="H256" s="11" t="str">
        <f>IF(B256="","",IFERROR(COUNTIFS(tbVisitas[Cliente],B256,tbVisitas[Realizada?],"Sim",tbVisitas[Data],"&gt;="&amp;RelGer!$C$6,tbVisitas[Data],"&lt;"&amp;RelGer!$O$6)+(ROW()/1000000),""))</f>
        <v/>
      </c>
    </row>
    <row r="257" spans="2:8" ht="20.100000000000001" customHeight="1" x14ac:dyDescent="0.25">
      <c r="B257" s="14"/>
      <c r="C257" s="14"/>
      <c r="D257" s="14"/>
      <c r="E257" s="14"/>
      <c r="F257" s="14"/>
      <c r="G257" s="14"/>
      <c r="H257" s="11" t="str">
        <f>IF(B257="","",IFERROR(COUNTIFS(tbVisitas[Cliente],B257,tbVisitas[Realizada?],"Sim",tbVisitas[Data],"&gt;="&amp;RelGer!$C$6,tbVisitas[Data],"&lt;"&amp;RelGer!$O$6)+(ROW()/1000000),""))</f>
        <v/>
      </c>
    </row>
    <row r="258" spans="2:8" ht="20.100000000000001" customHeight="1" x14ac:dyDescent="0.25">
      <c r="B258" s="14"/>
      <c r="C258" s="14"/>
      <c r="D258" s="14"/>
      <c r="E258" s="14"/>
      <c r="F258" s="14"/>
      <c r="G258" s="14"/>
      <c r="H258" s="11" t="str">
        <f>IF(B258="","",IFERROR(COUNTIFS(tbVisitas[Cliente],B258,tbVisitas[Realizada?],"Sim",tbVisitas[Data],"&gt;="&amp;RelGer!$C$6,tbVisitas[Data],"&lt;"&amp;RelGer!$O$6)+(ROW()/1000000),""))</f>
        <v/>
      </c>
    </row>
    <row r="259" spans="2:8" ht="20.100000000000001" customHeight="1" x14ac:dyDescent="0.25">
      <c r="B259" s="14"/>
      <c r="C259" s="14"/>
      <c r="D259" s="14"/>
      <c r="E259" s="14"/>
      <c r="F259" s="14"/>
      <c r="G259" s="14"/>
      <c r="H259" s="11" t="str">
        <f>IF(B259="","",IFERROR(COUNTIFS(tbVisitas[Cliente],B259,tbVisitas[Realizada?],"Sim",tbVisitas[Data],"&gt;="&amp;RelGer!$C$6,tbVisitas[Data],"&lt;"&amp;RelGer!$O$6)+(ROW()/1000000),""))</f>
        <v/>
      </c>
    </row>
    <row r="260" spans="2:8" ht="20.100000000000001" customHeight="1" x14ac:dyDescent="0.25">
      <c r="B260" s="14"/>
      <c r="C260" s="14"/>
      <c r="D260" s="14"/>
      <c r="E260" s="14"/>
      <c r="F260" s="14"/>
      <c r="G260" s="14"/>
      <c r="H260" s="11" t="str">
        <f>IF(B260="","",IFERROR(COUNTIFS(tbVisitas[Cliente],B260,tbVisitas[Realizada?],"Sim",tbVisitas[Data],"&gt;="&amp;RelGer!$C$6,tbVisitas[Data],"&lt;"&amp;RelGer!$O$6)+(ROW()/1000000),""))</f>
        <v/>
      </c>
    </row>
    <row r="261" spans="2:8" ht="20.100000000000001" customHeight="1" x14ac:dyDescent="0.25">
      <c r="B261" s="14"/>
      <c r="C261" s="14"/>
      <c r="D261" s="14"/>
      <c r="E261" s="14"/>
      <c r="F261" s="14"/>
      <c r="G261" s="14"/>
      <c r="H261" s="11" t="str">
        <f>IF(B261="","",IFERROR(COUNTIFS(tbVisitas[Cliente],B261,tbVisitas[Realizada?],"Sim",tbVisitas[Data],"&gt;="&amp;RelGer!$C$6,tbVisitas[Data],"&lt;"&amp;RelGer!$O$6)+(ROW()/1000000),""))</f>
        <v/>
      </c>
    </row>
    <row r="262" spans="2:8" ht="20.100000000000001" customHeight="1" x14ac:dyDescent="0.25">
      <c r="B262" s="14"/>
      <c r="C262" s="14"/>
      <c r="D262" s="14"/>
      <c r="E262" s="14"/>
      <c r="F262" s="14"/>
      <c r="G262" s="14"/>
      <c r="H262" s="11" t="str">
        <f>IF(B262="","",IFERROR(COUNTIFS(tbVisitas[Cliente],B262,tbVisitas[Realizada?],"Sim",tbVisitas[Data],"&gt;="&amp;RelGer!$C$6,tbVisitas[Data],"&lt;"&amp;RelGer!$O$6)+(ROW()/1000000),""))</f>
        <v/>
      </c>
    </row>
    <row r="263" spans="2:8" ht="20.100000000000001" customHeight="1" x14ac:dyDescent="0.25">
      <c r="B263" s="14"/>
      <c r="C263" s="14"/>
      <c r="D263" s="14"/>
      <c r="E263" s="14"/>
      <c r="F263" s="14"/>
      <c r="G263" s="14"/>
      <c r="H263" s="11" t="str">
        <f>IF(B263="","",IFERROR(COUNTIFS(tbVisitas[Cliente],B263,tbVisitas[Realizada?],"Sim",tbVisitas[Data],"&gt;="&amp;RelGer!$C$6,tbVisitas[Data],"&lt;"&amp;RelGer!$O$6)+(ROW()/1000000),""))</f>
        <v/>
      </c>
    </row>
    <row r="264" spans="2:8" ht="20.100000000000001" customHeight="1" x14ac:dyDescent="0.25">
      <c r="B264" s="14"/>
      <c r="C264" s="14"/>
      <c r="D264" s="14"/>
      <c r="E264" s="14"/>
      <c r="F264" s="14"/>
      <c r="G264" s="14"/>
      <c r="H264" s="11" t="str">
        <f>IF(B264="","",IFERROR(COUNTIFS(tbVisitas[Cliente],B264,tbVisitas[Realizada?],"Sim",tbVisitas[Data],"&gt;="&amp;RelGer!$C$6,tbVisitas[Data],"&lt;"&amp;RelGer!$O$6)+(ROW()/1000000),""))</f>
        <v/>
      </c>
    </row>
    <row r="265" spans="2:8" ht="20.100000000000001" customHeight="1" x14ac:dyDescent="0.25">
      <c r="B265" s="14"/>
      <c r="C265" s="14"/>
      <c r="D265" s="14"/>
      <c r="E265" s="14"/>
      <c r="F265" s="14"/>
      <c r="G265" s="14"/>
      <c r="H265" s="11" t="str">
        <f>IF(B265="","",IFERROR(COUNTIFS(tbVisitas[Cliente],B265,tbVisitas[Realizada?],"Sim",tbVisitas[Data],"&gt;="&amp;RelGer!$C$6,tbVisitas[Data],"&lt;"&amp;RelGer!$O$6)+(ROW()/1000000),""))</f>
        <v/>
      </c>
    </row>
    <row r="266" spans="2:8" ht="20.100000000000001" customHeight="1" x14ac:dyDescent="0.25">
      <c r="B266" s="14"/>
      <c r="C266" s="14"/>
      <c r="D266" s="14"/>
      <c r="E266" s="14"/>
      <c r="F266" s="14"/>
      <c r="G266" s="14"/>
      <c r="H266" s="11" t="str">
        <f>IF(B266="","",IFERROR(COUNTIFS(tbVisitas[Cliente],B266,tbVisitas[Realizada?],"Sim",tbVisitas[Data],"&gt;="&amp;RelGer!$C$6,tbVisitas[Data],"&lt;"&amp;RelGer!$O$6)+(ROW()/1000000),""))</f>
        <v/>
      </c>
    </row>
    <row r="267" spans="2:8" ht="20.100000000000001" customHeight="1" x14ac:dyDescent="0.25">
      <c r="B267" s="14"/>
      <c r="C267" s="14"/>
      <c r="D267" s="14"/>
      <c r="E267" s="14"/>
      <c r="F267" s="14"/>
      <c r="G267" s="14"/>
      <c r="H267" s="11" t="str">
        <f>IF(B267="","",IFERROR(COUNTIFS(tbVisitas[Cliente],B267,tbVisitas[Realizada?],"Sim",tbVisitas[Data],"&gt;="&amp;RelGer!$C$6,tbVisitas[Data],"&lt;"&amp;RelGer!$O$6)+(ROW()/1000000),""))</f>
        <v/>
      </c>
    </row>
    <row r="268" spans="2:8" ht="20.100000000000001" customHeight="1" x14ac:dyDescent="0.25">
      <c r="B268" s="14"/>
      <c r="C268" s="14"/>
      <c r="D268" s="14"/>
      <c r="E268" s="14"/>
      <c r="F268" s="14"/>
      <c r="G268" s="14"/>
      <c r="H268" s="11" t="str">
        <f>IF(B268="","",IFERROR(COUNTIFS(tbVisitas[Cliente],B268,tbVisitas[Realizada?],"Sim",tbVisitas[Data],"&gt;="&amp;RelGer!$C$6,tbVisitas[Data],"&lt;"&amp;RelGer!$O$6)+(ROW()/1000000),""))</f>
        <v/>
      </c>
    </row>
    <row r="269" spans="2:8" ht="20.100000000000001" customHeight="1" x14ac:dyDescent="0.25">
      <c r="B269" s="14"/>
      <c r="C269" s="14"/>
      <c r="D269" s="14"/>
      <c r="E269" s="14"/>
      <c r="F269" s="14"/>
      <c r="G269" s="14"/>
      <c r="H269" s="11" t="str">
        <f>IF(B269="","",IFERROR(COUNTIFS(tbVisitas[Cliente],B269,tbVisitas[Realizada?],"Sim",tbVisitas[Data],"&gt;="&amp;RelGer!$C$6,tbVisitas[Data],"&lt;"&amp;RelGer!$O$6)+(ROW()/1000000),""))</f>
        <v/>
      </c>
    </row>
    <row r="270" spans="2:8" ht="20.100000000000001" customHeight="1" x14ac:dyDescent="0.25">
      <c r="B270" s="14"/>
      <c r="C270" s="14"/>
      <c r="D270" s="14"/>
      <c r="E270" s="14"/>
      <c r="F270" s="14"/>
      <c r="G270" s="14"/>
      <c r="H270" s="11" t="str">
        <f>IF(B270="","",IFERROR(COUNTIFS(tbVisitas[Cliente],B270,tbVisitas[Realizada?],"Sim",tbVisitas[Data],"&gt;="&amp;RelGer!$C$6,tbVisitas[Data],"&lt;"&amp;RelGer!$O$6)+(ROW()/1000000),""))</f>
        <v/>
      </c>
    </row>
    <row r="271" spans="2:8" ht="20.100000000000001" customHeight="1" x14ac:dyDescent="0.25">
      <c r="B271" s="14"/>
      <c r="C271" s="14"/>
      <c r="D271" s="14"/>
      <c r="E271" s="14"/>
      <c r="F271" s="14"/>
      <c r="G271" s="14"/>
      <c r="H271" s="11" t="str">
        <f>IF(B271="","",IFERROR(COUNTIFS(tbVisitas[Cliente],B271,tbVisitas[Realizada?],"Sim",tbVisitas[Data],"&gt;="&amp;RelGer!$C$6,tbVisitas[Data],"&lt;"&amp;RelGer!$O$6)+(ROW()/1000000),""))</f>
        <v/>
      </c>
    </row>
    <row r="272" spans="2:8" ht="20.100000000000001" customHeight="1" x14ac:dyDescent="0.25">
      <c r="B272" s="14"/>
      <c r="C272" s="14"/>
      <c r="D272" s="14"/>
      <c r="E272" s="14"/>
      <c r="F272" s="14"/>
      <c r="G272" s="14"/>
      <c r="H272" s="11" t="str">
        <f>IF(B272="","",IFERROR(COUNTIFS(tbVisitas[Cliente],B272,tbVisitas[Realizada?],"Sim",tbVisitas[Data],"&gt;="&amp;RelGer!$C$6,tbVisitas[Data],"&lt;"&amp;RelGer!$O$6)+(ROW()/1000000),""))</f>
        <v/>
      </c>
    </row>
    <row r="273" spans="2:8" ht="20.100000000000001" customHeight="1" x14ac:dyDescent="0.25">
      <c r="B273" s="14"/>
      <c r="C273" s="14"/>
      <c r="D273" s="14"/>
      <c r="E273" s="14"/>
      <c r="F273" s="14"/>
      <c r="G273" s="14"/>
      <c r="H273" s="11" t="str">
        <f>IF(B273="","",IFERROR(COUNTIFS(tbVisitas[Cliente],B273,tbVisitas[Realizada?],"Sim",tbVisitas[Data],"&gt;="&amp;RelGer!$C$6,tbVisitas[Data],"&lt;"&amp;RelGer!$O$6)+(ROW()/1000000),""))</f>
        <v/>
      </c>
    </row>
    <row r="274" spans="2:8" ht="20.100000000000001" customHeight="1" x14ac:dyDescent="0.25">
      <c r="B274" s="14"/>
      <c r="C274" s="14"/>
      <c r="D274" s="14"/>
      <c r="E274" s="14"/>
      <c r="F274" s="14"/>
      <c r="G274" s="14"/>
      <c r="H274" s="11" t="str">
        <f>IF(B274="","",IFERROR(COUNTIFS(tbVisitas[Cliente],B274,tbVisitas[Realizada?],"Sim",tbVisitas[Data],"&gt;="&amp;RelGer!$C$6,tbVisitas[Data],"&lt;"&amp;RelGer!$O$6)+(ROW()/1000000),""))</f>
        <v/>
      </c>
    </row>
    <row r="275" spans="2:8" ht="20.100000000000001" customHeight="1" x14ac:dyDescent="0.25">
      <c r="B275" s="14"/>
      <c r="C275" s="14"/>
      <c r="D275" s="14"/>
      <c r="E275" s="14"/>
      <c r="F275" s="14"/>
      <c r="G275" s="14"/>
      <c r="H275" s="11" t="str">
        <f>IF(B275="","",IFERROR(COUNTIFS(tbVisitas[Cliente],B275,tbVisitas[Realizada?],"Sim",tbVisitas[Data],"&gt;="&amp;RelGer!$C$6,tbVisitas[Data],"&lt;"&amp;RelGer!$O$6)+(ROW()/1000000),""))</f>
        <v/>
      </c>
    </row>
    <row r="276" spans="2:8" ht="20.100000000000001" customHeight="1" x14ac:dyDescent="0.25">
      <c r="B276" s="14"/>
      <c r="C276" s="14"/>
      <c r="D276" s="14"/>
      <c r="E276" s="14"/>
      <c r="F276" s="14"/>
      <c r="G276" s="14"/>
      <c r="H276" s="11" t="str">
        <f>IF(B276="","",IFERROR(COUNTIFS(tbVisitas[Cliente],B276,tbVisitas[Realizada?],"Sim",tbVisitas[Data],"&gt;="&amp;RelGer!$C$6,tbVisitas[Data],"&lt;"&amp;RelGer!$O$6)+(ROW()/1000000),""))</f>
        <v/>
      </c>
    </row>
    <row r="277" spans="2:8" ht="20.100000000000001" customHeight="1" x14ac:dyDescent="0.25">
      <c r="B277" s="14"/>
      <c r="C277" s="14"/>
      <c r="D277" s="14"/>
      <c r="E277" s="14"/>
      <c r="F277" s="14"/>
      <c r="G277" s="14"/>
      <c r="H277" s="11" t="str">
        <f>IF(B277="","",IFERROR(COUNTIFS(tbVisitas[Cliente],B277,tbVisitas[Realizada?],"Sim",tbVisitas[Data],"&gt;="&amp;RelGer!$C$6,tbVisitas[Data],"&lt;"&amp;RelGer!$O$6)+(ROW()/1000000),""))</f>
        <v/>
      </c>
    </row>
    <row r="278" spans="2:8" ht="20.100000000000001" customHeight="1" x14ac:dyDescent="0.25">
      <c r="B278" s="14"/>
      <c r="C278" s="14"/>
      <c r="D278" s="14"/>
      <c r="E278" s="14"/>
      <c r="F278" s="14"/>
      <c r="G278" s="14"/>
      <c r="H278" s="11" t="str">
        <f>IF(B278="","",IFERROR(COUNTIFS(tbVisitas[Cliente],B278,tbVisitas[Realizada?],"Sim",tbVisitas[Data],"&gt;="&amp;RelGer!$C$6,tbVisitas[Data],"&lt;"&amp;RelGer!$O$6)+(ROW()/1000000),""))</f>
        <v/>
      </c>
    </row>
    <row r="279" spans="2:8" ht="20.100000000000001" customHeight="1" x14ac:dyDescent="0.25">
      <c r="B279" s="14"/>
      <c r="C279" s="14"/>
      <c r="D279" s="14"/>
      <c r="E279" s="14"/>
      <c r="F279" s="14"/>
      <c r="G279" s="14"/>
      <c r="H279" s="11" t="str">
        <f>IF(B279="","",IFERROR(COUNTIFS(tbVisitas[Cliente],B279,tbVisitas[Realizada?],"Sim",tbVisitas[Data],"&gt;="&amp;RelGer!$C$6,tbVisitas[Data],"&lt;"&amp;RelGer!$O$6)+(ROW()/1000000),""))</f>
        <v/>
      </c>
    </row>
    <row r="280" spans="2:8" ht="20.100000000000001" customHeight="1" x14ac:dyDescent="0.25">
      <c r="B280" s="14"/>
      <c r="C280" s="14"/>
      <c r="D280" s="14"/>
      <c r="E280" s="14"/>
      <c r="F280" s="14"/>
      <c r="G280" s="14"/>
      <c r="H280" s="11" t="str">
        <f>IF(B280="","",IFERROR(COUNTIFS(tbVisitas[Cliente],B280,tbVisitas[Realizada?],"Sim",tbVisitas[Data],"&gt;="&amp;RelGer!$C$6,tbVisitas[Data],"&lt;"&amp;RelGer!$O$6)+(ROW()/1000000),""))</f>
        <v/>
      </c>
    </row>
    <row r="281" spans="2:8" ht="20.100000000000001" customHeight="1" x14ac:dyDescent="0.25">
      <c r="B281" s="14"/>
      <c r="C281" s="14"/>
      <c r="D281" s="14"/>
      <c r="E281" s="14"/>
      <c r="F281" s="14"/>
      <c r="G281" s="14"/>
      <c r="H281" s="11" t="str">
        <f>IF(B281="","",IFERROR(COUNTIFS(tbVisitas[Cliente],B281,tbVisitas[Realizada?],"Sim",tbVisitas[Data],"&gt;="&amp;RelGer!$C$6,tbVisitas[Data],"&lt;"&amp;RelGer!$O$6)+(ROW()/1000000),""))</f>
        <v/>
      </c>
    </row>
    <row r="282" spans="2:8" ht="20.100000000000001" customHeight="1" x14ac:dyDescent="0.25">
      <c r="B282" s="14"/>
      <c r="C282" s="14"/>
      <c r="D282" s="14"/>
      <c r="E282" s="14"/>
      <c r="F282" s="14"/>
      <c r="G282" s="14"/>
      <c r="H282" s="11" t="str">
        <f>IF(B282="","",IFERROR(COUNTIFS(tbVisitas[Cliente],B282,tbVisitas[Realizada?],"Sim",tbVisitas[Data],"&gt;="&amp;RelGer!$C$6,tbVisitas[Data],"&lt;"&amp;RelGer!$O$6)+(ROW()/1000000),""))</f>
        <v/>
      </c>
    </row>
    <row r="283" spans="2:8" ht="20.100000000000001" customHeight="1" x14ac:dyDescent="0.25">
      <c r="B283" s="14"/>
      <c r="C283" s="14"/>
      <c r="D283" s="14"/>
      <c r="E283" s="14"/>
      <c r="F283" s="14"/>
      <c r="G283" s="14"/>
      <c r="H283" s="11" t="str">
        <f>IF(B283="","",IFERROR(COUNTIFS(tbVisitas[Cliente],B283,tbVisitas[Realizada?],"Sim",tbVisitas[Data],"&gt;="&amp;RelGer!$C$6,tbVisitas[Data],"&lt;"&amp;RelGer!$O$6)+(ROW()/1000000),""))</f>
        <v/>
      </c>
    </row>
    <row r="284" spans="2:8" ht="20.100000000000001" customHeight="1" x14ac:dyDescent="0.25">
      <c r="B284" s="14"/>
      <c r="C284" s="14"/>
      <c r="D284" s="14"/>
      <c r="E284" s="14"/>
      <c r="F284" s="14"/>
      <c r="G284" s="14"/>
      <c r="H284" s="11" t="str">
        <f>IF(B284="","",IFERROR(COUNTIFS(tbVisitas[Cliente],B284,tbVisitas[Realizada?],"Sim",tbVisitas[Data],"&gt;="&amp;RelGer!$C$6,tbVisitas[Data],"&lt;"&amp;RelGer!$O$6)+(ROW()/1000000),""))</f>
        <v/>
      </c>
    </row>
    <row r="285" spans="2:8" ht="20.100000000000001" customHeight="1" x14ac:dyDescent="0.25">
      <c r="B285" s="14"/>
      <c r="C285" s="14"/>
      <c r="D285" s="14"/>
      <c r="E285" s="14"/>
      <c r="F285" s="14"/>
      <c r="G285" s="14"/>
      <c r="H285" s="11" t="str">
        <f>IF(B285="","",IFERROR(COUNTIFS(tbVisitas[Cliente],B285,tbVisitas[Realizada?],"Sim",tbVisitas[Data],"&gt;="&amp;RelGer!$C$6,tbVisitas[Data],"&lt;"&amp;RelGer!$O$6)+(ROW()/1000000),""))</f>
        <v/>
      </c>
    </row>
    <row r="286" spans="2:8" ht="20.100000000000001" customHeight="1" x14ac:dyDescent="0.25">
      <c r="B286" s="14"/>
      <c r="C286" s="14"/>
      <c r="D286" s="14"/>
      <c r="E286" s="14"/>
      <c r="F286" s="14"/>
      <c r="G286" s="14"/>
      <c r="H286" s="11" t="str">
        <f>IF(B286="","",IFERROR(COUNTIFS(tbVisitas[Cliente],B286,tbVisitas[Realizada?],"Sim",tbVisitas[Data],"&gt;="&amp;RelGer!$C$6,tbVisitas[Data],"&lt;"&amp;RelGer!$O$6)+(ROW()/1000000),""))</f>
        <v/>
      </c>
    </row>
    <row r="287" spans="2:8" ht="20.100000000000001" customHeight="1" x14ac:dyDescent="0.25">
      <c r="B287" s="14"/>
      <c r="C287" s="14"/>
      <c r="D287" s="14"/>
      <c r="E287" s="14"/>
      <c r="F287" s="14"/>
      <c r="G287" s="14"/>
      <c r="H287" s="11" t="str">
        <f>IF(B287="","",IFERROR(COUNTIFS(tbVisitas[Cliente],B287,tbVisitas[Realizada?],"Sim",tbVisitas[Data],"&gt;="&amp;RelGer!$C$6,tbVisitas[Data],"&lt;"&amp;RelGer!$O$6)+(ROW()/1000000),""))</f>
        <v/>
      </c>
    </row>
    <row r="288" spans="2:8" ht="20.100000000000001" customHeight="1" x14ac:dyDescent="0.25">
      <c r="B288" s="14"/>
      <c r="C288" s="14"/>
      <c r="D288" s="14"/>
      <c r="E288" s="14"/>
      <c r="F288" s="14"/>
      <c r="G288" s="14"/>
      <c r="H288" s="11" t="str">
        <f>IF(B288="","",IFERROR(COUNTIFS(tbVisitas[Cliente],B288,tbVisitas[Realizada?],"Sim",tbVisitas[Data],"&gt;="&amp;RelGer!$C$6,tbVisitas[Data],"&lt;"&amp;RelGer!$O$6)+(ROW()/1000000),""))</f>
        <v/>
      </c>
    </row>
    <row r="289" spans="2:8" ht="20.100000000000001" customHeight="1" x14ac:dyDescent="0.25">
      <c r="B289" s="14"/>
      <c r="C289" s="14"/>
      <c r="D289" s="14"/>
      <c r="E289" s="14"/>
      <c r="F289" s="14"/>
      <c r="G289" s="14"/>
      <c r="H289" s="11" t="str">
        <f>IF(B289="","",IFERROR(COUNTIFS(tbVisitas[Cliente],B289,tbVisitas[Realizada?],"Sim",tbVisitas[Data],"&gt;="&amp;RelGer!$C$6,tbVisitas[Data],"&lt;"&amp;RelGer!$O$6)+(ROW()/1000000),""))</f>
        <v/>
      </c>
    </row>
    <row r="290" spans="2:8" ht="20.100000000000001" customHeight="1" x14ac:dyDescent="0.25">
      <c r="B290" s="14"/>
      <c r="C290" s="14"/>
      <c r="D290" s="14"/>
      <c r="E290" s="14"/>
      <c r="F290" s="14"/>
      <c r="G290" s="14"/>
      <c r="H290" s="11" t="str">
        <f>IF(B290="","",IFERROR(COUNTIFS(tbVisitas[Cliente],B290,tbVisitas[Realizada?],"Sim",tbVisitas[Data],"&gt;="&amp;RelGer!$C$6,tbVisitas[Data],"&lt;"&amp;RelGer!$O$6)+(ROW()/1000000),""))</f>
        <v/>
      </c>
    </row>
    <row r="291" spans="2:8" ht="20.100000000000001" customHeight="1" x14ac:dyDescent="0.25">
      <c r="B291" s="14"/>
      <c r="C291" s="14"/>
      <c r="D291" s="14"/>
      <c r="E291" s="14"/>
      <c r="F291" s="14"/>
      <c r="G291" s="14"/>
      <c r="H291" s="11" t="str">
        <f>IF(B291="","",IFERROR(COUNTIFS(tbVisitas[Cliente],B291,tbVisitas[Realizada?],"Sim",tbVisitas[Data],"&gt;="&amp;RelGer!$C$6,tbVisitas[Data],"&lt;"&amp;RelGer!$O$6)+(ROW()/1000000),""))</f>
        <v/>
      </c>
    </row>
    <row r="292" spans="2:8" ht="20.100000000000001" customHeight="1" x14ac:dyDescent="0.25">
      <c r="B292" s="14"/>
      <c r="C292" s="14"/>
      <c r="D292" s="14"/>
      <c r="E292" s="14"/>
      <c r="F292" s="14"/>
      <c r="G292" s="14"/>
      <c r="H292" s="11" t="str">
        <f>IF(B292="","",IFERROR(COUNTIFS(tbVisitas[Cliente],B292,tbVisitas[Realizada?],"Sim",tbVisitas[Data],"&gt;="&amp;RelGer!$C$6,tbVisitas[Data],"&lt;"&amp;RelGer!$O$6)+(ROW()/1000000),""))</f>
        <v/>
      </c>
    </row>
    <row r="293" spans="2:8" ht="20.100000000000001" customHeight="1" x14ac:dyDescent="0.25">
      <c r="B293" s="14"/>
      <c r="C293" s="14"/>
      <c r="D293" s="14"/>
      <c r="E293" s="14"/>
      <c r="F293" s="14"/>
      <c r="G293" s="14"/>
      <c r="H293" s="11" t="str">
        <f>IF(B293="","",IFERROR(COUNTIFS(tbVisitas[Cliente],B293,tbVisitas[Realizada?],"Sim",tbVisitas[Data],"&gt;="&amp;RelGer!$C$6,tbVisitas[Data],"&lt;"&amp;RelGer!$O$6)+(ROW()/1000000),""))</f>
        <v/>
      </c>
    </row>
    <row r="294" spans="2:8" ht="20.100000000000001" customHeight="1" x14ac:dyDescent="0.25">
      <c r="B294" s="14"/>
      <c r="C294" s="14"/>
      <c r="D294" s="14"/>
      <c r="E294" s="14"/>
      <c r="F294" s="14"/>
      <c r="G294" s="14"/>
      <c r="H294" s="11" t="str">
        <f>IF(B294="","",IFERROR(COUNTIFS(tbVisitas[Cliente],B294,tbVisitas[Realizada?],"Sim",tbVisitas[Data],"&gt;="&amp;RelGer!$C$6,tbVisitas[Data],"&lt;"&amp;RelGer!$O$6)+(ROW()/1000000),""))</f>
        <v/>
      </c>
    </row>
    <row r="295" spans="2:8" ht="20.100000000000001" customHeight="1" x14ac:dyDescent="0.25">
      <c r="B295" s="14"/>
      <c r="C295" s="14"/>
      <c r="D295" s="14"/>
      <c r="E295" s="14"/>
      <c r="F295" s="14"/>
      <c r="G295" s="14"/>
      <c r="H295" s="11" t="str">
        <f>IF(B295="","",IFERROR(COUNTIFS(tbVisitas[Cliente],B295,tbVisitas[Realizada?],"Sim",tbVisitas[Data],"&gt;="&amp;RelGer!$C$6,tbVisitas[Data],"&lt;"&amp;RelGer!$O$6)+(ROW()/1000000),""))</f>
        <v/>
      </c>
    </row>
    <row r="296" spans="2:8" ht="20.100000000000001" customHeight="1" x14ac:dyDescent="0.25">
      <c r="B296" s="14"/>
      <c r="C296" s="14"/>
      <c r="D296" s="14"/>
      <c r="E296" s="14"/>
      <c r="F296" s="14"/>
      <c r="G296" s="14"/>
      <c r="H296" s="11" t="str">
        <f>IF(B296="","",IFERROR(COUNTIFS(tbVisitas[Cliente],B296,tbVisitas[Realizada?],"Sim",tbVisitas[Data],"&gt;="&amp;RelGer!$C$6,tbVisitas[Data],"&lt;"&amp;RelGer!$O$6)+(ROW()/1000000),""))</f>
        <v/>
      </c>
    </row>
    <row r="297" spans="2:8" ht="20.100000000000001" customHeight="1" x14ac:dyDescent="0.25">
      <c r="B297" s="14"/>
      <c r="C297" s="14"/>
      <c r="D297" s="14"/>
      <c r="E297" s="14"/>
      <c r="F297" s="14"/>
      <c r="G297" s="14"/>
      <c r="H297" s="11" t="str">
        <f>IF(B297="","",IFERROR(COUNTIFS(tbVisitas[Cliente],B297,tbVisitas[Realizada?],"Sim",tbVisitas[Data],"&gt;="&amp;RelGer!$C$6,tbVisitas[Data],"&lt;"&amp;RelGer!$O$6)+(ROW()/1000000),""))</f>
        <v/>
      </c>
    </row>
    <row r="298" spans="2:8" ht="20.100000000000001" customHeight="1" x14ac:dyDescent="0.25">
      <c r="B298" s="14"/>
      <c r="C298" s="14"/>
      <c r="D298" s="14"/>
      <c r="E298" s="14"/>
      <c r="F298" s="14"/>
      <c r="G298" s="14"/>
      <c r="H298" s="11" t="str">
        <f>IF(B298="","",IFERROR(COUNTIFS(tbVisitas[Cliente],B298,tbVisitas[Realizada?],"Sim",tbVisitas[Data],"&gt;="&amp;RelGer!$C$6,tbVisitas[Data],"&lt;"&amp;RelGer!$O$6)+(ROW()/1000000),""))</f>
        <v/>
      </c>
    </row>
    <row r="299" spans="2:8" ht="20.100000000000001" customHeight="1" x14ac:dyDescent="0.25">
      <c r="B299" s="14"/>
      <c r="C299" s="14"/>
      <c r="D299" s="14"/>
      <c r="E299" s="14"/>
      <c r="F299" s="14"/>
      <c r="G299" s="14"/>
      <c r="H299" s="11" t="str">
        <f>IF(B299="","",IFERROR(COUNTIFS(tbVisitas[Cliente],B299,tbVisitas[Realizada?],"Sim",tbVisitas[Data],"&gt;="&amp;RelGer!$C$6,tbVisitas[Data],"&lt;"&amp;RelGer!$O$6)+(ROW()/1000000),""))</f>
        <v/>
      </c>
    </row>
    <row r="300" spans="2:8" ht="20.100000000000001" customHeight="1" x14ac:dyDescent="0.25">
      <c r="B300" s="14"/>
      <c r="C300" s="14"/>
      <c r="D300" s="14"/>
      <c r="E300" s="14"/>
      <c r="F300" s="14"/>
      <c r="G300" s="14"/>
      <c r="H300" s="11" t="str">
        <f>IF(B300="","",IFERROR(COUNTIFS(tbVisitas[Cliente],B300,tbVisitas[Realizada?],"Sim",tbVisitas[Data],"&gt;="&amp;RelGer!$C$6,tbVisitas[Data],"&lt;"&amp;RelGer!$O$6)+(ROW()/1000000),""))</f>
        <v/>
      </c>
    </row>
    <row r="301" spans="2:8" ht="20.100000000000001" customHeight="1" x14ac:dyDescent="0.25">
      <c r="B301" s="14"/>
      <c r="C301" s="14"/>
      <c r="D301" s="14"/>
      <c r="E301" s="14"/>
      <c r="F301" s="14"/>
      <c r="G301" s="14"/>
      <c r="H301" s="11" t="str">
        <f>IF(B301="","",IFERROR(COUNTIFS(tbVisitas[Cliente],B301,tbVisitas[Realizada?],"Sim",tbVisitas[Data],"&gt;="&amp;RelGer!$C$6,tbVisitas[Data],"&lt;"&amp;RelGer!$O$6)+(ROW()/1000000),""))</f>
        <v/>
      </c>
    </row>
    <row r="302" spans="2:8" ht="20.100000000000001" customHeight="1" x14ac:dyDescent="0.25">
      <c r="B302" s="14"/>
      <c r="C302" s="14"/>
      <c r="D302" s="14"/>
      <c r="E302" s="14"/>
      <c r="F302" s="14"/>
      <c r="G302" s="14"/>
      <c r="H302" s="11" t="str">
        <f>IF(B302="","",IFERROR(COUNTIFS(tbVisitas[Cliente],B302,tbVisitas[Realizada?],"Sim",tbVisitas[Data],"&gt;="&amp;RelGer!$C$6,tbVisitas[Data],"&lt;"&amp;RelGer!$O$6)+(ROW()/1000000),""))</f>
        <v/>
      </c>
    </row>
    <row r="303" spans="2:8" ht="20.100000000000001" customHeight="1" x14ac:dyDescent="0.25">
      <c r="B303" s="14"/>
      <c r="C303" s="14"/>
      <c r="D303" s="14"/>
      <c r="E303" s="14"/>
      <c r="F303" s="14"/>
      <c r="G303" s="14"/>
      <c r="H303" s="11" t="str">
        <f>IF(B303="","",IFERROR(COUNTIFS(tbVisitas[Cliente],B303,tbVisitas[Realizada?],"Sim",tbVisitas[Data],"&gt;="&amp;RelGer!$C$6,tbVisitas[Data],"&lt;"&amp;RelGer!$O$6)+(ROW()/1000000),""))</f>
        <v/>
      </c>
    </row>
    <row r="304" spans="2:8" ht="20.100000000000001" customHeight="1" x14ac:dyDescent="0.25">
      <c r="B304" s="14"/>
      <c r="C304" s="14"/>
      <c r="D304" s="14"/>
      <c r="E304" s="14"/>
      <c r="F304" s="14"/>
      <c r="G304" s="14"/>
      <c r="H304" s="11" t="str">
        <f>IF(B304="","",IFERROR(COUNTIFS(tbVisitas[Cliente],B304,tbVisitas[Realizada?],"Sim",tbVisitas[Data],"&gt;="&amp;RelGer!$C$6,tbVisitas[Data],"&lt;"&amp;RelGer!$O$6)+(ROW()/1000000),""))</f>
        <v/>
      </c>
    </row>
    <row r="305" spans="2:8" ht="20.100000000000001" customHeight="1" x14ac:dyDescent="0.25">
      <c r="B305" s="14"/>
      <c r="C305" s="14"/>
      <c r="D305" s="14"/>
      <c r="E305" s="14"/>
      <c r="F305" s="14"/>
      <c r="G305" s="14"/>
      <c r="H305" s="11" t="str">
        <f>IF(B305="","",IFERROR(COUNTIFS(tbVisitas[Cliente],B305,tbVisitas[Realizada?],"Sim",tbVisitas[Data],"&gt;="&amp;RelGer!$C$6,tbVisitas[Data],"&lt;"&amp;RelGer!$O$6)+(ROW()/1000000),""))</f>
        <v/>
      </c>
    </row>
    <row r="306" spans="2:8" ht="20.100000000000001" customHeight="1" x14ac:dyDescent="0.25">
      <c r="B306" s="14"/>
      <c r="C306" s="14"/>
      <c r="D306" s="14"/>
      <c r="E306" s="14"/>
      <c r="F306" s="14"/>
      <c r="G306" s="14"/>
      <c r="H306" s="11" t="str">
        <f>IF(B306="","",IFERROR(COUNTIFS(tbVisitas[Cliente],B306,tbVisitas[Realizada?],"Sim",tbVisitas[Data],"&gt;="&amp;RelGer!$C$6,tbVisitas[Data],"&lt;"&amp;RelGer!$O$6)+(ROW()/1000000),""))</f>
        <v/>
      </c>
    </row>
    <row r="307" spans="2:8" ht="20.100000000000001" customHeight="1" x14ac:dyDescent="0.25">
      <c r="B307" s="14"/>
      <c r="C307" s="14"/>
      <c r="D307" s="14"/>
      <c r="E307" s="14"/>
      <c r="F307" s="14"/>
      <c r="G307" s="14"/>
      <c r="H307" s="11" t="str">
        <f>IF(B307="","",IFERROR(COUNTIFS(tbVisitas[Cliente],B307,tbVisitas[Realizada?],"Sim",tbVisitas[Data],"&gt;="&amp;RelGer!$C$6,tbVisitas[Data],"&lt;"&amp;RelGer!$O$6)+(ROW()/1000000),""))</f>
        <v/>
      </c>
    </row>
    <row r="308" spans="2:8" ht="20.100000000000001" customHeight="1" x14ac:dyDescent="0.25">
      <c r="B308" s="14"/>
      <c r="C308" s="14"/>
      <c r="D308" s="14"/>
      <c r="E308" s="14"/>
      <c r="F308" s="14"/>
      <c r="G308" s="14"/>
      <c r="H308" s="11" t="str">
        <f>IF(B308="","",IFERROR(COUNTIFS(tbVisitas[Cliente],B308,tbVisitas[Realizada?],"Sim",tbVisitas[Data],"&gt;="&amp;RelGer!$C$6,tbVisitas[Data],"&lt;"&amp;RelGer!$O$6)+(ROW()/1000000),""))</f>
        <v/>
      </c>
    </row>
    <row r="309" spans="2:8" ht="20.100000000000001" customHeight="1" x14ac:dyDescent="0.25">
      <c r="B309" s="14"/>
      <c r="C309" s="14"/>
      <c r="D309" s="14"/>
      <c r="E309" s="14"/>
      <c r="F309" s="14"/>
      <c r="G309" s="14"/>
      <c r="H309" s="11" t="str">
        <f>IF(B309="","",IFERROR(COUNTIFS(tbVisitas[Cliente],B309,tbVisitas[Realizada?],"Sim",tbVisitas[Data],"&gt;="&amp;RelGer!$C$6,tbVisitas[Data],"&lt;"&amp;RelGer!$O$6)+(ROW()/1000000),""))</f>
        <v/>
      </c>
    </row>
    <row r="310" spans="2:8" ht="20.100000000000001" customHeight="1" x14ac:dyDescent="0.25">
      <c r="B310" s="14"/>
      <c r="C310" s="14"/>
      <c r="D310" s="14"/>
      <c r="E310" s="14"/>
      <c r="F310" s="14"/>
      <c r="G310" s="14"/>
      <c r="H310" s="11" t="str">
        <f>IF(B310="","",IFERROR(COUNTIFS(tbVisitas[Cliente],B310,tbVisitas[Realizada?],"Sim",tbVisitas[Data],"&gt;="&amp;RelGer!$C$6,tbVisitas[Data],"&lt;"&amp;RelGer!$O$6)+(ROW()/1000000),""))</f>
        <v/>
      </c>
    </row>
    <row r="311" spans="2:8" ht="20.100000000000001" customHeight="1" x14ac:dyDescent="0.25">
      <c r="B311" s="14"/>
      <c r="C311" s="14"/>
      <c r="D311" s="14"/>
      <c r="E311" s="14"/>
      <c r="F311" s="14"/>
      <c r="G311" s="14"/>
      <c r="H311" s="11" t="str">
        <f>IF(B311="","",IFERROR(COUNTIFS(tbVisitas[Cliente],B311,tbVisitas[Realizada?],"Sim",tbVisitas[Data],"&gt;="&amp;RelGer!$C$6,tbVisitas[Data],"&lt;"&amp;RelGer!$O$6)+(ROW()/1000000),""))</f>
        <v/>
      </c>
    </row>
    <row r="312" spans="2:8" ht="20.100000000000001" customHeight="1" x14ac:dyDescent="0.25">
      <c r="B312" s="14"/>
      <c r="C312" s="14"/>
      <c r="D312" s="14"/>
      <c r="E312" s="14"/>
      <c r="F312" s="14"/>
      <c r="G312" s="14"/>
      <c r="H312" s="11" t="str">
        <f>IF(B312="","",IFERROR(COUNTIFS(tbVisitas[Cliente],B312,tbVisitas[Realizada?],"Sim",tbVisitas[Data],"&gt;="&amp;RelGer!$C$6,tbVisitas[Data],"&lt;"&amp;RelGer!$O$6)+(ROW()/1000000),""))</f>
        <v/>
      </c>
    </row>
    <row r="313" spans="2:8" ht="20.100000000000001" customHeight="1" x14ac:dyDescent="0.25">
      <c r="B313" s="14"/>
      <c r="C313" s="14"/>
      <c r="D313" s="14"/>
      <c r="E313" s="14"/>
      <c r="F313" s="14"/>
      <c r="G313" s="14"/>
      <c r="H313" s="11" t="str">
        <f>IF(B313="","",IFERROR(COUNTIFS(tbVisitas[Cliente],B313,tbVisitas[Realizada?],"Sim",tbVisitas[Data],"&gt;="&amp;RelGer!$C$6,tbVisitas[Data],"&lt;"&amp;RelGer!$O$6)+(ROW()/1000000),""))</f>
        <v/>
      </c>
    </row>
    <row r="314" spans="2:8" ht="20.100000000000001" customHeight="1" x14ac:dyDescent="0.25">
      <c r="B314" s="14"/>
      <c r="C314" s="14"/>
      <c r="D314" s="14"/>
      <c r="E314" s="14"/>
      <c r="F314" s="14"/>
      <c r="G314" s="14"/>
      <c r="H314" s="11" t="str">
        <f>IF(B314="","",IFERROR(COUNTIFS(tbVisitas[Cliente],B314,tbVisitas[Realizada?],"Sim",tbVisitas[Data],"&gt;="&amp;RelGer!$C$6,tbVisitas[Data],"&lt;"&amp;RelGer!$O$6)+(ROW()/1000000),""))</f>
        <v/>
      </c>
    </row>
    <row r="315" spans="2:8" ht="20.100000000000001" customHeight="1" x14ac:dyDescent="0.25">
      <c r="B315" s="14"/>
      <c r="C315" s="14"/>
      <c r="D315" s="14"/>
      <c r="E315" s="14"/>
      <c r="F315" s="14"/>
      <c r="G315" s="14"/>
      <c r="H315" s="11" t="str">
        <f>IF(B315="","",IFERROR(COUNTIFS(tbVisitas[Cliente],B315,tbVisitas[Realizada?],"Sim",tbVisitas[Data],"&gt;="&amp;RelGer!$C$6,tbVisitas[Data],"&lt;"&amp;RelGer!$O$6)+(ROW()/1000000),""))</f>
        <v/>
      </c>
    </row>
    <row r="316" spans="2:8" ht="20.100000000000001" customHeight="1" x14ac:dyDescent="0.25">
      <c r="B316" s="14"/>
      <c r="C316" s="14"/>
      <c r="D316" s="14"/>
      <c r="E316" s="14"/>
      <c r="F316" s="14"/>
      <c r="G316" s="14"/>
      <c r="H316" s="11" t="str">
        <f>IF(B316="","",IFERROR(COUNTIFS(tbVisitas[Cliente],B316,tbVisitas[Realizada?],"Sim",tbVisitas[Data],"&gt;="&amp;RelGer!$C$6,tbVisitas[Data],"&lt;"&amp;RelGer!$O$6)+(ROW()/1000000),""))</f>
        <v/>
      </c>
    </row>
    <row r="317" spans="2:8" ht="20.100000000000001" customHeight="1" x14ac:dyDescent="0.25">
      <c r="B317" s="14"/>
      <c r="C317" s="14"/>
      <c r="D317" s="14"/>
      <c r="E317" s="14"/>
      <c r="F317" s="14"/>
      <c r="G317" s="14"/>
      <c r="H317" s="11" t="str">
        <f>IF(B317="","",IFERROR(COUNTIFS(tbVisitas[Cliente],B317,tbVisitas[Realizada?],"Sim",tbVisitas[Data],"&gt;="&amp;RelGer!$C$6,tbVisitas[Data],"&lt;"&amp;RelGer!$O$6)+(ROW()/1000000),""))</f>
        <v/>
      </c>
    </row>
    <row r="318" spans="2:8" ht="20.100000000000001" customHeight="1" x14ac:dyDescent="0.25">
      <c r="B318" s="14"/>
      <c r="C318" s="14"/>
      <c r="D318" s="14"/>
      <c r="E318" s="14"/>
      <c r="F318" s="14"/>
      <c r="G318" s="14"/>
      <c r="H318" s="11" t="str">
        <f>IF(B318="","",IFERROR(COUNTIFS(tbVisitas[Cliente],B318,tbVisitas[Realizada?],"Sim",tbVisitas[Data],"&gt;="&amp;RelGer!$C$6,tbVisitas[Data],"&lt;"&amp;RelGer!$O$6)+(ROW()/1000000),""))</f>
        <v/>
      </c>
    </row>
    <row r="319" spans="2:8" ht="20.100000000000001" customHeight="1" x14ac:dyDescent="0.25">
      <c r="B319" s="14"/>
      <c r="C319" s="14"/>
      <c r="D319" s="14"/>
      <c r="E319" s="14"/>
      <c r="F319" s="14"/>
      <c r="G319" s="14"/>
      <c r="H319" s="11" t="str">
        <f>IF(B319="","",IFERROR(COUNTIFS(tbVisitas[Cliente],B319,tbVisitas[Realizada?],"Sim",tbVisitas[Data],"&gt;="&amp;RelGer!$C$6,tbVisitas[Data],"&lt;"&amp;RelGer!$O$6)+(ROW()/1000000),""))</f>
        <v/>
      </c>
    </row>
    <row r="320" spans="2:8" ht="20.100000000000001" customHeight="1" x14ac:dyDescent="0.25">
      <c r="B320" s="14"/>
      <c r="C320" s="14"/>
      <c r="D320" s="14"/>
      <c r="E320" s="14"/>
      <c r="F320" s="14"/>
      <c r="G320" s="14"/>
      <c r="H320" s="11" t="str">
        <f>IF(B320="","",IFERROR(COUNTIFS(tbVisitas[Cliente],B320,tbVisitas[Realizada?],"Sim",tbVisitas[Data],"&gt;="&amp;RelGer!$C$6,tbVisitas[Data],"&lt;"&amp;RelGer!$O$6)+(ROW()/1000000),""))</f>
        <v/>
      </c>
    </row>
    <row r="321" spans="2:8" ht="20.100000000000001" customHeight="1" x14ac:dyDescent="0.25">
      <c r="B321" s="14"/>
      <c r="C321" s="14"/>
      <c r="D321" s="14"/>
      <c r="E321" s="14"/>
      <c r="F321" s="14"/>
      <c r="G321" s="14"/>
      <c r="H321" s="11" t="str">
        <f>IF(B321="","",IFERROR(COUNTIFS(tbVisitas[Cliente],B321,tbVisitas[Realizada?],"Sim",tbVisitas[Data],"&gt;="&amp;RelGer!$C$6,tbVisitas[Data],"&lt;"&amp;RelGer!$O$6)+(ROW()/1000000),""))</f>
        <v/>
      </c>
    </row>
    <row r="322" spans="2:8" ht="20.100000000000001" customHeight="1" x14ac:dyDescent="0.25">
      <c r="B322" s="14"/>
      <c r="C322" s="14"/>
      <c r="D322" s="14"/>
      <c r="E322" s="14"/>
      <c r="F322" s="14"/>
      <c r="G322" s="14"/>
      <c r="H322" s="11" t="str">
        <f>IF(B322="","",IFERROR(COUNTIFS(tbVisitas[Cliente],B322,tbVisitas[Realizada?],"Sim",tbVisitas[Data],"&gt;="&amp;RelGer!$C$6,tbVisitas[Data],"&lt;"&amp;RelGer!$O$6)+(ROW()/1000000),""))</f>
        <v/>
      </c>
    </row>
    <row r="323" spans="2:8" ht="20.100000000000001" customHeight="1" x14ac:dyDescent="0.25">
      <c r="B323" s="14"/>
      <c r="C323" s="14"/>
      <c r="D323" s="14"/>
      <c r="E323" s="14"/>
      <c r="F323" s="14"/>
      <c r="G323" s="14"/>
      <c r="H323" s="11" t="str">
        <f>IF(B323="","",IFERROR(COUNTIFS(tbVisitas[Cliente],B323,tbVisitas[Realizada?],"Sim",tbVisitas[Data],"&gt;="&amp;RelGer!$C$6,tbVisitas[Data],"&lt;"&amp;RelGer!$O$6)+(ROW()/1000000),""))</f>
        <v/>
      </c>
    </row>
    <row r="324" spans="2:8" ht="20.100000000000001" customHeight="1" x14ac:dyDescent="0.25">
      <c r="B324" s="14"/>
      <c r="C324" s="14"/>
      <c r="D324" s="14"/>
      <c r="E324" s="14"/>
      <c r="F324" s="14"/>
      <c r="G324" s="14"/>
      <c r="H324" s="11" t="str">
        <f>IF(B324="","",IFERROR(COUNTIFS(tbVisitas[Cliente],B324,tbVisitas[Realizada?],"Sim",tbVisitas[Data],"&gt;="&amp;RelGer!$C$6,tbVisitas[Data],"&lt;"&amp;RelGer!$O$6)+(ROW()/1000000),""))</f>
        <v/>
      </c>
    </row>
    <row r="325" spans="2:8" ht="20.100000000000001" customHeight="1" x14ac:dyDescent="0.25">
      <c r="B325" s="14"/>
      <c r="C325" s="14"/>
      <c r="D325" s="14"/>
      <c r="E325" s="14"/>
      <c r="F325" s="14"/>
      <c r="G325" s="14"/>
      <c r="H325" s="11" t="str">
        <f>IF(B325="","",IFERROR(COUNTIFS(tbVisitas[Cliente],B325,tbVisitas[Realizada?],"Sim",tbVisitas[Data],"&gt;="&amp;RelGer!$C$6,tbVisitas[Data],"&lt;"&amp;RelGer!$O$6)+(ROW()/1000000),""))</f>
        <v/>
      </c>
    </row>
    <row r="326" spans="2:8" ht="20.100000000000001" customHeight="1" x14ac:dyDescent="0.25">
      <c r="B326" s="14"/>
      <c r="C326" s="14"/>
      <c r="D326" s="14"/>
      <c r="E326" s="14"/>
      <c r="F326" s="14"/>
      <c r="G326" s="14"/>
      <c r="H326" s="11" t="str">
        <f>IF(B326="","",IFERROR(COUNTIFS(tbVisitas[Cliente],B326,tbVisitas[Realizada?],"Sim",tbVisitas[Data],"&gt;="&amp;RelGer!$C$6,tbVisitas[Data],"&lt;"&amp;RelGer!$O$6)+(ROW()/1000000),""))</f>
        <v/>
      </c>
    </row>
    <row r="327" spans="2:8" ht="20.100000000000001" customHeight="1" x14ac:dyDescent="0.25">
      <c r="B327" s="14"/>
      <c r="C327" s="14"/>
      <c r="D327" s="14"/>
      <c r="E327" s="14"/>
      <c r="F327" s="14"/>
      <c r="G327" s="14"/>
      <c r="H327" s="11" t="str">
        <f>IF(B327="","",IFERROR(COUNTIFS(tbVisitas[Cliente],B327,tbVisitas[Realizada?],"Sim",tbVisitas[Data],"&gt;="&amp;RelGer!$C$6,tbVisitas[Data],"&lt;"&amp;RelGer!$O$6)+(ROW()/1000000),""))</f>
        <v/>
      </c>
    </row>
    <row r="328" spans="2:8" ht="20.100000000000001" customHeight="1" x14ac:dyDescent="0.25">
      <c r="B328" s="14"/>
      <c r="C328" s="14"/>
      <c r="D328" s="14"/>
      <c r="E328" s="14"/>
      <c r="F328" s="14"/>
      <c r="G328" s="14"/>
      <c r="H328" s="11" t="str">
        <f>IF(B328="","",IFERROR(COUNTIFS(tbVisitas[Cliente],B328,tbVisitas[Realizada?],"Sim",tbVisitas[Data],"&gt;="&amp;RelGer!$C$6,tbVisitas[Data],"&lt;"&amp;RelGer!$O$6)+(ROW()/1000000),""))</f>
        <v/>
      </c>
    </row>
    <row r="329" spans="2:8" ht="20.100000000000001" customHeight="1" x14ac:dyDescent="0.25">
      <c r="B329" s="14"/>
      <c r="C329" s="14"/>
      <c r="D329" s="14"/>
      <c r="E329" s="14"/>
      <c r="F329" s="14"/>
      <c r="G329" s="14"/>
      <c r="H329" s="11" t="str">
        <f>IF(B329="","",IFERROR(COUNTIFS(tbVisitas[Cliente],B329,tbVisitas[Realizada?],"Sim",tbVisitas[Data],"&gt;="&amp;RelGer!$C$6,tbVisitas[Data],"&lt;"&amp;RelGer!$O$6)+(ROW()/1000000),""))</f>
        <v/>
      </c>
    </row>
    <row r="330" spans="2:8" ht="20.100000000000001" customHeight="1" x14ac:dyDescent="0.25">
      <c r="B330" s="14"/>
      <c r="C330" s="14"/>
      <c r="D330" s="14"/>
      <c r="E330" s="14"/>
      <c r="F330" s="14"/>
      <c r="G330" s="14"/>
      <c r="H330" s="11" t="str">
        <f>IF(B330="","",IFERROR(COUNTIFS(tbVisitas[Cliente],B330,tbVisitas[Realizada?],"Sim",tbVisitas[Data],"&gt;="&amp;RelGer!$C$6,tbVisitas[Data],"&lt;"&amp;RelGer!$O$6)+(ROW()/1000000),""))</f>
        <v/>
      </c>
    </row>
    <row r="331" spans="2:8" ht="20.100000000000001" customHeight="1" x14ac:dyDescent="0.25">
      <c r="B331" s="14"/>
      <c r="C331" s="14"/>
      <c r="D331" s="14"/>
      <c r="E331" s="14"/>
      <c r="F331" s="14"/>
      <c r="G331" s="14"/>
      <c r="H331" s="11" t="str">
        <f>IF(B331="","",IFERROR(COUNTIFS(tbVisitas[Cliente],B331,tbVisitas[Realizada?],"Sim",tbVisitas[Data],"&gt;="&amp;RelGer!$C$6,tbVisitas[Data],"&lt;"&amp;RelGer!$O$6)+(ROW()/1000000),""))</f>
        <v/>
      </c>
    </row>
    <row r="332" spans="2:8" ht="20.100000000000001" customHeight="1" x14ac:dyDescent="0.25">
      <c r="B332" s="14"/>
      <c r="C332" s="14"/>
      <c r="D332" s="14"/>
      <c r="E332" s="14"/>
      <c r="F332" s="14"/>
      <c r="G332" s="14"/>
      <c r="H332" s="11" t="str">
        <f>IF(B332="","",IFERROR(COUNTIFS(tbVisitas[Cliente],B332,tbVisitas[Realizada?],"Sim",tbVisitas[Data],"&gt;="&amp;RelGer!$C$6,tbVisitas[Data],"&lt;"&amp;RelGer!$O$6)+(ROW()/1000000),""))</f>
        <v/>
      </c>
    </row>
    <row r="333" spans="2:8" ht="20.100000000000001" customHeight="1" x14ac:dyDescent="0.25">
      <c r="B333" s="14"/>
      <c r="C333" s="14"/>
      <c r="D333" s="14"/>
      <c r="E333" s="14"/>
      <c r="F333" s="14"/>
      <c r="G333" s="14"/>
      <c r="H333" s="11" t="str">
        <f>IF(B333="","",IFERROR(COUNTIFS(tbVisitas[Cliente],B333,tbVisitas[Realizada?],"Sim",tbVisitas[Data],"&gt;="&amp;RelGer!$C$6,tbVisitas[Data],"&lt;"&amp;RelGer!$O$6)+(ROW()/1000000),""))</f>
        <v/>
      </c>
    </row>
    <row r="334" spans="2:8" ht="20.100000000000001" customHeight="1" x14ac:dyDescent="0.25">
      <c r="B334" s="14"/>
      <c r="C334" s="14"/>
      <c r="D334" s="14"/>
      <c r="E334" s="14"/>
      <c r="F334" s="14"/>
      <c r="G334" s="14"/>
      <c r="H334" s="11" t="str">
        <f>IF(B334="","",IFERROR(COUNTIFS(tbVisitas[Cliente],B334,tbVisitas[Realizada?],"Sim",tbVisitas[Data],"&gt;="&amp;RelGer!$C$6,tbVisitas[Data],"&lt;"&amp;RelGer!$O$6)+(ROW()/1000000),""))</f>
        <v/>
      </c>
    </row>
    <row r="335" spans="2:8" ht="20.100000000000001" customHeight="1" x14ac:dyDescent="0.25">
      <c r="B335" s="14"/>
      <c r="C335" s="14"/>
      <c r="D335" s="14"/>
      <c r="E335" s="14"/>
      <c r="F335" s="14"/>
      <c r="G335" s="14"/>
      <c r="H335" s="11" t="str">
        <f>IF(B335="","",IFERROR(COUNTIFS(tbVisitas[Cliente],B335,tbVisitas[Realizada?],"Sim",tbVisitas[Data],"&gt;="&amp;RelGer!$C$6,tbVisitas[Data],"&lt;"&amp;RelGer!$O$6)+(ROW()/1000000),""))</f>
        <v/>
      </c>
    </row>
    <row r="336" spans="2:8" ht="20.100000000000001" customHeight="1" x14ac:dyDescent="0.25">
      <c r="B336" s="14"/>
      <c r="C336" s="14"/>
      <c r="D336" s="14"/>
      <c r="E336" s="14"/>
      <c r="F336" s="14"/>
      <c r="G336" s="14"/>
      <c r="H336" s="11" t="str">
        <f>IF(B336="","",IFERROR(COUNTIFS(tbVisitas[Cliente],B336,tbVisitas[Realizada?],"Sim",tbVisitas[Data],"&gt;="&amp;RelGer!$C$6,tbVisitas[Data],"&lt;"&amp;RelGer!$O$6)+(ROW()/1000000),""))</f>
        <v/>
      </c>
    </row>
    <row r="337" spans="2:8" ht="20.100000000000001" customHeight="1" x14ac:dyDescent="0.25">
      <c r="B337" s="14"/>
      <c r="C337" s="14"/>
      <c r="D337" s="14"/>
      <c r="E337" s="14"/>
      <c r="F337" s="14"/>
      <c r="G337" s="14"/>
      <c r="H337" s="11" t="str">
        <f>IF(B337="","",IFERROR(COUNTIFS(tbVisitas[Cliente],B337,tbVisitas[Realizada?],"Sim",tbVisitas[Data],"&gt;="&amp;RelGer!$C$6,tbVisitas[Data],"&lt;"&amp;RelGer!$O$6)+(ROW()/1000000),""))</f>
        <v/>
      </c>
    </row>
    <row r="338" spans="2:8" ht="20.100000000000001" customHeight="1" x14ac:dyDescent="0.25">
      <c r="B338" s="14"/>
      <c r="C338" s="14"/>
      <c r="D338" s="14"/>
      <c r="E338" s="14"/>
      <c r="F338" s="14"/>
      <c r="G338" s="14"/>
      <c r="H338" s="11" t="str">
        <f>IF(B338="","",IFERROR(COUNTIFS(tbVisitas[Cliente],B338,tbVisitas[Realizada?],"Sim",tbVisitas[Data],"&gt;="&amp;RelGer!$C$6,tbVisitas[Data],"&lt;"&amp;RelGer!$O$6)+(ROW()/1000000),""))</f>
        <v/>
      </c>
    </row>
    <row r="339" spans="2:8" ht="20.100000000000001" customHeight="1" x14ac:dyDescent="0.25">
      <c r="B339" s="14"/>
      <c r="C339" s="14"/>
      <c r="D339" s="14"/>
      <c r="E339" s="14"/>
      <c r="F339" s="14"/>
      <c r="G339" s="14"/>
      <c r="H339" s="11" t="str">
        <f>IF(B339="","",IFERROR(COUNTIFS(tbVisitas[Cliente],B339,tbVisitas[Realizada?],"Sim",tbVisitas[Data],"&gt;="&amp;RelGer!$C$6,tbVisitas[Data],"&lt;"&amp;RelGer!$O$6)+(ROW()/1000000),""))</f>
        <v/>
      </c>
    </row>
    <row r="340" spans="2:8" ht="20.100000000000001" customHeight="1" x14ac:dyDescent="0.25">
      <c r="B340" s="14"/>
      <c r="C340" s="14"/>
      <c r="D340" s="14"/>
      <c r="E340" s="14"/>
      <c r="F340" s="14"/>
      <c r="G340" s="14"/>
      <c r="H340" s="11" t="str">
        <f>IF(B340="","",IFERROR(COUNTIFS(tbVisitas[Cliente],B340,tbVisitas[Realizada?],"Sim",tbVisitas[Data],"&gt;="&amp;RelGer!$C$6,tbVisitas[Data],"&lt;"&amp;RelGer!$O$6)+(ROW()/1000000),""))</f>
        <v/>
      </c>
    </row>
    <row r="341" spans="2:8" ht="20.100000000000001" customHeight="1" x14ac:dyDescent="0.25">
      <c r="B341" s="14"/>
      <c r="C341" s="14"/>
      <c r="D341" s="14"/>
      <c r="E341" s="14"/>
      <c r="F341" s="14"/>
      <c r="G341" s="14"/>
      <c r="H341" s="11" t="str">
        <f>IF(B341="","",IFERROR(COUNTIFS(tbVisitas[Cliente],B341,tbVisitas[Realizada?],"Sim",tbVisitas[Data],"&gt;="&amp;RelGer!$C$6,tbVisitas[Data],"&lt;"&amp;RelGer!$O$6)+(ROW()/1000000),""))</f>
        <v/>
      </c>
    </row>
    <row r="342" spans="2:8" ht="20.100000000000001" customHeight="1" x14ac:dyDescent="0.25">
      <c r="B342" s="14"/>
      <c r="C342" s="14"/>
      <c r="D342" s="14"/>
      <c r="E342" s="14"/>
      <c r="F342" s="14"/>
      <c r="G342" s="14"/>
      <c r="H342" s="11" t="str">
        <f>IF(B342="","",IFERROR(COUNTIFS(tbVisitas[Cliente],B342,tbVisitas[Realizada?],"Sim",tbVisitas[Data],"&gt;="&amp;RelGer!$C$6,tbVisitas[Data],"&lt;"&amp;RelGer!$O$6)+(ROW()/1000000),""))</f>
        <v/>
      </c>
    </row>
    <row r="343" spans="2:8" ht="20.100000000000001" customHeight="1" x14ac:dyDescent="0.25">
      <c r="B343" s="14"/>
      <c r="C343" s="14"/>
      <c r="D343" s="14"/>
      <c r="E343" s="14"/>
      <c r="F343" s="14"/>
      <c r="G343" s="14"/>
      <c r="H343" s="11" t="str">
        <f>IF(B343="","",IFERROR(COUNTIFS(tbVisitas[Cliente],B343,tbVisitas[Realizada?],"Sim",tbVisitas[Data],"&gt;="&amp;RelGer!$C$6,tbVisitas[Data],"&lt;"&amp;RelGer!$O$6)+(ROW()/1000000),""))</f>
        <v/>
      </c>
    </row>
    <row r="344" spans="2:8" ht="20.100000000000001" customHeight="1" x14ac:dyDescent="0.25">
      <c r="B344" s="14"/>
      <c r="C344" s="14"/>
      <c r="D344" s="14"/>
      <c r="E344" s="14"/>
      <c r="F344" s="14"/>
      <c r="G344" s="14"/>
      <c r="H344" s="11" t="str">
        <f>IF(B344="","",IFERROR(COUNTIFS(tbVisitas[Cliente],B344,tbVisitas[Realizada?],"Sim",tbVisitas[Data],"&gt;="&amp;RelGer!$C$6,tbVisitas[Data],"&lt;"&amp;RelGer!$O$6)+(ROW()/1000000),""))</f>
        <v/>
      </c>
    </row>
    <row r="345" spans="2:8" ht="20.100000000000001" customHeight="1" x14ac:dyDescent="0.25">
      <c r="B345" s="14"/>
      <c r="C345" s="14"/>
      <c r="D345" s="14"/>
      <c r="E345" s="14"/>
      <c r="F345" s="14"/>
      <c r="G345" s="14"/>
      <c r="H345" s="11" t="str">
        <f>IF(B345="","",IFERROR(COUNTIFS(tbVisitas[Cliente],B345,tbVisitas[Realizada?],"Sim",tbVisitas[Data],"&gt;="&amp;RelGer!$C$6,tbVisitas[Data],"&lt;"&amp;RelGer!$O$6)+(ROW()/1000000),""))</f>
        <v/>
      </c>
    </row>
    <row r="346" spans="2:8" ht="20.100000000000001" customHeight="1" x14ac:dyDescent="0.25">
      <c r="B346" s="14"/>
      <c r="C346" s="14"/>
      <c r="D346" s="14"/>
      <c r="E346" s="14"/>
      <c r="F346" s="14"/>
      <c r="G346" s="14"/>
      <c r="H346" s="11" t="str">
        <f>IF(B346="","",IFERROR(COUNTIFS(tbVisitas[Cliente],B346,tbVisitas[Realizada?],"Sim",tbVisitas[Data],"&gt;="&amp;RelGer!$C$6,tbVisitas[Data],"&lt;"&amp;RelGer!$O$6)+(ROW()/1000000),""))</f>
        <v/>
      </c>
    </row>
    <row r="347" spans="2:8" ht="20.100000000000001" customHeight="1" x14ac:dyDescent="0.25">
      <c r="B347" s="14"/>
      <c r="C347" s="14"/>
      <c r="D347" s="14"/>
      <c r="E347" s="14"/>
      <c r="F347" s="14"/>
      <c r="G347" s="14"/>
      <c r="H347" s="11" t="str">
        <f>IF(B347="","",IFERROR(COUNTIFS(tbVisitas[Cliente],B347,tbVisitas[Realizada?],"Sim",tbVisitas[Data],"&gt;="&amp;RelGer!$C$6,tbVisitas[Data],"&lt;"&amp;RelGer!$O$6)+(ROW()/1000000),""))</f>
        <v/>
      </c>
    </row>
    <row r="348" spans="2:8" ht="20.100000000000001" customHeight="1" x14ac:dyDescent="0.25">
      <c r="B348" s="14"/>
      <c r="C348" s="14"/>
      <c r="D348" s="14"/>
      <c r="E348" s="14"/>
      <c r="F348" s="14"/>
      <c r="G348" s="14"/>
      <c r="H348" s="11" t="str">
        <f>IF(B348="","",IFERROR(COUNTIFS(tbVisitas[Cliente],B348,tbVisitas[Realizada?],"Sim",tbVisitas[Data],"&gt;="&amp;RelGer!$C$6,tbVisitas[Data],"&lt;"&amp;RelGer!$O$6)+(ROW()/1000000),""))</f>
        <v/>
      </c>
    </row>
    <row r="349" spans="2:8" ht="20.100000000000001" customHeight="1" x14ac:dyDescent="0.25">
      <c r="B349" s="14"/>
      <c r="C349" s="14"/>
      <c r="D349" s="14"/>
      <c r="E349" s="14"/>
      <c r="F349" s="14"/>
      <c r="G349" s="14"/>
      <c r="H349" s="11" t="str">
        <f>IF(B349="","",IFERROR(COUNTIFS(tbVisitas[Cliente],B349,tbVisitas[Realizada?],"Sim",tbVisitas[Data],"&gt;="&amp;RelGer!$C$6,tbVisitas[Data],"&lt;"&amp;RelGer!$O$6)+(ROW()/1000000),""))</f>
        <v/>
      </c>
    </row>
    <row r="350" spans="2:8" ht="20.100000000000001" customHeight="1" x14ac:dyDescent="0.25">
      <c r="B350" s="14"/>
      <c r="C350" s="14"/>
      <c r="D350" s="14"/>
      <c r="E350" s="14"/>
      <c r="F350" s="14"/>
      <c r="G350" s="14"/>
      <c r="H350" s="11" t="str">
        <f>IF(B350="","",IFERROR(COUNTIFS(tbVisitas[Cliente],B350,tbVisitas[Realizada?],"Sim",tbVisitas[Data],"&gt;="&amp;RelGer!$C$6,tbVisitas[Data],"&lt;"&amp;RelGer!$O$6)+(ROW()/1000000),""))</f>
        <v/>
      </c>
    </row>
    <row r="351" spans="2:8" ht="20.100000000000001" customHeight="1" x14ac:dyDescent="0.25">
      <c r="B351" s="14"/>
      <c r="C351" s="14"/>
      <c r="D351" s="14"/>
      <c r="E351" s="14"/>
      <c r="F351" s="14"/>
      <c r="G351" s="14"/>
      <c r="H351" s="11" t="str">
        <f>IF(B351="","",IFERROR(COUNTIFS(tbVisitas[Cliente],B351,tbVisitas[Realizada?],"Sim",tbVisitas[Data],"&gt;="&amp;RelGer!$C$6,tbVisitas[Data],"&lt;"&amp;RelGer!$O$6)+(ROW()/1000000),""))</f>
        <v/>
      </c>
    </row>
    <row r="352" spans="2:8" ht="20.100000000000001" customHeight="1" x14ac:dyDescent="0.25">
      <c r="B352" s="14"/>
      <c r="C352" s="14"/>
      <c r="D352" s="14"/>
      <c r="E352" s="14"/>
      <c r="F352" s="14"/>
      <c r="G352" s="14"/>
      <c r="H352" s="11" t="str">
        <f>IF(B352="","",IFERROR(COUNTIFS(tbVisitas[Cliente],B352,tbVisitas[Realizada?],"Sim",tbVisitas[Data],"&gt;="&amp;RelGer!$C$6,tbVisitas[Data],"&lt;"&amp;RelGer!$O$6)+(ROW()/1000000),""))</f>
        <v/>
      </c>
    </row>
    <row r="353" spans="2:8" ht="20.100000000000001" customHeight="1" x14ac:dyDescent="0.25">
      <c r="B353" s="14"/>
      <c r="C353" s="14"/>
      <c r="D353" s="14"/>
      <c r="E353" s="14"/>
      <c r="F353" s="14"/>
      <c r="G353" s="14"/>
      <c r="H353" s="11" t="str">
        <f>IF(B353="","",IFERROR(COUNTIFS(tbVisitas[Cliente],B353,tbVisitas[Realizada?],"Sim",tbVisitas[Data],"&gt;="&amp;RelGer!$C$6,tbVisitas[Data],"&lt;"&amp;RelGer!$O$6)+(ROW()/1000000),""))</f>
        <v/>
      </c>
    </row>
    <row r="354" spans="2:8" ht="20.100000000000001" customHeight="1" x14ac:dyDescent="0.25">
      <c r="B354" s="14"/>
      <c r="C354" s="14"/>
      <c r="D354" s="14"/>
      <c r="E354" s="14"/>
      <c r="F354" s="14"/>
      <c r="G354" s="14"/>
      <c r="H354" s="11" t="str">
        <f>IF(B354="","",IFERROR(COUNTIFS(tbVisitas[Cliente],B354,tbVisitas[Realizada?],"Sim",tbVisitas[Data],"&gt;="&amp;RelGer!$C$6,tbVisitas[Data],"&lt;"&amp;RelGer!$O$6)+(ROW()/1000000),""))</f>
        <v/>
      </c>
    </row>
    <row r="355" spans="2:8" ht="20.100000000000001" customHeight="1" x14ac:dyDescent="0.25">
      <c r="B355" s="14"/>
      <c r="C355" s="14"/>
      <c r="D355" s="14"/>
      <c r="E355" s="14"/>
      <c r="F355" s="14"/>
      <c r="G355" s="14"/>
      <c r="H355" s="11" t="str">
        <f>IF(B355="","",IFERROR(COUNTIFS(tbVisitas[Cliente],B355,tbVisitas[Realizada?],"Sim",tbVisitas[Data],"&gt;="&amp;RelGer!$C$6,tbVisitas[Data],"&lt;"&amp;RelGer!$O$6)+(ROW()/1000000),""))</f>
        <v/>
      </c>
    </row>
    <row r="356" spans="2:8" ht="20.100000000000001" customHeight="1" x14ac:dyDescent="0.25">
      <c r="B356" s="14"/>
      <c r="C356" s="14"/>
      <c r="D356" s="14"/>
      <c r="E356" s="14"/>
      <c r="F356" s="14"/>
      <c r="G356" s="14"/>
      <c r="H356" s="11" t="str">
        <f>IF(B356="","",IFERROR(COUNTIFS(tbVisitas[Cliente],B356,tbVisitas[Realizada?],"Sim",tbVisitas[Data],"&gt;="&amp;RelGer!$C$6,tbVisitas[Data],"&lt;"&amp;RelGer!$O$6)+(ROW()/1000000),""))</f>
        <v/>
      </c>
    </row>
    <row r="357" spans="2:8" ht="20.100000000000001" customHeight="1" x14ac:dyDescent="0.25">
      <c r="B357" s="14"/>
      <c r="C357" s="14"/>
      <c r="D357" s="14"/>
      <c r="E357" s="14"/>
      <c r="F357" s="14"/>
      <c r="G357" s="14"/>
      <c r="H357" s="11" t="str">
        <f>IF(B357="","",IFERROR(COUNTIFS(tbVisitas[Cliente],B357,tbVisitas[Realizada?],"Sim",tbVisitas[Data],"&gt;="&amp;RelGer!$C$6,tbVisitas[Data],"&lt;"&amp;RelGer!$O$6)+(ROW()/1000000),""))</f>
        <v/>
      </c>
    </row>
    <row r="358" spans="2:8" ht="20.100000000000001" customHeight="1" x14ac:dyDescent="0.25">
      <c r="B358" s="14"/>
      <c r="C358" s="14"/>
      <c r="D358" s="14"/>
      <c r="E358" s="14"/>
      <c r="F358" s="14"/>
      <c r="G358" s="14"/>
      <c r="H358" s="11" t="str">
        <f>IF(B358="","",IFERROR(COUNTIFS(tbVisitas[Cliente],B358,tbVisitas[Realizada?],"Sim",tbVisitas[Data],"&gt;="&amp;RelGer!$C$6,tbVisitas[Data],"&lt;"&amp;RelGer!$O$6)+(ROW()/1000000),""))</f>
        <v/>
      </c>
    </row>
    <row r="359" spans="2:8" ht="20.100000000000001" customHeight="1" x14ac:dyDescent="0.25">
      <c r="B359" s="14"/>
      <c r="C359" s="14"/>
      <c r="D359" s="14"/>
      <c r="E359" s="14"/>
      <c r="F359" s="14"/>
      <c r="G359" s="14"/>
      <c r="H359" s="11" t="str">
        <f>IF(B359="","",IFERROR(COUNTIFS(tbVisitas[Cliente],B359,tbVisitas[Realizada?],"Sim",tbVisitas[Data],"&gt;="&amp;RelGer!$C$6,tbVisitas[Data],"&lt;"&amp;RelGer!$O$6)+(ROW()/1000000),""))</f>
        <v/>
      </c>
    </row>
    <row r="360" spans="2:8" ht="20.100000000000001" customHeight="1" x14ac:dyDescent="0.25">
      <c r="B360" s="14"/>
      <c r="C360" s="14"/>
      <c r="D360" s="14"/>
      <c r="E360" s="14"/>
      <c r="F360" s="14"/>
      <c r="G360" s="14"/>
      <c r="H360" s="11" t="str">
        <f>IF(B360="","",IFERROR(COUNTIFS(tbVisitas[Cliente],B360,tbVisitas[Realizada?],"Sim",tbVisitas[Data],"&gt;="&amp;RelGer!$C$6,tbVisitas[Data],"&lt;"&amp;RelGer!$O$6)+(ROW()/1000000),""))</f>
        <v/>
      </c>
    </row>
    <row r="361" spans="2:8" ht="20.100000000000001" customHeight="1" x14ac:dyDescent="0.25">
      <c r="B361" s="14"/>
      <c r="C361" s="14"/>
      <c r="D361" s="14"/>
      <c r="E361" s="14"/>
      <c r="F361" s="14"/>
      <c r="G361" s="14"/>
      <c r="H361" s="11" t="str">
        <f>IF(B361="","",IFERROR(COUNTIFS(tbVisitas[Cliente],B361,tbVisitas[Realizada?],"Sim",tbVisitas[Data],"&gt;="&amp;RelGer!$C$6,tbVisitas[Data],"&lt;"&amp;RelGer!$O$6)+(ROW()/1000000),""))</f>
        <v/>
      </c>
    </row>
    <row r="362" spans="2:8" ht="20.100000000000001" customHeight="1" x14ac:dyDescent="0.25">
      <c r="B362" s="14"/>
      <c r="C362" s="14"/>
      <c r="D362" s="14"/>
      <c r="E362" s="14"/>
      <c r="F362" s="14"/>
      <c r="G362" s="14"/>
      <c r="H362" s="11" t="str">
        <f>IF(B362="","",IFERROR(COUNTIFS(tbVisitas[Cliente],B362,tbVisitas[Realizada?],"Sim",tbVisitas[Data],"&gt;="&amp;RelGer!$C$6,tbVisitas[Data],"&lt;"&amp;RelGer!$O$6)+(ROW()/1000000),""))</f>
        <v/>
      </c>
    </row>
    <row r="363" spans="2:8" ht="20.100000000000001" customHeight="1" x14ac:dyDescent="0.25">
      <c r="B363" s="14"/>
      <c r="C363" s="14"/>
      <c r="D363" s="14"/>
      <c r="E363" s="14"/>
      <c r="F363" s="14"/>
      <c r="G363" s="14"/>
      <c r="H363" s="11" t="str">
        <f>IF(B363="","",IFERROR(COUNTIFS(tbVisitas[Cliente],B363,tbVisitas[Realizada?],"Sim",tbVisitas[Data],"&gt;="&amp;RelGer!$C$6,tbVisitas[Data],"&lt;"&amp;RelGer!$O$6)+(ROW()/1000000),""))</f>
        <v/>
      </c>
    </row>
    <row r="364" spans="2:8" ht="20.100000000000001" customHeight="1" x14ac:dyDescent="0.25">
      <c r="B364" s="14"/>
      <c r="C364" s="14"/>
      <c r="D364" s="14"/>
      <c r="E364" s="14"/>
      <c r="F364" s="14"/>
      <c r="G364" s="14"/>
      <c r="H364" s="11" t="str">
        <f>IF(B364="","",IFERROR(COUNTIFS(tbVisitas[Cliente],B364,tbVisitas[Realizada?],"Sim",tbVisitas[Data],"&gt;="&amp;RelGer!$C$6,tbVisitas[Data],"&lt;"&amp;RelGer!$O$6)+(ROW()/1000000),""))</f>
        <v/>
      </c>
    </row>
    <row r="365" spans="2:8" ht="20.100000000000001" customHeight="1" x14ac:dyDescent="0.25">
      <c r="B365" s="14"/>
      <c r="C365" s="14"/>
      <c r="D365" s="14"/>
      <c r="E365" s="14"/>
      <c r="F365" s="14"/>
      <c r="G365" s="14"/>
      <c r="H365" s="11" t="str">
        <f>IF(B365="","",IFERROR(COUNTIFS(tbVisitas[Cliente],B365,tbVisitas[Realizada?],"Sim",tbVisitas[Data],"&gt;="&amp;RelGer!$C$6,tbVisitas[Data],"&lt;"&amp;RelGer!$O$6)+(ROW()/1000000),""))</f>
        <v/>
      </c>
    </row>
    <row r="366" spans="2:8" ht="20.100000000000001" customHeight="1" x14ac:dyDescent="0.25">
      <c r="B366" s="14"/>
      <c r="C366" s="14"/>
      <c r="D366" s="14"/>
      <c r="E366" s="14"/>
      <c r="F366" s="14"/>
      <c r="G366" s="14"/>
      <c r="H366" s="11" t="str">
        <f>IF(B366="","",IFERROR(COUNTIFS(tbVisitas[Cliente],B366,tbVisitas[Realizada?],"Sim",tbVisitas[Data],"&gt;="&amp;RelGer!$C$6,tbVisitas[Data],"&lt;"&amp;RelGer!$O$6)+(ROW()/1000000),""))</f>
        <v/>
      </c>
    </row>
    <row r="367" spans="2:8" ht="20.100000000000001" customHeight="1" x14ac:dyDescent="0.25">
      <c r="B367" s="14"/>
      <c r="C367" s="14"/>
      <c r="D367" s="14"/>
      <c r="E367" s="14"/>
      <c r="F367" s="14"/>
      <c r="G367" s="14"/>
      <c r="H367" s="11" t="str">
        <f>IF(B367="","",IFERROR(COUNTIFS(tbVisitas[Cliente],B367,tbVisitas[Realizada?],"Sim",tbVisitas[Data],"&gt;="&amp;RelGer!$C$6,tbVisitas[Data],"&lt;"&amp;RelGer!$O$6)+(ROW()/1000000),""))</f>
        <v/>
      </c>
    </row>
    <row r="368" spans="2:8" ht="20.100000000000001" customHeight="1" x14ac:dyDescent="0.25">
      <c r="B368" s="14"/>
      <c r="C368" s="14"/>
      <c r="D368" s="14"/>
      <c r="E368" s="14"/>
      <c r="F368" s="14"/>
      <c r="G368" s="14"/>
      <c r="H368" s="11" t="str">
        <f>IF(B368="","",IFERROR(COUNTIFS(tbVisitas[Cliente],B368,tbVisitas[Realizada?],"Sim",tbVisitas[Data],"&gt;="&amp;RelGer!$C$6,tbVisitas[Data],"&lt;"&amp;RelGer!$O$6)+(ROW()/1000000),""))</f>
        <v/>
      </c>
    </row>
    <row r="369" spans="2:8" ht="20.100000000000001" customHeight="1" x14ac:dyDescent="0.25">
      <c r="B369" s="14"/>
      <c r="C369" s="14"/>
      <c r="D369" s="14"/>
      <c r="E369" s="14"/>
      <c r="F369" s="14"/>
      <c r="G369" s="14"/>
      <c r="H369" s="11" t="str">
        <f>IF(B369="","",IFERROR(COUNTIFS(tbVisitas[Cliente],B369,tbVisitas[Realizada?],"Sim",tbVisitas[Data],"&gt;="&amp;RelGer!$C$6,tbVisitas[Data],"&lt;"&amp;RelGer!$O$6)+(ROW()/1000000),""))</f>
        <v/>
      </c>
    </row>
    <row r="370" spans="2:8" ht="20.100000000000001" customHeight="1" x14ac:dyDescent="0.25">
      <c r="B370" s="14"/>
      <c r="C370" s="14"/>
      <c r="D370" s="14"/>
      <c r="E370" s="14"/>
      <c r="F370" s="14"/>
      <c r="G370" s="14"/>
      <c r="H370" s="11" t="str">
        <f>IF(B370="","",IFERROR(COUNTIFS(tbVisitas[Cliente],B370,tbVisitas[Realizada?],"Sim",tbVisitas[Data],"&gt;="&amp;RelGer!$C$6,tbVisitas[Data],"&lt;"&amp;RelGer!$O$6)+(ROW()/1000000),""))</f>
        <v/>
      </c>
    </row>
    <row r="371" spans="2:8" ht="20.100000000000001" customHeight="1" x14ac:dyDescent="0.25">
      <c r="B371" s="14"/>
      <c r="C371" s="14"/>
      <c r="D371" s="14"/>
      <c r="E371" s="14"/>
      <c r="F371" s="14"/>
      <c r="G371" s="14"/>
      <c r="H371" s="11" t="str">
        <f>IF(B371="","",IFERROR(COUNTIFS(tbVisitas[Cliente],B371,tbVisitas[Realizada?],"Sim",tbVisitas[Data],"&gt;="&amp;RelGer!$C$6,tbVisitas[Data],"&lt;"&amp;RelGer!$O$6)+(ROW()/1000000),""))</f>
        <v/>
      </c>
    </row>
    <row r="372" spans="2:8" ht="20.100000000000001" customHeight="1" x14ac:dyDescent="0.25">
      <c r="B372" s="14"/>
      <c r="C372" s="14"/>
      <c r="D372" s="14"/>
      <c r="E372" s="14"/>
      <c r="F372" s="14"/>
      <c r="G372" s="14"/>
      <c r="H372" s="11" t="str">
        <f>IF(B372="","",IFERROR(COUNTIFS(tbVisitas[Cliente],B372,tbVisitas[Realizada?],"Sim",tbVisitas[Data],"&gt;="&amp;RelGer!$C$6,tbVisitas[Data],"&lt;"&amp;RelGer!$O$6)+(ROW()/1000000),""))</f>
        <v/>
      </c>
    </row>
    <row r="373" spans="2:8" ht="20.100000000000001" customHeight="1" x14ac:dyDescent="0.25">
      <c r="B373" s="14"/>
      <c r="C373" s="14"/>
      <c r="D373" s="14"/>
      <c r="E373" s="14"/>
      <c r="F373" s="14"/>
      <c r="G373" s="14"/>
      <c r="H373" s="11" t="str">
        <f>IF(B373="","",IFERROR(COUNTIFS(tbVisitas[Cliente],B373,tbVisitas[Realizada?],"Sim",tbVisitas[Data],"&gt;="&amp;RelGer!$C$6,tbVisitas[Data],"&lt;"&amp;RelGer!$O$6)+(ROW()/1000000),""))</f>
        <v/>
      </c>
    </row>
    <row r="374" spans="2:8" ht="20.100000000000001" customHeight="1" x14ac:dyDescent="0.25">
      <c r="B374" s="14"/>
      <c r="C374" s="14"/>
      <c r="D374" s="14"/>
      <c r="E374" s="14"/>
      <c r="F374" s="14"/>
      <c r="G374" s="14"/>
      <c r="H374" s="11" t="str">
        <f>IF(B374="","",IFERROR(COUNTIFS(tbVisitas[Cliente],B374,tbVisitas[Realizada?],"Sim",tbVisitas[Data],"&gt;="&amp;RelGer!$C$6,tbVisitas[Data],"&lt;"&amp;RelGer!$O$6)+(ROW()/1000000),""))</f>
        <v/>
      </c>
    </row>
    <row r="375" spans="2:8" ht="20.100000000000001" customHeight="1" x14ac:dyDescent="0.25">
      <c r="B375" s="14"/>
      <c r="C375" s="14"/>
      <c r="D375" s="14"/>
      <c r="E375" s="14"/>
      <c r="F375" s="14"/>
      <c r="G375" s="14"/>
      <c r="H375" s="11" t="str">
        <f>IF(B375="","",IFERROR(COUNTIFS(tbVisitas[Cliente],B375,tbVisitas[Realizada?],"Sim",tbVisitas[Data],"&gt;="&amp;RelGer!$C$6,tbVisitas[Data],"&lt;"&amp;RelGer!$O$6)+(ROW()/1000000),""))</f>
        <v/>
      </c>
    </row>
    <row r="376" spans="2:8" ht="20.100000000000001" customHeight="1" x14ac:dyDescent="0.25">
      <c r="B376" s="14"/>
      <c r="C376" s="14"/>
      <c r="D376" s="14"/>
      <c r="E376" s="14"/>
      <c r="F376" s="14"/>
      <c r="G376" s="14"/>
      <c r="H376" s="11" t="str">
        <f>IF(B376="","",IFERROR(COUNTIFS(tbVisitas[Cliente],B376,tbVisitas[Realizada?],"Sim",tbVisitas[Data],"&gt;="&amp;RelGer!$C$6,tbVisitas[Data],"&lt;"&amp;RelGer!$O$6)+(ROW()/1000000),""))</f>
        <v/>
      </c>
    </row>
    <row r="377" spans="2:8" ht="20.100000000000001" customHeight="1" x14ac:dyDescent="0.25">
      <c r="B377" s="14"/>
      <c r="C377" s="14"/>
      <c r="D377" s="14"/>
      <c r="E377" s="14"/>
      <c r="F377" s="14"/>
      <c r="G377" s="14"/>
      <c r="H377" s="11" t="str">
        <f>IF(B377="","",IFERROR(COUNTIFS(tbVisitas[Cliente],B377,tbVisitas[Realizada?],"Sim",tbVisitas[Data],"&gt;="&amp;RelGer!$C$6,tbVisitas[Data],"&lt;"&amp;RelGer!$O$6)+(ROW()/1000000),""))</f>
        <v/>
      </c>
    </row>
    <row r="378" spans="2:8" ht="20.100000000000001" customHeight="1" x14ac:dyDescent="0.25">
      <c r="B378" s="14"/>
      <c r="C378" s="14"/>
      <c r="D378" s="14"/>
      <c r="E378" s="14"/>
      <c r="F378" s="14"/>
      <c r="G378" s="14"/>
      <c r="H378" s="11" t="str">
        <f>IF(B378="","",IFERROR(COUNTIFS(tbVisitas[Cliente],B378,tbVisitas[Realizada?],"Sim",tbVisitas[Data],"&gt;="&amp;RelGer!$C$6,tbVisitas[Data],"&lt;"&amp;RelGer!$O$6)+(ROW()/1000000),""))</f>
        <v/>
      </c>
    </row>
    <row r="379" spans="2:8" ht="20.100000000000001" customHeight="1" x14ac:dyDescent="0.25">
      <c r="B379" s="14"/>
      <c r="C379" s="14"/>
      <c r="D379" s="14"/>
      <c r="E379" s="14"/>
      <c r="F379" s="14"/>
      <c r="G379" s="14"/>
      <c r="H379" s="11" t="str">
        <f>IF(B379="","",IFERROR(COUNTIFS(tbVisitas[Cliente],B379,tbVisitas[Realizada?],"Sim",tbVisitas[Data],"&gt;="&amp;RelGer!$C$6,tbVisitas[Data],"&lt;"&amp;RelGer!$O$6)+(ROW()/1000000),""))</f>
        <v/>
      </c>
    </row>
    <row r="380" spans="2:8" ht="20.100000000000001" customHeight="1" x14ac:dyDescent="0.25">
      <c r="B380" s="14"/>
      <c r="C380" s="14"/>
      <c r="D380" s="14"/>
      <c r="E380" s="14"/>
      <c r="F380" s="14"/>
      <c r="G380" s="14"/>
      <c r="H380" s="11" t="str">
        <f>IF(B380="","",IFERROR(COUNTIFS(tbVisitas[Cliente],B380,tbVisitas[Realizada?],"Sim",tbVisitas[Data],"&gt;="&amp;RelGer!$C$6,tbVisitas[Data],"&lt;"&amp;RelGer!$O$6)+(ROW()/1000000),""))</f>
        <v/>
      </c>
    </row>
    <row r="381" spans="2:8" ht="20.100000000000001" customHeight="1" x14ac:dyDescent="0.25">
      <c r="B381" s="14"/>
      <c r="C381" s="14"/>
      <c r="D381" s="14"/>
      <c r="E381" s="14"/>
      <c r="F381" s="14"/>
      <c r="G381" s="14"/>
      <c r="H381" s="11" t="str">
        <f>IF(B381="","",IFERROR(COUNTIFS(tbVisitas[Cliente],B381,tbVisitas[Realizada?],"Sim",tbVisitas[Data],"&gt;="&amp;RelGer!$C$6,tbVisitas[Data],"&lt;"&amp;RelGer!$O$6)+(ROW()/1000000),""))</f>
        <v/>
      </c>
    </row>
    <row r="382" spans="2:8" ht="20.100000000000001" customHeight="1" x14ac:dyDescent="0.25">
      <c r="B382" s="14"/>
      <c r="C382" s="14"/>
      <c r="D382" s="14"/>
      <c r="E382" s="14"/>
      <c r="F382" s="14"/>
      <c r="G382" s="14"/>
      <c r="H382" s="11" t="str">
        <f>IF(B382="","",IFERROR(COUNTIFS(tbVisitas[Cliente],B382,tbVisitas[Realizada?],"Sim",tbVisitas[Data],"&gt;="&amp;RelGer!$C$6,tbVisitas[Data],"&lt;"&amp;RelGer!$O$6)+(ROW()/1000000),""))</f>
        <v/>
      </c>
    </row>
    <row r="383" spans="2:8" ht="20.100000000000001" customHeight="1" x14ac:dyDescent="0.25">
      <c r="B383" s="14"/>
      <c r="C383" s="14"/>
      <c r="D383" s="14"/>
      <c r="E383" s="14"/>
      <c r="F383" s="14"/>
      <c r="G383" s="14"/>
      <c r="H383" s="11" t="str">
        <f>IF(B383="","",IFERROR(COUNTIFS(tbVisitas[Cliente],B383,tbVisitas[Realizada?],"Sim",tbVisitas[Data],"&gt;="&amp;RelGer!$C$6,tbVisitas[Data],"&lt;"&amp;RelGer!$O$6)+(ROW()/1000000),""))</f>
        <v/>
      </c>
    </row>
    <row r="384" spans="2:8" ht="20.100000000000001" customHeight="1" x14ac:dyDescent="0.25">
      <c r="B384" s="14"/>
      <c r="C384" s="14"/>
      <c r="D384" s="14"/>
      <c r="E384" s="14"/>
      <c r="F384" s="14"/>
      <c r="G384" s="14"/>
      <c r="H384" s="11" t="str">
        <f>IF(B384="","",IFERROR(COUNTIFS(tbVisitas[Cliente],B384,tbVisitas[Realizada?],"Sim",tbVisitas[Data],"&gt;="&amp;RelGer!$C$6,tbVisitas[Data],"&lt;"&amp;RelGer!$O$6)+(ROW()/1000000),""))</f>
        <v/>
      </c>
    </row>
    <row r="385" spans="2:8" ht="20.100000000000001" customHeight="1" x14ac:dyDescent="0.25">
      <c r="B385" s="14"/>
      <c r="C385" s="14"/>
      <c r="D385" s="14"/>
      <c r="E385" s="14"/>
      <c r="F385" s="14"/>
      <c r="G385" s="14"/>
      <c r="H385" s="11" t="str">
        <f>IF(B385="","",IFERROR(COUNTIFS(tbVisitas[Cliente],B385,tbVisitas[Realizada?],"Sim",tbVisitas[Data],"&gt;="&amp;RelGer!$C$6,tbVisitas[Data],"&lt;"&amp;RelGer!$O$6)+(ROW()/1000000),""))</f>
        <v/>
      </c>
    </row>
    <row r="386" spans="2:8" ht="20.100000000000001" customHeight="1" x14ac:dyDescent="0.25">
      <c r="B386" s="14"/>
      <c r="C386" s="14"/>
      <c r="D386" s="14"/>
      <c r="E386" s="14"/>
      <c r="F386" s="14"/>
      <c r="G386" s="14"/>
      <c r="H386" s="11" t="str">
        <f>IF(B386="","",IFERROR(COUNTIFS(tbVisitas[Cliente],B386,tbVisitas[Realizada?],"Sim",tbVisitas[Data],"&gt;="&amp;RelGer!$C$6,tbVisitas[Data],"&lt;"&amp;RelGer!$O$6)+(ROW()/1000000),""))</f>
        <v/>
      </c>
    </row>
    <row r="387" spans="2:8" ht="20.100000000000001" customHeight="1" x14ac:dyDescent="0.25">
      <c r="B387" s="14"/>
      <c r="C387" s="14"/>
      <c r="D387" s="14"/>
      <c r="E387" s="14"/>
      <c r="F387" s="14"/>
      <c r="G387" s="14"/>
      <c r="H387" s="11" t="str">
        <f>IF(B387="","",IFERROR(COUNTIFS(tbVisitas[Cliente],B387,tbVisitas[Realizada?],"Sim",tbVisitas[Data],"&gt;="&amp;RelGer!$C$6,tbVisitas[Data],"&lt;"&amp;RelGer!$O$6)+(ROW()/1000000),""))</f>
        <v/>
      </c>
    </row>
    <row r="388" spans="2:8" ht="20.100000000000001" customHeight="1" x14ac:dyDescent="0.25">
      <c r="B388" s="14"/>
      <c r="C388" s="14"/>
      <c r="D388" s="14"/>
      <c r="E388" s="14"/>
      <c r="F388" s="14"/>
      <c r="G388" s="14"/>
      <c r="H388" s="11" t="str">
        <f>IF(B388="","",IFERROR(COUNTIFS(tbVisitas[Cliente],B388,tbVisitas[Realizada?],"Sim",tbVisitas[Data],"&gt;="&amp;RelGer!$C$6,tbVisitas[Data],"&lt;"&amp;RelGer!$O$6)+(ROW()/1000000),""))</f>
        <v/>
      </c>
    </row>
    <row r="389" spans="2:8" ht="20.100000000000001" customHeight="1" x14ac:dyDescent="0.25">
      <c r="B389" s="14"/>
      <c r="C389" s="14"/>
      <c r="D389" s="14"/>
      <c r="E389" s="14"/>
      <c r="F389" s="14"/>
      <c r="G389" s="14"/>
      <c r="H389" s="11" t="str">
        <f>IF(B389="","",IFERROR(COUNTIFS(tbVisitas[Cliente],B389,tbVisitas[Realizada?],"Sim",tbVisitas[Data],"&gt;="&amp;RelGer!$C$6,tbVisitas[Data],"&lt;"&amp;RelGer!$O$6)+(ROW()/1000000),""))</f>
        <v/>
      </c>
    </row>
    <row r="390" spans="2:8" ht="20.100000000000001" customHeight="1" x14ac:dyDescent="0.25">
      <c r="B390" s="14"/>
      <c r="C390" s="14"/>
      <c r="D390" s="14"/>
      <c r="E390" s="14"/>
      <c r="F390" s="14"/>
      <c r="G390" s="14"/>
      <c r="H390" s="11" t="str">
        <f>IF(B390="","",IFERROR(COUNTIFS(tbVisitas[Cliente],B390,tbVisitas[Realizada?],"Sim",tbVisitas[Data],"&gt;="&amp;RelGer!$C$6,tbVisitas[Data],"&lt;"&amp;RelGer!$O$6)+(ROW()/1000000),""))</f>
        <v/>
      </c>
    </row>
    <row r="391" spans="2:8" ht="20.100000000000001" customHeight="1" x14ac:dyDescent="0.25">
      <c r="B391" s="14"/>
      <c r="C391" s="14"/>
      <c r="D391" s="14"/>
      <c r="E391" s="14"/>
      <c r="F391" s="14"/>
      <c r="G391" s="14"/>
      <c r="H391" s="11" t="str">
        <f>IF(B391="","",IFERROR(COUNTIFS(tbVisitas[Cliente],B391,tbVisitas[Realizada?],"Sim",tbVisitas[Data],"&gt;="&amp;RelGer!$C$6,tbVisitas[Data],"&lt;"&amp;RelGer!$O$6)+(ROW()/1000000),""))</f>
        <v/>
      </c>
    </row>
    <row r="392" spans="2:8" ht="20.100000000000001" customHeight="1" x14ac:dyDescent="0.25">
      <c r="B392" s="14"/>
      <c r="C392" s="14"/>
      <c r="D392" s="14"/>
      <c r="E392" s="14"/>
      <c r="F392" s="14"/>
      <c r="G392" s="14"/>
      <c r="H392" s="11" t="str">
        <f>IF(B392="","",IFERROR(COUNTIFS(tbVisitas[Cliente],B392,tbVisitas[Realizada?],"Sim",tbVisitas[Data],"&gt;="&amp;RelGer!$C$6,tbVisitas[Data],"&lt;"&amp;RelGer!$O$6)+(ROW()/1000000),""))</f>
        <v/>
      </c>
    </row>
    <row r="393" spans="2:8" ht="20.100000000000001" customHeight="1" x14ac:dyDescent="0.25">
      <c r="B393" s="14"/>
      <c r="C393" s="14"/>
      <c r="D393" s="14"/>
      <c r="E393" s="14"/>
      <c r="F393" s="14"/>
      <c r="G393" s="14"/>
      <c r="H393" s="11" t="str">
        <f>IF(B393="","",IFERROR(COUNTIFS(tbVisitas[Cliente],B393,tbVisitas[Realizada?],"Sim",tbVisitas[Data],"&gt;="&amp;RelGer!$C$6,tbVisitas[Data],"&lt;"&amp;RelGer!$O$6)+(ROW()/1000000),""))</f>
        <v/>
      </c>
    </row>
    <row r="394" spans="2:8" ht="20.100000000000001" customHeight="1" x14ac:dyDescent="0.25">
      <c r="B394" s="14"/>
      <c r="C394" s="14"/>
      <c r="D394" s="14"/>
      <c r="E394" s="14"/>
      <c r="F394" s="14"/>
      <c r="G394" s="14"/>
      <c r="H394" s="11" t="str">
        <f>IF(B394="","",IFERROR(COUNTIFS(tbVisitas[Cliente],B394,tbVisitas[Realizada?],"Sim",tbVisitas[Data],"&gt;="&amp;RelGer!$C$6,tbVisitas[Data],"&lt;"&amp;RelGer!$O$6)+(ROW()/1000000),""))</f>
        <v/>
      </c>
    </row>
    <row r="395" spans="2:8" ht="20.100000000000001" customHeight="1" x14ac:dyDescent="0.25">
      <c r="B395" s="14"/>
      <c r="C395" s="14"/>
      <c r="D395" s="14"/>
      <c r="E395" s="14"/>
      <c r="F395" s="14"/>
      <c r="G395" s="14"/>
      <c r="H395" s="11" t="str">
        <f>IF(B395="","",IFERROR(COUNTIFS(tbVisitas[Cliente],B395,tbVisitas[Realizada?],"Sim",tbVisitas[Data],"&gt;="&amp;RelGer!$C$6,tbVisitas[Data],"&lt;"&amp;RelGer!$O$6)+(ROW()/1000000),""))</f>
        <v/>
      </c>
    </row>
    <row r="396" spans="2:8" ht="20.100000000000001" customHeight="1" x14ac:dyDescent="0.25">
      <c r="B396" s="14"/>
      <c r="C396" s="14"/>
      <c r="D396" s="14"/>
      <c r="E396" s="14"/>
      <c r="F396" s="14"/>
      <c r="G396" s="14"/>
      <c r="H396" s="11" t="str">
        <f>IF(B396="","",IFERROR(COUNTIFS(tbVisitas[Cliente],B396,tbVisitas[Realizada?],"Sim",tbVisitas[Data],"&gt;="&amp;RelGer!$C$6,tbVisitas[Data],"&lt;"&amp;RelGer!$O$6)+(ROW()/1000000),""))</f>
        <v/>
      </c>
    </row>
    <row r="397" spans="2:8" ht="20.100000000000001" customHeight="1" x14ac:dyDescent="0.25">
      <c r="B397" s="14"/>
      <c r="C397" s="14"/>
      <c r="D397" s="14"/>
      <c r="E397" s="14"/>
      <c r="F397" s="14"/>
      <c r="G397" s="14"/>
      <c r="H397" s="11" t="str">
        <f>IF(B397="","",IFERROR(COUNTIFS(tbVisitas[Cliente],B397,tbVisitas[Realizada?],"Sim",tbVisitas[Data],"&gt;="&amp;RelGer!$C$6,tbVisitas[Data],"&lt;"&amp;RelGer!$O$6)+(ROW()/1000000),""))</f>
        <v/>
      </c>
    </row>
    <row r="398" spans="2:8" ht="20.100000000000001" customHeight="1" x14ac:dyDescent="0.25">
      <c r="B398" s="14"/>
      <c r="C398" s="14"/>
      <c r="D398" s="14"/>
      <c r="E398" s="14"/>
      <c r="F398" s="14"/>
      <c r="G398" s="14"/>
      <c r="H398" s="11" t="str">
        <f>IF(B398="","",IFERROR(COUNTIFS(tbVisitas[Cliente],B398,tbVisitas[Realizada?],"Sim",tbVisitas[Data],"&gt;="&amp;RelGer!$C$6,tbVisitas[Data],"&lt;"&amp;RelGer!$O$6)+(ROW()/1000000),""))</f>
        <v/>
      </c>
    </row>
    <row r="399" spans="2:8" ht="20.100000000000001" customHeight="1" x14ac:dyDescent="0.25">
      <c r="B399" s="14"/>
      <c r="C399" s="14"/>
      <c r="D399" s="14"/>
      <c r="E399" s="14"/>
      <c r="F399" s="14"/>
      <c r="G399" s="14"/>
      <c r="H399" s="11" t="str">
        <f>IF(B399="","",IFERROR(COUNTIFS(tbVisitas[Cliente],B399,tbVisitas[Realizada?],"Sim",tbVisitas[Data],"&gt;="&amp;RelGer!$C$6,tbVisitas[Data],"&lt;"&amp;RelGer!$O$6)+(ROW()/1000000),""))</f>
        <v/>
      </c>
    </row>
    <row r="400" spans="2:8" ht="20.100000000000001" customHeight="1" x14ac:dyDescent="0.25">
      <c r="B400" s="14"/>
      <c r="C400" s="14"/>
      <c r="D400" s="14"/>
      <c r="E400" s="14"/>
      <c r="F400" s="14"/>
      <c r="G400" s="14"/>
      <c r="H400" s="11" t="str">
        <f>IF(B400="","",IFERROR(COUNTIFS(tbVisitas[Cliente],B400,tbVisitas[Realizada?],"Sim",tbVisitas[Data],"&gt;="&amp;RelGer!$C$6,tbVisitas[Data],"&lt;"&amp;RelGer!$O$6)+(ROW()/1000000),""))</f>
        <v/>
      </c>
    </row>
    <row r="401" spans="2:8" ht="20.100000000000001" customHeight="1" x14ac:dyDescent="0.25">
      <c r="B401" s="14"/>
      <c r="C401" s="14"/>
      <c r="D401" s="14"/>
      <c r="E401" s="14"/>
      <c r="F401" s="14"/>
      <c r="G401" s="14"/>
      <c r="H401" s="11" t="str">
        <f>IF(B401="","",IFERROR(COUNTIFS(tbVisitas[Cliente],B401,tbVisitas[Realizada?],"Sim",tbVisitas[Data],"&gt;="&amp;RelGer!$C$6,tbVisitas[Data],"&lt;"&amp;RelGer!$O$6)+(ROW()/1000000),""))</f>
        <v/>
      </c>
    </row>
    <row r="402" spans="2:8" ht="20.100000000000001" customHeight="1" x14ac:dyDescent="0.25">
      <c r="B402" s="14"/>
      <c r="C402" s="14"/>
      <c r="D402" s="14"/>
      <c r="E402" s="14"/>
      <c r="F402" s="14"/>
      <c r="G402" s="14"/>
      <c r="H402" s="11" t="str">
        <f>IF(B402="","",IFERROR(COUNTIFS(tbVisitas[Cliente],B402,tbVisitas[Realizada?],"Sim",tbVisitas[Data],"&gt;="&amp;RelGer!$C$6,tbVisitas[Data],"&lt;"&amp;RelGer!$O$6)+(ROW()/1000000),""))</f>
        <v/>
      </c>
    </row>
    <row r="403" spans="2:8" ht="20.100000000000001" customHeight="1" x14ac:dyDescent="0.25">
      <c r="B403" s="14"/>
      <c r="C403" s="14"/>
      <c r="D403" s="14"/>
      <c r="E403" s="14"/>
      <c r="F403" s="14"/>
      <c r="G403" s="14"/>
      <c r="H403" s="11" t="str">
        <f>IF(B403="","",IFERROR(COUNTIFS(tbVisitas[Cliente],B403,tbVisitas[Realizada?],"Sim",tbVisitas[Data],"&gt;="&amp;RelGer!$C$6,tbVisitas[Data],"&lt;"&amp;RelGer!$O$6)+(ROW()/1000000),""))</f>
        <v/>
      </c>
    </row>
    <row r="404" spans="2:8" ht="20.100000000000001" customHeight="1" x14ac:dyDescent="0.25">
      <c r="B404" s="14"/>
      <c r="C404" s="14"/>
      <c r="D404" s="14"/>
      <c r="E404" s="14"/>
      <c r="F404" s="14"/>
      <c r="G404" s="14"/>
      <c r="H404" s="11" t="str">
        <f>IF(B404="","",IFERROR(COUNTIFS(tbVisitas[Cliente],B404,tbVisitas[Realizada?],"Sim",tbVisitas[Data],"&gt;="&amp;RelGer!$C$6,tbVisitas[Data],"&lt;"&amp;RelGer!$O$6)+(ROW()/1000000),""))</f>
        <v/>
      </c>
    </row>
    <row r="405" spans="2:8" ht="20.100000000000001" customHeight="1" x14ac:dyDescent="0.25">
      <c r="B405" s="14"/>
      <c r="C405" s="14"/>
      <c r="D405" s="14"/>
      <c r="E405" s="14"/>
      <c r="F405" s="14"/>
      <c r="G405" s="14"/>
      <c r="H405" s="11" t="str">
        <f>IF(B405="","",IFERROR(COUNTIFS(tbVisitas[Cliente],B405,tbVisitas[Realizada?],"Sim",tbVisitas[Data],"&gt;="&amp;RelGer!$C$6,tbVisitas[Data],"&lt;"&amp;RelGer!$O$6)+(ROW()/1000000),""))</f>
        <v/>
      </c>
    </row>
    <row r="406" spans="2:8" ht="20.100000000000001" customHeight="1" x14ac:dyDescent="0.25">
      <c r="B406" s="14"/>
      <c r="C406" s="14"/>
      <c r="D406" s="14"/>
      <c r="E406" s="14"/>
      <c r="F406" s="14"/>
      <c r="G406" s="14"/>
      <c r="H406" s="11" t="str">
        <f>IF(B406="","",IFERROR(COUNTIFS(tbVisitas[Cliente],B406,tbVisitas[Realizada?],"Sim",tbVisitas[Data],"&gt;="&amp;RelGer!$C$6,tbVisitas[Data],"&lt;"&amp;RelGer!$O$6)+(ROW()/1000000),""))</f>
        <v/>
      </c>
    </row>
    <row r="407" spans="2:8" ht="20.100000000000001" customHeight="1" x14ac:dyDescent="0.25">
      <c r="B407" s="14"/>
      <c r="C407" s="14"/>
      <c r="D407" s="14"/>
      <c r="E407" s="14"/>
      <c r="F407" s="14"/>
      <c r="G407" s="14"/>
      <c r="H407" s="11" t="str">
        <f>IF(B407="","",IFERROR(COUNTIFS(tbVisitas[Cliente],B407,tbVisitas[Realizada?],"Sim",tbVisitas[Data],"&gt;="&amp;RelGer!$C$6,tbVisitas[Data],"&lt;"&amp;RelGer!$O$6)+(ROW()/1000000),""))</f>
        <v/>
      </c>
    </row>
    <row r="408" spans="2:8" ht="20.100000000000001" customHeight="1" x14ac:dyDescent="0.25">
      <c r="B408" s="14"/>
      <c r="C408" s="14"/>
      <c r="D408" s="14"/>
      <c r="E408" s="14"/>
      <c r="F408" s="14"/>
      <c r="G408" s="14"/>
      <c r="H408" s="11" t="str">
        <f>IF(B408="","",IFERROR(COUNTIFS(tbVisitas[Cliente],B408,tbVisitas[Realizada?],"Sim",tbVisitas[Data],"&gt;="&amp;RelGer!$C$6,tbVisitas[Data],"&lt;"&amp;RelGer!$O$6)+(ROW()/1000000),""))</f>
        <v/>
      </c>
    </row>
    <row r="409" spans="2:8" ht="20.100000000000001" customHeight="1" x14ac:dyDescent="0.25">
      <c r="B409" s="14"/>
      <c r="C409" s="14"/>
      <c r="D409" s="14"/>
      <c r="E409" s="14"/>
      <c r="F409" s="14"/>
      <c r="G409" s="14"/>
      <c r="H409" s="11" t="str">
        <f>IF(B409="","",IFERROR(COUNTIFS(tbVisitas[Cliente],B409,tbVisitas[Realizada?],"Sim",tbVisitas[Data],"&gt;="&amp;RelGer!$C$6,tbVisitas[Data],"&lt;"&amp;RelGer!$O$6)+(ROW()/1000000),""))</f>
        <v/>
      </c>
    </row>
    <row r="410" spans="2:8" ht="20.100000000000001" customHeight="1" x14ac:dyDescent="0.25">
      <c r="B410" s="14"/>
      <c r="C410" s="14"/>
      <c r="D410" s="14"/>
      <c r="E410" s="14"/>
      <c r="F410" s="14"/>
      <c r="G410" s="14"/>
      <c r="H410" s="11" t="str">
        <f>IF(B410="","",IFERROR(COUNTIFS(tbVisitas[Cliente],B410,tbVisitas[Realizada?],"Sim",tbVisitas[Data],"&gt;="&amp;RelGer!$C$6,tbVisitas[Data],"&lt;"&amp;RelGer!$O$6)+(ROW()/1000000),""))</f>
        <v/>
      </c>
    </row>
    <row r="411" spans="2:8" ht="20.100000000000001" customHeight="1" x14ac:dyDescent="0.25">
      <c r="B411" s="14"/>
      <c r="C411" s="14"/>
      <c r="D411" s="14"/>
      <c r="E411" s="14"/>
      <c r="F411" s="14"/>
      <c r="G411" s="14"/>
      <c r="H411" s="11" t="str">
        <f>IF(B411="","",IFERROR(COUNTIFS(tbVisitas[Cliente],B411,tbVisitas[Realizada?],"Sim",tbVisitas[Data],"&gt;="&amp;RelGer!$C$6,tbVisitas[Data],"&lt;"&amp;RelGer!$O$6)+(ROW()/1000000),""))</f>
        <v/>
      </c>
    </row>
    <row r="412" spans="2:8" ht="20.100000000000001" customHeight="1" x14ac:dyDescent="0.25">
      <c r="B412" s="14"/>
      <c r="C412" s="14"/>
      <c r="D412" s="14"/>
      <c r="E412" s="14"/>
      <c r="F412" s="14"/>
      <c r="G412" s="14"/>
      <c r="H412" s="11" t="str">
        <f>IF(B412="","",IFERROR(COUNTIFS(tbVisitas[Cliente],B412,tbVisitas[Realizada?],"Sim",tbVisitas[Data],"&gt;="&amp;RelGer!$C$6,tbVisitas[Data],"&lt;"&amp;RelGer!$O$6)+(ROW()/1000000),""))</f>
        <v/>
      </c>
    </row>
    <row r="413" spans="2:8" ht="20.100000000000001" customHeight="1" x14ac:dyDescent="0.25">
      <c r="B413" s="14"/>
      <c r="C413" s="14"/>
      <c r="D413" s="14"/>
      <c r="E413" s="14"/>
      <c r="F413" s="14"/>
      <c r="G413" s="14"/>
      <c r="H413" s="11" t="str">
        <f>IF(B413="","",IFERROR(COUNTIFS(tbVisitas[Cliente],B413,tbVisitas[Realizada?],"Sim",tbVisitas[Data],"&gt;="&amp;RelGer!$C$6,tbVisitas[Data],"&lt;"&amp;RelGer!$O$6)+(ROW()/1000000),""))</f>
        <v/>
      </c>
    </row>
    <row r="414" spans="2:8" ht="20.100000000000001" customHeight="1" x14ac:dyDescent="0.25">
      <c r="B414" s="14"/>
      <c r="C414" s="14"/>
      <c r="D414" s="14"/>
      <c r="E414" s="14"/>
      <c r="F414" s="14"/>
      <c r="G414" s="14"/>
      <c r="H414" s="11" t="str">
        <f>IF(B414="","",IFERROR(COUNTIFS(tbVisitas[Cliente],B414,tbVisitas[Realizada?],"Sim",tbVisitas[Data],"&gt;="&amp;RelGer!$C$6,tbVisitas[Data],"&lt;"&amp;RelGer!$O$6)+(ROW()/1000000),""))</f>
        <v/>
      </c>
    </row>
    <row r="415" spans="2:8" ht="20.100000000000001" customHeight="1" x14ac:dyDescent="0.25">
      <c r="B415" s="14"/>
      <c r="C415" s="14"/>
      <c r="D415" s="14"/>
      <c r="E415" s="14"/>
      <c r="F415" s="14"/>
      <c r="G415" s="14"/>
      <c r="H415" s="11" t="str">
        <f>IF(B415="","",IFERROR(COUNTIFS(tbVisitas[Cliente],B415,tbVisitas[Realizada?],"Sim",tbVisitas[Data],"&gt;="&amp;RelGer!$C$6,tbVisitas[Data],"&lt;"&amp;RelGer!$O$6)+(ROW()/1000000),""))</f>
        <v/>
      </c>
    </row>
    <row r="416" spans="2:8" ht="20.100000000000001" customHeight="1" x14ac:dyDescent="0.25">
      <c r="B416" s="14"/>
      <c r="C416" s="14"/>
      <c r="D416" s="14"/>
      <c r="E416" s="14"/>
      <c r="F416" s="14"/>
      <c r="G416" s="14"/>
      <c r="H416" s="11" t="str">
        <f>IF(B416="","",IFERROR(COUNTIFS(tbVisitas[Cliente],B416,tbVisitas[Realizada?],"Sim",tbVisitas[Data],"&gt;="&amp;RelGer!$C$6,tbVisitas[Data],"&lt;"&amp;RelGer!$O$6)+(ROW()/1000000),""))</f>
        <v/>
      </c>
    </row>
    <row r="417" spans="2:8" ht="20.100000000000001" customHeight="1" x14ac:dyDescent="0.25">
      <c r="B417" s="14"/>
      <c r="C417" s="14"/>
      <c r="D417" s="14"/>
      <c r="E417" s="14"/>
      <c r="F417" s="14"/>
      <c r="G417" s="14"/>
      <c r="H417" s="11" t="str">
        <f>IF(B417="","",IFERROR(COUNTIFS(tbVisitas[Cliente],B417,tbVisitas[Realizada?],"Sim",tbVisitas[Data],"&gt;="&amp;RelGer!$C$6,tbVisitas[Data],"&lt;"&amp;RelGer!$O$6)+(ROW()/1000000),""))</f>
        <v/>
      </c>
    </row>
    <row r="418" spans="2:8" ht="20.100000000000001" customHeight="1" x14ac:dyDescent="0.25">
      <c r="B418" s="14"/>
      <c r="C418" s="14"/>
      <c r="D418" s="14"/>
      <c r="E418" s="14"/>
      <c r="F418" s="14"/>
      <c r="G418" s="14"/>
      <c r="H418" s="11" t="str">
        <f>IF(B418="","",IFERROR(COUNTIFS(tbVisitas[Cliente],B418,tbVisitas[Realizada?],"Sim",tbVisitas[Data],"&gt;="&amp;RelGer!$C$6,tbVisitas[Data],"&lt;"&amp;RelGer!$O$6)+(ROW()/1000000),""))</f>
        <v/>
      </c>
    </row>
    <row r="419" spans="2:8" ht="20.100000000000001" customHeight="1" x14ac:dyDescent="0.25">
      <c r="B419" s="14"/>
      <c r="C419" s="14"/>
      <c r="D419" s="14"/>
      <c r="E419" s="14"/>
      <c r="F419" s="14"/>
      <c r="G419" s="14"/>
      <c r="H419" s="11" t="str">
        <f>IF(B419="","",IFERROR(COUNTIFS(tbVisitas[Cliente],B419,tbVisitas[Realizada?],"Sim",tbVisitas[Data],"&gt;="&amp;RelGer!$C$6,tbVisitas[Data],"&lt;"&amp;RelGer!$O$6)+(ROW()/1000000),""))</f>
        <v/>
      </c>
    </row>
    <row r="420" spans="2:8" ht="20.100000000000001" customHeight="1" x14ac:dyDescent="0.25">
      <c r="B420" s="14"/>
      <c r="C420" s="14"/>
      <c r="D420" s="14"/>
      <c r="E420" s="14"/>
      <c r="F420" s="14"/>
      <c r="G420" s="14"/>
      <c r="H420" s="11" t="str">
        <f>IF(B420="","",IFERROR(COUNTIFS(tbVisitas[Cliente],B420,tbVisitas[Realizada?],"Sim",tbVisitas[Data],"&gt;="&amp;RelGer!$C$6,tbVisitas[Data],"&lt;"&amp;RelGer!$O$6)+(ROW()/1000000),""))</f>
        <v/>
      </c>
    </row>
    <row r="421" spans="2:8" ht="20.100000000000001" customHeight="1" x14ac:dyDescent="0.25">
      <c r="B421" s="14"/>
      <c r="C421" s="14"/>
      <c r="D421" s="14"/>
      <c r="E421" s="14"/>
      <c r="F421" s="14"/>
      <c r="G421" s="14"/>
      <c r="H421" s="11" t="str">
        <f>IF(B421="","",IFERROR(COUNTIFS(tbVisitas[Cliente],B421,tbVisitas[Realizada?],"Sim",tbVisitas[Data],"&gt;="&amp;RelGer!$C$6,tbVisitas[Data],"&lt;"&amp;RelGer!$O$6)+(ROW()/1000000),""))</f>
        <v/>
      </c>
    </row>
    <row r="422" spans="2:8" ht="20.100000000000001" customHeight="1" x14ac:dyDescent="0.25">
      <c r="B422" s="14"/>
      <c r="C422" s="14"/>
      <c r="D422" s="14"/>
      <c r="E422" s="14"/>
      <c r="F422" s="14"/>
      <c r="G422" s="14"/>
      <c r="H422" s="11" t="str">
        <f>IF(B422="","",IFERROR(COUNTIFS(tbVisitas[Cliente],B422,tbVisitas[Realizada?],"Sim",tbVisitas[Data],"&gt;="&amp;RelGer!$C$6,tbVisitas[Data],"&lt;"&amp;RelGer!$O$6)+(ROW()/1000000),""))</f>
        <v/>
      </c>
    </row>
    <row r="423" spans="2:8" ht="20.100000000000001" customHeight="1" x14ac:dyDescent="0.25">
      <c r="B423" s="14"/>
      <c r="C423" s="14"/>
      <c r="D423" s="14"/>
      <c r="E423" s="14"/>
      <c r="F423" s="14"/>
      <c r="G423" s="14"/>
      <c r="H423" s="11" t="str">
        <f>IF(B423="","",IFERROR(COUNTIFS(tbVisitas[Cliente],B423,tbVisitas[Realizada?],"Sim",tbVisitas[Data],"&gt;="&amp;RelGer!$C$6,tbVisitas[Data],"&lt;"&amp;RelGer!$O$6)+(ROW()/1000000),""))</f>
        <v/>
      </c>
    </row>
    <row r="424" spans="2:8" ht="20.100000000000001" customHeight="1" x14ac:dyDescent="0.25">
      <c r="B424" s="14"/>
      <c r="C424" s="14"/>
      <c r="D424" s="14"/>
      <c r="E424" s="14"/>
      <c r="F424" s="14"/>
      <c r="G424" s="14"/>
      <c r="H424" s="11" t="str">
        <f>IF(B424="","",IFERROR(COUNTIFS(tbVisitas[Cliente],B424,tbVisitas[Realizada?],"Sim",tbVisitas[Data],"&gt;="&amp;RelGer!$C$6,tbVisitas[Data],"&lt;"&amp;RelGer!$O$6)+(ROW()/1000000),""))</f>
        <v/>
      </c>
    </row>
    <row r="425" spans="2:8" ht="20.100000000000001" customHeight="1" x14ac:dyDescent="0.25">
      <c r="B425" s="14"/>
      <c r="C425" s="14"/>
      <c r="D425" s="14"/>
      <c r="E425" s="14"/>
      <c r="F425" s="14"/>
      <c r="G425" s="14"/>
      <c r="H425" s="11" t="str">
        <f>IF(B425="","",IFERROR(COUNTIFS(tbVisitas[Cliente],B425,tbVisitas[Realizada?],"Sim",tbVisitas[Data],"&gt;="&amp;RelGer!$C$6,tbVisitas[Data],"&lt;"&amp;RelGer!$O$6)+(ROW()/1000000),""))</f>
        <v/>
      </c>
    </row>
    <row r="426" spans="2:8" ht="20.100000000000001" customHeight="1" x14ac:dyDescent="0.25">
      <c r="B426" s="14"/>
      <c r="C426" s="14"/>
      <c r="D426" s="14"/>
      <c r="E426" s="14"/>
      <c r="F426" s="14"/>
      <c r="G426" s="14"/>
      <c r="H426" s="11" t="str">
        <f>IF(B426="","",IFERROR(COUNTIFS(tbVisitas[Cliente],B426,tbVisitas[Realizada?],"Sim",tbVisitas[Data],"&gt;="&amp;RelGer!$C$6,tbVisitas[Data],"&lt;"&amp;RelGer!$O$6)+(ROW()/1000000),""))</f>
        <v/>
      </c>
    </row>
    <row r="427" spans="2:8" ht="20.100000000000001" customHeight="1" x14ac:dyDescent="0.25">
      <c r="B427" s="14"/>
      <c r="C427" s="14"/>
      <c r="D427" s="14"/>
      <c r="E427" s="14"/>
      <c r="F427" s="14"/>
      <c r="G427" s="14"/>
      <c r="H427" s="11" t="str">
        <f>IF(B427="","",IFERROR(COUNTIFS(tbVisitas[Cliente],B427,tbVisitas[Realizada?],"Sim",tbVisitas[Data],"&gt;="&amp;RelGer!$C$6,tbVisitas[Data],"&lt;"&amp;RelGer!$O$6)+(ROW()/1000000),""))</f>
        <v/>
      </c>
    </row>
    <row r="428" spans="2:8" ht="20.100000000000001" customHeight="1" x14ac:dyDescent="0.25">
      <c r="B428" s="14"/>
      <c r="C428" s="14"/>
      <c r="D428" s="14"/>
      <c r="E428" s="14"/>
      <c r="F428" s="14"/>
      <c r="G428" s="14"/>
      <c r="H428" s="11" t="str">
        <f>IF(B428="","",IFERROR(COUNTIFS(tbVisitas[Cliente],B428,tbVisitas[Realizada?],"Sim",tbVisitas[Data],"&gt;="&amp;RelGer!$C$6,tbVisitas[Data],"&lt;"&amp;RelGer!$O$6)+(ROW()/1000000),""))</f>
        <v/>
      </c>
    </row>
    <row r="429" spans="2:8" ht="20.100000000000001" customHeight="1" x14ac:dyDescent="0.25">
      <c r="B429" s="14"/>
      <c r="C429" s="14"/>
      <c r="D429" s="14"/>
      <c r="E429" s="14"/>
      <c r="F429" s="14"/>
      <c r="G429" s="14"/>
      <c r="H429" s="11" t="str">
        <f>IF(B429="","",IFERROR(COUNTIFS(tbVisitas[Cliente],B429,tbVisitas[Realizada?],"Sim",tbVisitas[Data],"&gt;="&amp;RelGer!$C$6,tbVisitas[Data],"&lt;"&amp;RelGer!$O$6)+(ROW()/1000000),""))</f>
        <v/>
      </c>
    </row>
    <row r="430" spans="2:8" ht="20.100000000000001" customHeight="1" x14ac:dyDescent="0.25">
      <c r="B430" s="14"/>
      <c r="C430" s="14"/>
      <c r="D430" s="14"/>
      <c r="E430" s="14"/>
      <c r="F430" s="14"/>
      <c r="G430" s="14"/>
      <c r="H430" s="11" t="str">
        <f>IF(B430="","",IFERROR(COUNTIFS(tbVisitas[Cliente],B430,tbVisitas[Realizada?],"Sim",tbVisitas[Data],"&gt;="&amp;RelGer!$C$6,tbVisitas[Data],"&lt;"&amp;RelGer!$O$6)+(ROW()/1000000),""))</f>
        <v/>
      </c>
    </row>
    <row r="431" spans="2:8" ht="20.100000000000001" customHeight="1" x14ac:dyDescent="0.25">
      <c r="B431" s="14"/>
      <c r="C431" s="14"/>
      <c r="D431" s="14"/>
      <c r="E431" s="14"/>
      <c r="F431" s="14"/>
      <c r="G431" s="14"/>
      <c r="H431" s="11" t="str">
        <f>IF(B431="","",IFERROR(COUNTIFS(tbVisitas[Cliente],B431,tbVisitas[Realizada?],"Sim",tbVisitas[Data],"&gt;="&amp;RelGer!$C$6,tbVisitas[Data],"&lt;"&amp;RelGer!$O$6)+(ROW()/1000000),""))</f>
        <v/>
      </c>
    </row>
    <row r="432" spans="2:8" ht="20.100000000000001" customHeight="1" x14ac:dyDescent="0.25">
      <c r="B432" s="14"/>
      <c r="C432" s="14"/>
      <c r="D432" s="14"/>
      <c r="E432" s="14"/>
      <c r="F432" s="14"/>
      <c r="G432" s="14"/>
      <c r="H432" s="11" t="str">
        <f>IF(B432="","",IFERROR(COUNTIFS(tbVisitas[Cliente],B432,tbVisitas[Realizada?],"Sim",tbVisitas[Data],"&gt;="&amp;RelGer!$C$6,tbVisitas[Data],"&lt;"&amp;RelGer!$O$6)+(ROW()/1000000),""))</f>
        <v/>
      </c>
    </row>
    <row r="433" spans="2:8" ht="20.100000000000001" customHeight="1" x14ac:dyDescent="0.25">
      <c r="B433" s="14"/>
      <c r="C433" s="14"/>
      <c r="D433" s="14"/>
      <c r="E433" s="14"/>
      <c r="F433" s="14"/>
      <c r="G433" s="14"/>
      <c r="H433" s="11" t="str">
        <f>IF(B433="","",IFERROR(COUNTIFS(tbVisitas[Cliente],B433,tbVisitas[Realizada?],"Sim",tbVisitas[Data],"&gt;="&amp;RelGer!$C$6,tbVisitas[Data],"&lt;"&amp;RelGer!$O$6)+(ROW()/1000000),""))</f>
        <v/>
      </c>
    </row>
    <row r="434" spans="2:8" ht="20.100000000000001" customHeight="1" x14ac:dyDescent="0.25">
      <c r="B434" s="14"/>
      <c r="C434" s="14"/>
      <c r="D434" s="14"/>
      <c r="E434" s="14"/>
      <c r="F434" s="14"/>
      <c r="G434" s="14"/>
      <c r="H434" s="11" t="str">
        <f>IF(B434="","",IFERROR(COUNTIFS(tbVisitas[Cliente],B434,tbVisitas[Realizada?],"Sim",tbVisitas[Data],"&gt;="&amp;RelGer!$C$6,tbVisitas[Data],"&lt;"&amp;RelGer!$O$6)+(ROW()/1000000),""))</f>
        <v/>
      </c>
    </row>
    <row r="435" spans="2:8" ht="20.100000000000001" customHeight="1" x14ac:dyDescent="0.25">
      <c r="B435" s="14"/>
      <c r="C435" s="14"/>
      <c r="D435" s="14"/>
      <c r="E435" s="14"/>
      <c r="F435" s="14"/>
      <c r="G435" s="14"/>
      <c r="H435" s="11" t="str">
        <f>IF(B435="","",IFERROR(COUNTIFS(tbVisitas[Cliente],B435,tbVisitas[Realizada?],"Sim",tbVisitas[Data],"&gt;="&amp;RelGer!$C$6,tbVisitas[Data],"&lt;"&amp;RelGer!$O$6)+(ROW()/1000000),""))</f>
        <v/>
      </c>
    </row>
    <row r="436" spans="2:8" ht="20.100000000000001" customHeight="1" x14ac:dyDescent="0.25">
      <c r="B436" s="14"/>
      <c r="C436" s="14"/>
      <c r="D436" s="14"/>
      <c r="E436" s="14"/>
      <c r="F436" s="14"/>
      <c r="G436" s="14"/>
      <c r="H436" s="11" t="str">
        <f>IF(B436="","",IFERROR(COUNTIFS(tbVisitas[Cliente],B436,tbVisitas[Realizada?],"Sim",tbVisitas[Data],"&gt;="&amp;RelGer!$C$6,tbVisitas[Data],"&lt;"&amp;RelGer!$O$6)+(ROW()/1000000),""))</f>
        <v/>
      </c>
    </row>
    <row r="437" spans="2:8" ht="20.100000000000001" customHeight="1" x14ac:dyDescent="0.25">
      <c r="B437" s="14"/>
      <c r="C437" s="14"/>
      <c r="D437" s="14"/>
      <c r="E437" s="14"/>
      <c r="F437" s="14"/>
      <c r="G437" s="14"/>
      <c r="H437" s="11" t="str">
        <f>IF(B437="","",IFERROR(COUNTIFS(tbVisitas[Cliente],B437,tbVisitas[Realizada?],"Sim",tbVisitas[Data],"&gt;="&amp;RelGer!$C$6,tbVisitas[Data],"&lt;"&amp;RelGer!$O$6)+(ROW()/1000000),""))</f>
        <v/>
      </c>
    </row>
    <row r="438" spans="2:8" ht="20.100000000000001" customHeight="1" x14ac:dyDescent="0.25">
      <c r="B438" s="14"/>
      <c r="C438" s="14"/>
      <c r="D438" s="14"/>
      <c r="E438" s="14"/>
      <c r="F438" s="14"/>
      <c r="G438" s="14"/>
      <c r="H438" s="11" t="str">
        <f>IF(B438="","",IFERROR(COUNTIFS(tbVisitas[Cliente],B438,tbVisitas[Realizada?],"Sim",tbVisitas[Data],"&gt;="&amp;RelGer!$C$6,tbVisitas[Data],"&lt;"&amp;RelGer!$O$6)+(ROW()/1000000),""))</f>
        <v/>
      </c>
    </row>
    <row r="439" spans="2:8" ht="20.100000000000001" customHeight="1" x14ac:dyDescent="0.25">
      <c r="B439" s="14"/>
      <c r="C439" s="14"/>
      <c r="D439" s="14"/>
      <c r="E439" s="14"/>
      <c r="F439" s="14"/>
      <c r="G439" s="14"/>
      <c r="H439" s="11" t="str">
        <f>IF(B439="","",IFERROR(COUNTIFS(tbVisitas[Cliente],B439,tbVisitas[Realizada?],"Sim",tbVisitas[Data],"&gt;="&amp;RelGer!$C$6,tbVisitas[Data],"&lt;"&amp;RelGer!$O$6)+(ROW()/1000000),""))</f>
        <v/>
      </c>
    </row>
    <row r="440" spans="2:8" ht="20.100000000000001" customHeight="1" x14ac:dyDescent="0.25">
      <c r="B440" s="14"/>
      <c r="C440" s="14"/>
      <c r="D440" s="14"/>
      <c r="E440" s="14"/>
      <c r="F440" s="14"/>
      <c r="G440" s="14"/>
      <c r="H440" s="11" t="str">
        <f>IF(B440="","",IFERROR(COUNTIFS(tbVisitas[Cliente],B440,tbVisitas[Realizada?],"Sim",tbVisitas[Data],"&gt;="&amp;RelGer!$C$6,tbVisitas[Data],"&lt;"&amp;RelGer!$O$6)+(ROW()/1000000),""))</f>
        <v/>
      </c>
    </row>
    <row r="441" spans="2:8" ht="20.100000000000001" customHeight="1" x14ac:dyDescent="0.25">
      <c r="B441" s="14"/>
      <c r="C441" s="14"/>
      <c r="D441" s="14"/>
      <c r="E441" s="14"/>
      <c r="F441" s="14"/>
      <c r="G441" s="14"/>
      <c r="H441" s="11" t="str">
        <f>IF(B441="","",IFERROR(COUNTIFS(tbVisitas[Cliente],B441,tbVisitas[Realizada?],"Sim",tbVisitas[Data],"&gt;="&amp;RelGer!$C$6,tbVisitas[Data],"&lt;"&amp;RelGer!$O$6)+(ROW()/1000000),""))</f>
        <v/>
      </c>
    </row>
    <row r="442" spans="2:8" ht="20.100000000000001" customHeight="1" x14ac:dyDescent="0.25">
      <c r="B442" s="14"/>
      <c r="C442" s="14"/>
      <c r="D442" s="14"/>
      <c r="E442" s="14"/>
      <c r="F442" s="14"/>
      <c r="G442" s="14"/>
      <c r="H442" s="11" t="str">
        <f>IF(B442="","",IFERROR(COUNTIFS(tbVisitas[Cliente],B442,tbVisitas[Realizada?],"Sim",tbVisitas[Data],"&gt;="&amp;RelGer!$C$6,tbVisitas[Data],"&lt;"&amp;RelGer!$O$6)+(ROW()/1000000),""))</f>
        <v/>
      </c>
    </row>
    <row r="443" spans="2:8" ht="20.100000000000001" customHeight="1" x14ac:dyDescent="0.25">
      <c r="B443" s="14"/>
      <c r="C443" s="14"/>
      <c r="D443" s="14"/>
      <c r="E443" s="14"/>
      <c r="F443" s="14"/>
      <c r="G443" s="14"/>
      <c r="H443" s="11" t="str">
        <f>IF(B443="","",IFERROR(COUNTIFS(tbVisitas[Cliente],B443,tbVisitas[Realizada?],"Sim",tbVisitas[Data],"&gt;="&amp;RelGer!$C$6,tbVisitas[Data],"&lt;"&amp;RelGer!$O$6)+(ROW()/1000000),""))</f>
        <v/>
      </c>
    </row>
    <row r="444" spans="2:8" ht="20.100000000000001" customHeight="1" x14ac:dyDescent="0.25">
      <c r="B444" s="14"/>
      <c r="C444" s="14"/>
      <c r="D444" s="14"/>
      <c r="E444" s="14"/>
      <c r="F444" s="14"/>
      <c r="G444" s="14"/>
      <c r="H444" s="11" t="str">
        <f>IF(B444="","",IFERROR(COUNTIFS(tbVisitas[Cliente],B444,tbVisitas[Realizada?],"Sim",tbVisitas[Data],"&gt;="&amp;RelGer!$C$6,tbVisitas[Data],"&lt;"&amp;RelGer!$O$6)+(ROW()/1000000),""))</f>
        <v/>
      </c>
    </row>
    <row r="445" spans="2:8" ht="20.100000000000001" customHeight="1" x14ac:dyDescent="0.25">
      <c r="B445" s="14"/>
      <c r="C445" s="14"/>
      <c r="D445" s="14"/>
      <c r="E445" s="14"/>
      <c r="F445" s="14"/>
      <c r="G445" s="14"/>
      <c r="H445" s="11" t="str">
        <f>IF(B445="","",IFERROR(COUNTIFS(tbVisitas[Cliente],B445,tbVisitas[Realizada?],"Sim",tbVisitas[Data],"&gt;="&amp;RelGer!$C$6,tbVisitas[Data],"&lt;"&amp;RelGer!$O$6)+(ROW()/1000000),""))</f>
        <v/>
      </c>
    </row>
    <row r="446" spans="2:8" ht="20.100000000000001" customHeight="1" x14ac:dyDescent="0.25">
      <c r="B446" s="14"/>
      <c r="C446" s="14"/>
      <c r="D446" s="14"/>
      <c r="E446" s="14"/>
      <c r="F446" s="14"/>
      <c r="G446" s="14"/>
      <c r="H446" s="11" t="str">
        <f>IF(B446="","",IFERROR(COUNTIFS(tbVisitas[Cliente],B446,tbVisitas[Realizada?],"Sim",tbVisitas[Data],"&gt;="&amp;RelGer!$C$6,tbVisitas[Data],"&lt;"&amp;RelGer!$O$6)+(ROW()/1000000),""))</f>
        <v/>
      </c>
    </row>
    <row r="447" spans="2:8" ht="20.100000000000001" customHeight="1" x14ac:dyDescent="0.25">
      <c r="B447" s="14"/>
      <c r="C447" s="14"/>
      <c r="D447" s="14"/>
      <c r="E447" s="14"/>
      <c r="F447" s="14"/>
      <c r="G447" s="14"/>
      <c r="H447" s="11" t="str">
        <f>IF(B447="","",IFERROR(COUNTIFS(tbVisitas[Cliente],B447,tbVisitas[Realizada?],"Sim",tbVisitas[Data],"&gt;="&amp;RelGer!$C$6,tbVisitas[Data],"&lt;"&amp;RelGer!$O$6)+(ROW()/1000000),""))</f>
        <v/>
      </c>
    </row>
    <row r="448" spans="2:8" ht="20.100000000000001" customHeight="1" x14ac:dyDescent="0.25">
      <c r="B448" s="14"/>
      <c r="C448" s="14"/>
      <c r="D448" s="14"/>
      <c r="E448" s="14"/>
      <c r="F448" s="14"/>
      <c r="G448" s="14"/>
      <c r="H448" s="11" t="str">
        <f>IF(B448="","",IFERROR(COUNTIFS(tbVisitas[Cliente],B448,tbVisitas[Realizada?],"Sim",tbVisitas[Data],"&gt;="&amp;RelGer!$C$6,tbVisitas[Data],"&lt;"&amp;RelGer!$O$6)+(ROW()/1000000),""))</f>
        <v/>
      </c>
    </row>
    <row r="449" spans="2:8" ht="20.100000000000001" customHeight="1" x14ac:dyDescent="0.25">
      <c r="B449" s="14"/>
      <c r="C449" s="14"/>
      <c r="D449" s="14"/>
      <c r="E449" s="14"/>
      <c r="F449" s="14"/>
      <c r="G449" s="14"/>
      <c r="H449" s="11" t="str">
        <f>IF(B449="","",IFERROR(COUNTIFS(tbVisitas[Cliente],B449,tbVisitas[Realizada?],"Sim",tbVisitas[Data],"&gt;="&amp;RelGer!$C$6,tbVisitas[Data],"&lt;"&amp;RelGer!$O$6)+(ROW()/1000000),""))</f>
        <v/>
      </c>
    </row>
    <row r="450" spans="2:8" ht="20.100000000000001" customHeight="1" x14ac:dyDescent="0.25">
      <c r="B450" s="14"/>
      <c r="C450" s="14"/>
      <c r="D450" s="14"/>
      <c r="E450" s="14"/>
      <c r="F450" s="14"/>
      <c r="G450" s="14"/>
      <c r="H450" s="11" t="str">
        <f>IF(B450="","",IFERROR(COUNTIFS(tbVisitas[Cliente],B450,tbVisitas[Realizada?],"Sim",tbVisitas[Data],"&gt;="&amp;RelGer!$C$6,tbVisitas[Data],"&lt;"&amp;RelGer!$O$6)+(ROW()/1000000),""))</f>
        <v/>
      </c>
    </row>
    <row r="451" spans="2:8" ht="20.100000000000001" customHeight="1" x14ac:dyDescent="0.25">
      <c r="B451" s="14"/>
      <c r="C451" s="14"/>
      <c r="D451" s="14"/>
      <c r="E451" s="14"/>
      <c r="F451" s="14"/>
      <c r="G451" s="14"/>
      <c r="H451" s="11" t="str">
        <f>IF(B451="","",IFERROR(COUNTIFS(tbVisitas[Cliente],B451,tbVisitas[Realizada?],"Sim",tbVisitas[Data],"&gt;="&amp;RelGer!$C$6,tbVisitas[Data],"&lt;"&amp;RelGer!$O$6)+(ROW()/1000000),""))</f>
        <v/>
      </c>
    </row>
    <row r="452" spans="2:8" ht="20.100000000000001" customHeight="1" x14ac:dyDescent="0.25">
      <c r="B452" s="14"/>
      <c r="C452" s="14"/>
      <c r="D452" s="14"/>
      <c r="E452" s="14"/>
      <c r="F452" s="14"/>
      <c r="G452" s="14"/>
      <c r="H452" s="11" t="str">
        <f>IF(B452="","",IFERROR(COUNTIFS(tbVisitas[Cliente],B452,tbVisitas[Realizada?],"Sim",tbVisitas[Data],"&gt;="&amp;RelGer!$C$6,tbVisitas[Data],"&lt;"&amp;RelGer!$O$6)+(ROW()/1000000),""))</f>
        <v/>
      </c>
    </row>
    <row r="453" spans="2:8" ht="20.100000000000001" customHeight="1" x14ac:dyDescent="0.25">
      <c r="B453" s="14"/>
      <c r="C453" s="14"/>
      <c r="D453" s="14"/>
      <c r="E453" s="14"/>
      <c r="F453" s="14"/>
      <c r="G453" s="14"/>
      <c r="H453" s="11" t="str">
        <f>IF(B453="","",IFERROR(COUNTIFS(tbVisitas[Cliente],B453,tbVisitas[Realizada?],"Sim",tbVisitas[Data],"&gt;="&amp;RelGer!$C$6,tbVisitas[Data],"&lt;"&amp;RelGer!$O$6)+(ROW()/1000000),""))</f>
        <v/>
      </c>
    </row>
    <row r="454" spans="2:8" ht="20.100000000000001" customHeight="1" x14ac:dyDescent="0.25">
      <c r="B454" s="14"/>
      <c r="C454" s="14"/>
      <c r="D454" s="14"/>
      <c r="E454" s="14"/>
      <c r="F454" s="14"/>
      <c r="G454" s="14"/>
      <c r="H454" s="11" t="str">
        <f>IF(B454="","",IFERROR(COUNTIFS(tbVisitas[Cliente],B454,tbVisitas[Realizada?],"Sim",tbVisitas[Data],"&gt;="&amp;RelGer!$C$6,tbVisitas[Data],"&lt;"&amp;RelGer!$O$6)+(ROW()/1000000),""))</f>
        <v/>
      </c>
    </row>
    <row r="455" spans="2:8" ht="20.100000000000001" customHeight="1" x14ac:dyDescent="0.25">
      <c r="B455" s="14"/>
      <c r="C455" s="14"/>
      <c r="D455" s="14"/>
      <c r="E455" s="14"/>
      <c r="F455" s="14"/>
      <c r="G455" s="14"/>
      <c r="H455" s="11" t="str">
        <f>IF(B455="","",IFERROR(COUNTIFS(tbVisitas[Cliente],B455,tbVisitas[Realizada?],"Sim",tbVisitas[Data],"&gt;="&amp;RelGer!$C$6,tbVisitas[Data],"&lt;"&amp;RelGer!$O$6)+(ROW()/1000000),""))</f>
        <v/>
      </c>
    </row>
    <row r="456" spans="2:8" ht="20.100000000000001" customHeight="1" x14ac:dyDescent="0.25">
      <c r="B456" s="14"/>
      <c r="C456" s="14"/>
      <c r="D456" s="14"/>
      <c r="E456" s="14"/>
      <c r="F456" s="14"/>
      <c r="G456" s="14"/>
      <c r="H456" s="11" t="str">
        <f>IF(B456="","",IFERROR(COUNTIFS(tbVisitas[Cliente],B456,tbVisitas[Realizada?],"Sim",tbVisitas[Data],"&gt;="&amp;RelGer!$C$6,tbVisitas[Data],"&lt;"&amp;RelGer!$O$6)+(ROW()/1000000),""))</f>
        <v/>
      </c>
    </row>
    <row r="457" spans="2:8" ht="20.100000000000001" customHeight="1" x14ac:dyDescent="0.25">
      <c r="B457" s="14"/>
      <c r="C457" s="14"/>
      <c r="D457" s="14"/>
      <c r="E457" s="14"/>
      <c r="F457" s="14"/>
      <c r="G457" s="14"/>
      <c r="H457" s="11" t="str">
        <f>IF(B457="","",IFERROR(COUNTIFS(tbVisitas[Cliente],B457,tbVisitas[Realizada?],"Sim",tbVisitas[Data],"&gt;="&amp;RelGer!$C$6,tbVisitas[Data],"&lt;"&amp;RelGer!$O$6)+(ROW()/1000000),""))</f>
        <v/>
      </c>
    </row>
    <row r="458" spans="2:8" ht="20.100000000000001" customHeight="1" x14ac:dyDescent="0.25">
      <c r="B458" s="14"/>
      <c r="C458" s="14"/>
      <c r="D458" s="14"/>
      <c r="E458" s="14"/>
      <c r="F458" s="14"/>
      <c r="G458" s="14"/>
      <c r="H458" s="11" t="str">
        <f>IF(B458="","",IFERROR(COUNTIFS(tbVisitas[Cliente],B458,tbVisitas[Realizada?],"Sim",tbVisitas[Data],"&gt;="&amp;RelGer!$C$6,tbVisitas[Data],"&lt;"&amp;RelGer!$O$6)+(ROW()/1000000),""))</f>
        <v/>
      </c>
    </row>
    <row r="459" spans="2:8" ht="20.100000000000001" customHeight="1" x14ac:dyDescent="0.25">
      <c r="B459" s="14"/>
      <c r="C459" s="14"/>
      <c r="D459" s="14"/>
      <c r="E459" s="14"/>
      <c r="F459" s="14"/>
      <c r="G459" s="14"/>
      <c r="H459" s="11" t="str">
        <f>IF(B459="","",IFERROR(COUNTIFS(tbVisitas[Cliente],B459,tbVisitas[Realizada?],"Sim",tbVisitas[Data],"&gt;="&amp;RelGer!$C$6,tbVisitas[Data],"&lt;"&amp;RelGer!$O$6)+(ROW()/1000000),""))</f>
        <v/>
      </c>
    </row>
    <row r="460" spans="2:8" ht="20.100000000000001" customHeight="1" x14ac:dyDescent="0.25">
      <c r="B460" s="14"/>
      <c r="C460" s="14"/>
      <c r="D460" s="14"/>
      <c r="E460" s="14"/>
      <c r="F460" s="14"/>
      <c r="G460" s="14"/>
      <c r="H460" s="11" t="str">
        <f>IF(B460="","",IFERROR(COUNTIFS(tbVisitas[Cliente],B460,tbVisitas[Realizada?],"Sim",tbVisitas[Data],"&gt;="&amp;RelGer!$C$6,tbVisitas[Data],"&lt;"&amp;RelGer!$O$6)+(ROW()/1000000),""))</f>
        <v/>
      </c>
    </row>
    <row r="461" spans="2:8" ht="20.100000000000001" customHeight="1" x14ac:dyDescent="0.25">
      <c r="B461" s="14"/>
      <c r="C461" s="14"/>
      <c r="D461" s="14"/>
      <c r="E461" s="14"/>
      <c r="F461" s="14"/>
      <c r="G461" s="14"/>
      <c r="H461" s="11" t="str">
        <f>IF(B461="","",IFERROR(COUNTIFS(tbVisitas[Cliente],B461,tbVisitas[Realizada?],"Sim",tbVisitas[Data],"&gt;="&amp;RelGer!$C$6,tbVisitas[Data],"&lt;"&amp;RelGer!$O$6)+(ROW()/1000000),""))</f>
        <v/>
      </c>
    </row>
    <row r="462" spans="2:8" ht="20.100000000000001" customHeight="1" x14ac:dyDescent="0.25">
      <c r="B462" s="14"/>
      <c r="C462" s="14"/>
      <c r="D462" s="14"/>
      <c r="E462" s="14"/>
      <c r="F462" s="14"/>
      <c r="G462" s="14"/>
      <c r="H462" s="11" t="str">
        <f>IF(B462="","",IFERROR(COUNTIFS(tbVisitas[Cliente],B462,tbVisitas[Realizada?],"Sim",tbVisitas[Data],"&gt;="&amp;RelGer!$C$6,tbVisitas[Data],"&lt;"&amp;RelGer!$O$6)+(ROW()/1000000),""))</f>
        <v/>
      </c>
    </row>
    <row r="463" spans="2:8" ht="20.100000000000001" customHeight="1" x14ac:dyDescent="0.25">
      <c r="B463" s="14"/>
      <c r="C463" s="14"/>
      <c r="D463" s="14"/>
      <c r="E463" s="14"/>
      <c r="F463" s="14"/>
      <c r="G463" s="14"/>
      <c r="H463" s="11" t="str">
        <f>IF(B463="","",IFERROR(COUNTIFS(tbVisitas[Cliente],B463,tbVisitas[Realizada?],"Sim",tbVisitas[Data],"&gt;="&amp;RelGer!$C$6,tbVisitas[Data],"&lt;"&amp;RelGer!$O$6)+(ROW()/1000000),""))</f>
        <v/>
      </c>
    </row>
    <row r="464" spans="2:8" ht="20.100000000000001" customHeight="1" x14ac:dyDescent="0.25">
      <c r="B464" s="14"/>
      <c r="C464" s="14"/>
      <c r="D464" s="14"/>
      <c r="E464" s="14"/>
      <c r="F464" s="14"/>
      <c r="G464" s="14"/>
      <c r="H464" s="11" t="str">
        <f>IF(B464="","",IFERROR(COUNTIFS(tbVisitas[Cliente],B464,tbVisitas[Realizada?],"Sim",tbVisitas[Data],"&gt;="&amp;RelGer!$C$6,tbVisitas[Data],"&lt;"&amp;RelGer!$O$6)+(ROW()/1000000),""))</f>
        <v/>
      </c>
    </row>
    <row r="465" spans="2:8" ht="20.100000000000001" customHeight="1" x14ac:dyDescent="0.25">
      <c r="B465" s="14"/>
      <c r="C465" s="14"/>
      <c r="D465" s="14"/>
      <c r="E465" s="14"/>
      <c r="F465" s="14"/>
      <c r="G465" s="14"/>
      <c r="H465" s="11" t="str">
        <f>IF(B465="","",IFERROR(COUNTIFS(tbVisitas[Cliente],B465,tbVisitas[Realizada?],"Sim",tbVisitas[Data],"&gt;="&amp;RelGer!$C$6,tbVisitas[Data],"&lt;"&amp;RelGer!$O$6)+(ROW()/1000000),""))</f>
        <v/>
      </c>
    </row>
    <row r="466" spans="2:8" ht="20.100000000000001" customHeight="1" x14ac:dyDescent="0.25">
      <c r="B466" s="14"/>
      <c r="C466" s="14"/>
      <c r="D466" s="14"/>
      <c r="E466" s="14"/>
      <c r="F466" s="14"/>
      <c r="G466" s="14"/>
      <c r="H466" s="11" t="str">
        <f>IF(B466="","",IFERROR(COUNTIFS(tbVisitas[Cliente],B466,tbVisitas[Realizada?],"Sim",tbVisitas[Data],"&gt;="&amp;RelGer!$C$6,tbVisitas[Data],"&lt;"&amp;RelGer!$O$6)+(ROW()/1000000),""))</f>
        <v/>
      </c>
    </row>
    <row r="467" spans="2:8" ht="20.100000000000001" customHeight="1" x14ac:dyDescent="0.25">
      <c r="B467" s="14"/>
      <c r="C467" s="14"/>
      <c r="D467" s="14"/>
      <c r="E467" s="14"/>
      <c r="F467" s="14"/>
      <c r="G467" s="14"/>
      <c r="H467" s="11" t="str">
        <f>IF(B467="","",IFERROR(COUNTIFS(tbVisitas[Cliente],B467,tbVisitas[Realizada?],"Sim",tbVisitas[Data],"&gt;="&amp;RelGer!$C$6,tbVisitas[Data],"&lt;"&amp;RelGer!$O$6)+(ROW()/1000000),""))</f>
        <v/>
      </c>
    </row>
    <row r="468" spans="2:8" ht="20.100000000000001" customHeight="1" x14ac:dyDescent="0.25">
      <c r="B468" s="14"/>
      <c r="C468" s="14"/>
      <c r="D468" s="14"/>
      <c r="E468" s="14"/>
      <c r="F468" s="14"/>
      <c r="G468" s="14"/>
      <c r="H468" s="11" t="str">
        <f>IF(B468="","",IFERROR(COUNTIFS(tbVisitas[Cliente],B468,tbVisitas[Realizada?],"Sim",tbVisitas[Data],"&gt;="&amp;RelGer!$C$6,tbVisitas[Data],"&lt;"&amp;RelGer!$O$6)+(ROW()/1000000),""))</f>
        <v/>
      </c>
    </row>
    <row r="469" spans="2:8" ht="20.100000000000001" customHeight="1" x14ac:dyDescent="0.25">
      <c r="B469" s="14"/>
      <c r="C469" s="14"/>
      <c r="D469" s="14"/>
      <c r="E469" s="14"/>
      <c r="F469" s="14"/>
      <c r="G469" s="14"/>
      <c r="H469" s="11" t="str">
        <f>IF(B469="","",IFERROR(COUNTIFS(tbVisitas[Cliente],B469,tbVisitas[Realizada?],"Sim",tbVisitas[Data],"&gt;="&amp;RelGer!$C$6,tbVisitas[Data],"&lt;"&amp;RelGer!$O$6)+(ROW()/1000000),""))</f>
        <v/>
      </c>
    </row>
    <row r="470" spans="2:8" ht="20.100000000000001" customHeight="1" x14ac:dyDescent="0.25">
      <c r="B470" s="14"/>
      <c r="C470" s="14"/>
      <c r="D470" s="14"/>
      <c r="E470" s="14"/>
      <c r="F470" s="14"/>
      <c r="G470" s="14"/>
      <c r="H470" s="11" t="str">
        <f>IF(B470="","",IFERROR(COUNTIFS(tbVisitas[Cliente],B470,tbVisitas[Realizada?],"Sim",tbVisitas[Data],"&gt;="&amp;RelGer!$C$6,tbVisitas[Data],"&lt;"&amp;RelGer!$O$6)+(ROW()/1000000),""))</f>
        <v/>
      </c>
    </row>
    <row r="471" spans="2:8" ht="20.100000000000001" customHeight="1" x14ac:dyDescent="0.25">
      <c r="B471" s="14"/>
      <c r="C471" s="14"/>
      <c r="D471" s="14"/>
      <c r="E471" s="14"/>
      <c r="F471" s="14"/>
      <c r="G471" s="14"/>
      <c r="H471" s="11" t="str">
        <f>IF(B471="","",IFERROR(COUNTIFS(tbVisitas[Cliente],B471,tbVisitas[Realizada?],"Sim",tbVisitas[Data],"&gt;="&amp;RelGer!$C$6,tbVisitas[Data],"&lt;"&amp;RelGer!$O$6)+(ROW()/1000000),""))</f>
        <v/>
      </c>
    </row>
    <row r="472" spans="2:8" ht="20.100000000000001" customHeight="1" x14ac:dyDescent="0.25">
      <c r="B472" s="14"/>
      <c r="C472" s="14"/>
      <c r="D472" s="14"/>
      <c r="E472" s="14"/>
      <c r="F472" s="14"/>
      <c r="G472" s="14"/>
      <c r="H472" s="11" t="str">
        <f>IF(B472="","",IFERROR(COUNTIFS(tbVisitas[Cliente],B472,tbVisitas[Realizada?],"Sim",tbVisitas[Data],"&gt;="&amp;RelGer!$C$6,tbVisitas[Data],"&lt;"&amp;RelGer!$O$6)+(ROW()/1000000),""))</f>
        <v/>
      </c>
    </row>
    <row r="473" spans="2:8" ht="20.100000000000001" customHeight="1" x14ac:dyDescent="0.25">
      <c r="B473" s="14"/>
      <c r="C473" s="14"/>
      <c r="D473" s="14"/>
      <c r="E473" s="14"/>
      <c r="F473" s="14"/>
      <c r="G473" s="14"/>
      <c r="H473" s="11" t="str">
        <f>IF(B473="","",IFERROR(COUNTIFS(tbVisitas[Cliente],B473,tbVisitas[Realizada?],"Sim",tbVisitas[Data],"&gt;="&amp;RelGer!$C$6,tbVisitas[Data],"&lt;"&amp;RelGer!$O$6)+(ROW()/1000000),""))</f>
        <v/>
      </c>
    </row>
    <row r="474" spans="2:8" ht="20.100000000000001" customHeight="1" x14ac:dyDescent="0.25">
      <c r="B474" s="14"/>
      <c r="C474" s="14"/>
      <c r="D474" s="14"/>
      <c r="E474" s="14"/>
      <c r="F474" s="14"/>
      <c r="G474" s="14"/>
      <c r="H474" s="11" t="str">
        <f>IF(B474="","",IFERROR(COUNTIFS(tbVisitas[Cliente],B474,tbVisitas[Realizada?],"Sim",tbVisitas[Data],"&gt;="&amp;RelGer!$C$6,tbVisitas[Data],"&lt;"&amp;RelGer!$O$6)+(ROW()/1000000),""))</f>
        <v/>
      </c>
    </row>
    <row r="475" spans="2:8" ht="20.100000000000001" customHeight="1" x14ac:dyDescent="0.25">
      <c r="B475" s="14"/>
      <c r="C475" s="14"/>
      <c r="D475" s="14"/>
      <c r="E475" s="14"/>
      <c r="F475" s="14"/>
      <c r="G475" s="14"/>
      <c r="H475" s="11" t="str">
        <f>IF(B475="","",IFERROR(COUNTIFS(tbVisitas[Cliente],B475,tbVisitas[Realizada?],"Sim",tbVisitas[Data],"&gt;="&amp;RelGer!$C$6,tbVisitas[Data],"&lt;"&amp;RelGer!$O$6)+(ROW()/1000000),""))</f>
        <v/>
      </c>
    </row>
    <row r="476" spans="2:8" ht="20.100000000000001" customHeight="1" x14ac:dyDescent="0.25">
      <c r="B476" s="14"/>
      <c r="C476" s="14"/>
      <c r="D476" s="14"/>
      <c r="E476" s="14"/>
      <c r="F476" s="14"/>
      <c r="G476" s="14"/>
      <c r="H476" s="11" t="str">
        <f>IF(B476="","",IFERROR(COUNTIFS(tbVisitas[Cliente],B476,tbVisitas[Realizada?],"Sim",tbVisitas[Data],"&gt;="&amp;RelGer!$C$6,tbVisitas[Data],"&lt;"&amp;RelGer!$O$6)+(ROW()/1000000),""))</f>
        <v/>
      </c>
    </row>
    <row r="477" spans="2:8" ht="20.100000000000001" customHeight="1" x14ac:dyDescent="0.25">
      <c r="B477" s="14"/>
      <c r="C477" s="14"/>
      <c r="D477" s="14"/>
      <c r="E477" s="14"/>
      <c r="F477" s="14"/>
      <c r="G477" s="14"/>
      <c r="H477" s="11" t="str">
        <f>IF(B477="","",IFERROR(COUNTIFS(tbVisitas[Cliente],B477,tbVisitas[Realizada?],"Sim",tbVisitas[Data],"&gt;="&amp;RelGer!$C$6,tbVisitas[Data],"&lt;"&amp;RelGer!$O$6)+(ROW()/1000000),""))</f>
        <v/>
      </c>
    </row>
    <row r="478" spans="2:8" ht="20.100000000000001" customHeight="1" x14ac:dyDescent="0.25">
      <c r="B478" s="14"/>
      <c r="C478" s="14"/>
      <c r="D478" s="14"/>
      <c r="E478" s="14"/>
      <c r="F478" s="14"/>
      <c r="G478" s="14"/>
      <c r="H478" s="11" t="str">
        <f>IF(B478="","",IFERROR(COUNTIFS(tbVisitas[Cliente],B478,tbVisitas[Realizada?],"Sim",tbVisitas[Data],"&gt;="&amp;RelGer!$C$6,tbVisitas[Data],"&lt;"&amp;RelGer!$O$6)+(ROW()/1000000),""))</f>
        <v/>
      </c>
    </row>
    <row r="479" spans="2:8" ht="20.100000000000001" customHeight="1" x14ac:dyDescent="0.25">
      <c r="B479" s="14"/>
      <c r="C479" s="14"/>
      <c r="D479" s="14"/>
      <c r="E479" s="14"/>
      <c r="F479" s="14"/>
      <c r="G479" s="14"/>
      <c r="H479" s="11" t="str">
        <f>IF(B479="","",IFERROR(COUNTIFS(tbVisitas[Cliente],B479,tbVisitas[Realizada?],"Sim",tbVisitas[Data],"&gt;="&amp;RelGer!$C$6,tbVisitas[Data],"&lt;"&amp;RelGer!$O$6)+(ROW()/1000000),""))</f>
        <v/>
      </c>
    </row>
    <row r="480" spans="2:8" ht="20.100000000000001" customHeight="1" x14ac:dyDescent="0.25">
      <c r="B480" s="14"/>
      <c r="C480" s="14"/>
      <c r="D480" s="14"/>
      <c r="E480" s="14"/>
      <c r="F480" s="14"/>
      <c r="G480" s="14"/>
      <c r="H480" s="11" t="str">
        <f>IF(B480="","",IFERROR(COUNTIFS(tbVisitas[Cliente],B480,tbVisitas[Realizada?],"Sim",tbVisitas[Data],"&gt;="&amp;RelGer!$C$6,tbVisitas[Data],"&lt;"&amp;RelGer!$O$6)+(ROW()/1000000),""))</f>
        <v/>
      </c>
    </row>
    <row r="481" spans="2:8" ht="20.100000000000001" customHeight="1" x14ac:dyDescent="0.25">
      <c r="B481" s="14"/>
      <c r="C481" s="14"/>
      <c r="D481" s="14"/>
      <c r="E481" s="14"/>
      <c r="F481" s="14"/>
      <c r="G481" s="14"/>
      <c r="H481" s="11" t="str">
        <f>IF(B481="","",IFERROR(COUNTIFS(tbVisitas[Cliente],B481,tbVisitas[Realizada?],"Sim",tbVisitas[Data],"&gt;="&amp;RelGer!$C$6,tbVisitas[Data],"&lt;"&amp;RelGer!$O$6)+(ROW()/1000000),""))</f>
        <v/>
      </c>
    </row>
    <row r="482" spans="2:8" ht="20.100000000000001" customHeight="1" x14ac:dyDescent="0.25">
      <c r="B482" s="14"/>
      <c r="C482" s="14"/>
      <c r="D482" s="14"/>
      <c r="E482" s="14"/>
      <c r="F482" s="14"/>
      <c r="G482" s="14"/>
      <c r="H482" s="11" t="str">
        <f>IF(B482="","",IFERROR(COUNTIFS(tbVisitas[Cliente],B482,tbVisitas[Realizada?],"Sim",tbVisitas[Data],"&gt;="&amp;RelGer!$C$6,tbVisitas[Data],"&lt;"&amp;RelGer!$O$6)+(ROW()/1000000),""))</f>
        <v/>
      </c>
    </row>
    <row r="483" spans="2:8" ht="20.100000000000001" customHeight="1" x14ac:dyDescent="0.25">
      <c r="B483" s="14"/>
      <c r="C483" s="14"/>
      <c r="D483" s="14"/>
      <c r="E483" s="14"/>
      <c r="F483" s="14"/>
      <c r="G483" s="14"/>
      <c r="H483" s="11" t="str">
        <f>IF(B483="","",IFERROR(COUNTIFS(tbVisitas[Cliente],B483,tbVisitas[Realizada?],"Sim",tbVisitas[Data],"&gt;="&amp;RelGer!$C$6,tbVisitas[Data],"&lt;"&amp;RelGer!$O$6)+(ROW()/1000000),""))</f>
        <v/>
      </c>
    </row>
    <row r="484" spans="2:8" ht="20.100000000000001" customHeight="1" x14ac:dyDescent="0.25">
      <c r="B484" s="14"/>
      <c r="C484" s="14"/>
      <c r="D484" s="14"/>
      <c r="E484" s="14"/>
      <c r="F484" s="14"/>
      <c r="G484" s="14"/>
      <c r="H484" s="11" t="str">
        <f>IF(B484="","",IFERROR(COUNTIFS(tbVisitas[Cliente],B484,tbVisitas[Realizada?],"Sim",tbVisitas[Data],"&gt;="&amp;RelGer!$C$6,tbVisitas[Data],"&lt;"&amp;RelGer!$O$6)+(ROW()/1000000),""))</f>
        <v/>
      </c>
    </row>
    <row r="485" spans="2:8" ht="20.100000000000001" customHeight="1" x14ac:dyDescent="0.25">
      <c r="B485" s="14"/>
      <c r="C485" s="14"/>
      <c r="D485" s="14"/>
      <c r="E485" s="14"/>
      <c r="F485" s="14"/>
      <c r="G485" s="14"/>
      <c r="H485" s="11" t="str">
        <f>IF(B485="","",IFERROR(COUNTIFS(tbVisitas[Cliente],B485,tbVisitas[Realizada?],"Sim",tbVisitas[Data],"&gt;="&amp;RelGer!$C$6,tbVisitas[Data],"&lt;"&amp;RelGer!$O$6)+(ROW()/1000000),""))</f>
        <v/>
      </c>
    </row>
    <row r="486" spans="2:8" ht="20.100000000000001" customHeight="1" x14ac:dyDescent="0.25">
      <c r="B486" s="14"/>
      <c r="C486" s="14"/>
      <c r="D486" s="14"/>
      <c r="E486" s="14"/>
      <c r="F486" s="14"/>
      <c r="G486" s="14"/>
      <c r="H486" s="11" t="str">
        <f>IF(B486="","",IFERROR(COUNTIFS(tbVisitas[Cliente],B486,tbVisitas[Realizada?],"Sim",tbVisitas[Data],"&gt;="&amp;RelGer!$C$6,tbVisitas[Data],"&lt;"&amp;RelGer!$O$6)+(ROW()/1000000),""))</f>
        <v/>
      </c>
    </row>
    <row r="487" spans="2:8" ht="20.100000000000001" customHeight="1" x14ac:dyDescent="0.25">
      <c r="B487" s="14"/>
      <c r="C487" s="14"/>
      <c r="D487" s="14"/>
      <c r="E487" s="14"/>
      <c r="F487" s="14"/>
      <c r="G487" s="14"/>
      <c r="H487" s="11" t="str">
        <f>IF(B487="","",IFERROR(COUNTIFS(tbVisitas[Cliente],B487,tbVisitas[Realizada?],"Sim",tbVisitas[Data],"&gt;="&amp;RelGer!$C$6,tbVisitas[Data],"&lt;"&amp;RelGer!$O$6)+(ROW()/1000000),""))</f>
        <v/>
      </c>
    </row>
    <row r="488" spans="2:8" ht="20.100000000000001" customHeight="1" x14ac:dyDescent="0.25">
      <c r="B488" s="14"/>
      <c r="C488" s="14"/>
      <c r="D488" s="14"/>
      <c r="E488" s="14"/>
      <c r="F488" s="14"/>
      <c r="G488" s="14"/>
      <c r="H488" s="11" t="str">
        <f>IF(B488="","",IFERROR(COUNTIFS(tbVisitas[Cliente],B488,tbVisitas[Realizada?],"Sim",tbVisitas[Data],"&gt;="&amp;RelGer!$C$6,tbVisitas[Data],"&lt;"&amp;RelGer!$O$6)+(ROW()/1000000),""))</f>
        <v/>
      </c>
    </row>
    <row r="489" spans="2:8" ht="20.100000000000001" customHeight="1" x14ac:dyDescent="0.25">
      <c r="B489" s="14"/>
      <c r="C489" s="14"/>
      <c r="D489" s="14"/>
      <c r="E489" s="14"/>
      <c r="F489" s="14"/>
      <c r="G489" s="14"/>
      <c r="H489" s="11" t="str">
        <f>IF(B489="","",IFERROR(COUNTIFS(tbVisitas[Cliente],B489,tbVisitas[Realizada?],"Sim",tbVisitas[Data],"&gt;="&amp;RelGer!$C$6,tbVisitas[Data],"&lt;"&amp;RelGer!$O$6)+(ROW()/1000000),""))</f>
        <v/>
      </c>
    </row>
    <row r="490" spans="2:8" ht="20.100000000000001" customHeight="1" x14ac:dyDescent="0.25">
      <c r="B490" s="14"/>
      <c r="C490" s="14"/>
      <c r="D490" s="14"/>
      <c r="E490" s="14"/>
      <c r="F490" s="14"/>
      <c r="G490" s="14"/>
      <c r="H490" s="11" t="str">
        <f>IF(B490="","",IFERROR(COUNTIFS(tbVisitas[Cliente],B490,tbVisitas[Realizada?],"Sim",tbVisitas[Data],"&gt;="&amp;RelGer!$C$6,tbVisitas[Data],"&lt;"&amp;RelGer!$O$6)+(ROW()/1000000),""))</f>
        <v/>
      </c>
    </row>
    <row r="491" spans="2:8" ht="20.100000000000001" customHeight="1" x14ac:dyDescent="0.25">
      <c r="B491" s="14"/>
      <c r="C491" s="14"/>
      <c r="D491" s="14"/>
      <c r="E491" s="14"/>
      <c r="F491" s="14"/>
      <c r="G491" s="14"/>
      <c r="H491" s="11" t="str">
        <f>IF(B491="","",IFERROR(COUNTIFS(tbVisitas[Cliente],B491,tbVisitas[Realizada?],"Sim",tbVisitas[Data],"&gt;="&amp;RelGer!$C$6,tbVisitas[Data],"&lt;"&amp;RelGer!$O$6)+(ROW()/1000000),""))</f>
        <v/>
      </c>
    </row>
    <row r="492" spans="2:8" ht="20.100000000000001" customHeight="1" x14ac:dyDescent="0.25">
      <c r="B492" s="14"/>
      <c r="C492" s="14"/>
      <c r="D492" s="14"/>
      <c r="E492" s="14"/>
      <c r="F492" s="14"/>
      <c r="G492" s="14"/>
      <c r="H492" s="11" t="str">
        <f>IF(B492="","",IFERROR(COUNTIFS(tbVisitas[Cliente],B492,tbVisitas[Realizada?],"Sim",tbVisitas[Data],"&gt;="&amp;RelGer!$C$6,tbVisitas[Data],"&lt;"&amp;RelGer!$O$6)+(ROW()/1000000),""))</f>
        <v/>
      </c>
    </row>
    <row r="493" spans="2:8" ht="20.100000000000001" customHeight="1" x14ac:dyDescent="0.25">
      <c r="B493" s="14"/>
      <c r="C493" s="14"/>
      <c r="D493" s="14"/>
      <c r="E493" s="14"/>
      <c r="F493" s="14"/>
      <c r="G493" s="14"/>
      <c r="H493" s="11" t="str">
        <f>IF(B493="","",IFERROR(COUNTIFS(tbVisitas[Cliente],B493,tbVisitas[Realizada?],"Sim",tbVisitas[Data],"&gt;="&amp;RelGer!$C$6,tbVisitas[Data],"&lt;"&amp;RelGer!$O$6)+(ROW()/1000000),""))</f>
        <v/>
      </c>
    </row>
    <row r="494" spans="2:8" ht="20.100000000000001" customHeight="1" x14ac:dyDescent="0.25">
      <c r="B494" s="14"/>
      <c r="C494" s="14"/>
      <c r="D494" s="14"/>
      <c r="E494" s="14"/>
      <c r="F494" s="14"/>
      <c r="G494" s="14"/>
      <c r="H494" s="11" t="str">
        <f>IF(B494="","",IFERROR(COUNTIFS(tbVisitas[Cliente],B494,tbVisitas[Realizada?],"Sim",tbVisitas[Data],"&gt;="&amp;RelGer!$C$6,tbVisitas[Data],"&lt;"&amp;RelGer!$O$6)+(ROW()/1000000),""))</f>
        <v/>
      </c>
    </row>
    <row r="495" spans="2:8" ht="20.100000000000001" customHeight="1" x14ac:dyDescent="0.25">
      <c r="B495" s="14"/>
      <c r="C495" s="14"/>
      <c r="D495" s="14"/>
      <c r="E495" s="14"/>
      <c r="F495" s="14"/>
      <c r="G495" s="14"/>
      <c r="H495" s="11" t="str">
        <f>IF(B495="","",IFERROR(COUNTIFS(tbVisitas[Cliente],B495,tbVisitas[Realizada?],"Sim",tbVisitas[Data],"&gt;="&amp;RelGer!$C$6,tbVisitas[Data],"&lt;"&amp;RelGer!$O$6)+(ROW()/1000000),""))</f>
        <v/>
      </c>
    </row>
    <row r="496" spans="2:8" ht="20.100000000000001" customHeight="1" x14ac:dyDescent="0.25">
      <c r="B496" s="14"/>
      <c r="C496" s="14"/>
      <c r="D496" s="14"/>
      <c r="E496" s="14"/>
      <c r="F496" s="14"/>
      <c r="G496" s="14"/>
      <c r="H496" s="11" t="str">
        <f>IF(B496="","",IFERROR(COUNTIFS(tbVisitas[Cliente],B496,tbVisitas[Realizada?],"Sim",tbVisitas[Data],"&gt;="&amp;RelGer!$C$6,tbVisitas[Data],"&lt;"&amp;RelGer!$O$6)+(ROW()/1000000),""))</f>
        <v/>
      </c>
    </row>
    <row r="497" spans="2:8" ht="20.100000000000001" customHeight="1" x14ac:dyDescent="0.25">
      <c r="B497" s="14"/>
      <c r="C497" s="14"/>
      <c r="D497" s="14"/>
      <c r="E497" s="14"/>
      <c r="F497" s="14"/>
      <c r="G497" s="14"/>
      <c r="H497" s="11" t="str">
        <f>IF(B497="","",IFERROR(COUNTIFS(tbVisitas[Cliente],B497,tbVisitas[Realizada?],"Sim",tbVisitas[Data],"&gt;="&amp;RelGer!$C$6,tbVisitas[Data],"&lt;"&amp;RelGer!$O$6)+(ROW()/1000000),""))</f>
        <v/>
      </c>
    </row>
    <row r="498" spans="2:8" ht="20.100000000000001" customHeight="1" x14ac:dyDescent="0.25">
      <c r="B498" s="14"/>
      <c r="C498" s="14"/>
      <c r="D498" s="14"/>
      <c r="E498" s="14"/>
      <c r="F498" s="14"/>
      <c r="G498" s="14"/>
      <c r="H498" s="11" t="str">
        <f>IF(B498="","",IFERROR(COUNTIFS(tbVisitas[Cliente],B498,tbVisitas[Realizada?],"Sim",tbVisitas[Data],"&gt;="&amp;RelGer!$C$6,tbVisitas[Data],"&lt;"&amp;RelGer!$O$6)+(ROW()/1000000),""))</f>
        <v/>
      </c>
    </row>
    <row r="499" spans="2:8" ht="20.100000000000001" customHeight="1" x14ac:dyDescent="0.25">
      <c r="B499" s="14"/>
      <c r="C499" s="14"/>
      <c r="D499" s="14"/>
      <c r="E499" s="14"/>
      <c r="F499" s="14"/>
      <c r="G499" s="14"/>
      <c r="H499" s="11" t="str">
        <f>IF(B499="","",IFERROR(COUNTIFS(tbVisitas[Cliente],B499,tbVisitas[Realizada?],"Sim",tbVisitas[Data],"&gt;="&amp;RelGer!$C$6,tbVisitas[Data],"&lt;"&amp;RelGer!$O$6)+(ROW()/1000000),""))</f>
        <v/>
      </c>
    </row>
    <row r="500" spans="2:8" ht="20.100000000000001" customHeight="1" x14ac:dyDescent="0.25">
      <c r="B500" s="14"/>
      <c r="C500" s="14"/>
      <c r="D500" s="14"/>
      <c r="E500" s="14"/>
      <c r="F500" s="14"/>
      <c r="G500" s="14"/>
      <c r="H500" s="11" t="str">
        <f>IF(B500="","",IFERROR(COUNTIFS(tbVisitas[Cliente],B500,tbVisitas[Realizada?],"Sim",tbVisitas[Data],"&gt;="&amp;RelGer!$C$6,tbVisitas[Data],"&lt;"&amp;RelGer!$O$6)+(ROW()/1000000),""))</f>
        <v/>
      </c>
    </row>
    <row r="501" spans="2:8" ht="20.100000000000001" customHeight="1" x14ac:dyDescent="0.25">
      <c r="B501" s="14"/>
      <c r="C501" s="14"/>
      <c r="D501" s="14"/>
      <c r="E501" s="14"/>
      <c r="F501" s="14"/>
      <c r="G501" s="14"/>
      <c r="H501" s="11" t="str">
        <f>IF(B501="","",IFERROR(COUNTIFS(tbVisitas[Cliente],B501,tbVisitas[Realizada?],"Sim",tbVisitas[Data],"&gt;="&amp;RelGer!$C$6,tbVisitas[Data],"&lt;"&amp;RelGer!$O$6)+(ROW()/1000000),""))</f>
        <v/>
      </c>
    </row>
    <row r="502" spans="2:8" ht="20.100000000000001" customHeight="1" x14ac:dyDescent="0.25">
      <c r="B502" s="14"/>
      <c r="C502" s="14"/>
      <c r="D502" s="14"/>
      <c r="E502" s="14"/>
      <c r="F502" s="14"/>
      <c r="G502" s="14"/>
      <c r="H502" s="11" t="str">
        <f>IF(B502="","",IFERROR(COUNTIFS(tbVisitas[Cliente],B502,tbVisitas[Realizada?],"Sim",tbVisitas[Data],"&gt;="&amp;RelGer!$C$6,tbVisitas[Data],"&lt;"&amp;RelGer!$O$6)+(ROW()/1000000),""))</f>
        <v/>
      </c>
    </row>
    <row r="503" spans="2:8" ht="20.100000000000001" customHeight="1" x14ac:dyDescent="0.25">
      <c r="B503" s="14"/>
      <c r="C503" s="14"/>
      <c r="D503" s="14"/>
      <c r="E503" s="14"/>
      <c r="F503" s="14"/>
      <c r="G503" s="14"/>
      <c r="H503" s="11" t="str">
        <f>IF(B503="","",IFERROR(COUNTIFS(tbVisitas[Cliente],B503,tbVisitas[Realizada?],"Sim",tbVisitas[Data],"&gt;="&amp;RelGer!$C$6,tbVisitas[Data],"&lt;"&amp;RelGer!$O$6)+(ROW()/1000000),""))</f>
        <v/>
      </c>
    </row>
    <row r="504" spans="2:8" ht="20.100000000000001" customHeight="1" x14ac:dyDescent="0.25">
      <c r="B504" s="14"/>
      <c r="C504" s="14"/>
      <c r="D504" s="14"/>
      <c r="E504" s="14"/>
      <c r="F504" s="14"/>
      <c r="G504" s="14"/>
      <c r="H504" s="11" t="str">
        <f>IF(B504="","",IFERROR(COUNTIFS(tbVisitas[Cliente],B504,tbVisitas[Realizada?],"Sim",tbVisitas[Data],"&gt;="&amp;RelGer!$C$6,tbVisitas[Data],"&lt;"&amp;RelGer!$O$6)+(ROW()/1000000),""))</f>
        <v/>
      </c>
    </row>
    <row r="505" spans="2:8" ht="20.100000000000001" customHeight="1" x14ac:dyDescent="0.25">
      <c r="B505" s="14"/>
      <c r="C505" s="14"/>
      <c r="D505" s="14"/>
      <c r="E505" s="14"/>
      <c r="F505" s="14"/>
      <c r="G505" s="14"/>
      <c r="H505" s="11" t="str">
        <f>IF(B505="","",IFERROR(COUNTIFS(tbVisitas[Cliente],B505,tbVisitas[Realizada?],"Sim",tbVisitas[Data],"&gt;="&amp;RelGer!$C$6,tbVisitas[Data],"&lt;"&amp;RelGer!$O$6)+(ROW()/1000000),""))</f>
        <v/>
      </c>
    </row>
  </sheetData>
  <sheetProtection password="9084" sheet="1" objects="1" scenarios="1"/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Views>
    <sheetView showGridLines="0" workbookViewId="0">
      <pane ySplit="4" topLeftCell="A5" activePane="bottomLeft" state="frozen"/>
      <selection pane="bottomLeft" activeCell="B5" sqref="B5:B7"/>
    </sheetView>
  </sheetViews>
  <sheetFormatPr defaultRowHeight="15" x14ac:dyDescent="0.25"/>
  <cols>
    <col min="1" max="1" width="2.7109375" style="6" customWidth="1"/>
    <col min="2" max="2" width="25.140625" style="6" customWidth="1"/>
    <col min="3" max="16384" width="9.140625" style="6"/>
  </cols>
  <sheetData>
    <row r="1" spans="2:2" s="1" customFormat="1" ht="30" customHeight="1" x14ac:dyDescent="0.25"/>
    <row r="2" spans="2:2" s="2" customFormat="1" ht="24.95" customHeight="1" x14ac:dyDescent="0.25"/>
    <row r="3" spans="2:2" s="3" customFormat="1" ht="20.100000000000001" customHeight="1" x14ac:dyDescent="0.25"/>
    <row r="4" spans="2:2" ht="20.100000000000001" customHeight="1" x14ac:dyDescent="0.25">
      <c r="B4" s="4" t="s">
        <v>10</v>
      </c>
    </row>
    <row r="5" spans="2:2" ht="20.100000000000001" customHeight="1" x14ac:dyDescent="0.25">
      <c r="B5" s="13" t="s">
        <v>11</v>
      </c>
    </row>
    <row r="6" spans="2:2" ht="20.100000000000001" customHeight="1" x14ac:dyDescent="0.25">
      <c r="B6" s="13" t="s">
        <v>12</v>
      </c>
    </row>
    <row r="7" spans="2:2" ht="20.100000000000001" customHeight="1" x14ac:dyDescent="0.25">
      <c r="B7" s="13" t="s">
        <v>13</v>
      </c>
    </row>
    <row r="8" spans="2:2" ht="20.100000000000001" customHeight="1" x14ac:dyDescent="0.25">
      <c r="B8" s="9" t="s">
        <v>14</v>
      </c>
    </row>
    <row r="9" spans="2:2" ht="20.100000000000001" customHeight="1" x14ac:dyDescent="0.25">
      <c r="B9" s="9" t="s">
        <v>15</v>
      </c>
    </row>
    <row r="10" spans="2:2" ht="20.100000000000001" customHeight="1" x14ac:dyDescent="0.25">
      <c r="B10" s="14"/>
    </row>
    <row r="11" spans="2:2" ht="20.100000000000001" customHeight="1" x14ac:dyDescent="0.25">
      <c r="B11" s="14"/>
    </row>
    <row r="12" spans="2:2" ht="20.100000000000001" customHeight="1" x14ac:dyDescent="0.25">
      <c r="B12" s="14"/>
    </row>
    <row r="13" spans="2:2" ht="20.100000000000001" customHeight="1" x14ac:dyDescent="0.25">
      <c r="B13" s="14"/>
    </row>
    <row r="14" spans="2:2" ht="20.100000000000001" customHeight="1" x14ac:dyDescent="0.25">
      <c r="B14" s="14"/>
    </row>
    <row r="15" spans="2:2" ht="20.100000000000001" customHeight="1" x14ac:dyDescent="0.25">
      <c r="B15" s="14"/>
    </row>
    <row r="16" spans="2:2" ht="20.100000000000001" customHeight="1" x14ac:dyDescent="0.25">
      <c r="B16" s="14"/>
    </row>
    <row r="17" spans="2:2" ht="20.100000000000001" customHeight="1" x14ac:dyDescent="0.25">
      <c r="B17" s="14"/>
    </row>
    <row r="18" spans="2:2" ht="20.100000000000001" customHeight="1" x14ac:dyDescent="0.25">
      <c r="B18" s="14"/>
    </row>
    <row r="19" spans="2:2" ht="20.100000000000001" customHeight="1" x14ac:dyDescent="0.25">
      <c r="B19" s="14"/>
    </row>
    <row r="20" spans="2:2" ht="20.100000000000001" customHeight="1" x14ac:dyDescent="0.25">
      <c r="B20" s="14"/>
    </row>
    <row r="21" spans="2:2" ht="20.100000000000001" customHeight="1" x14ac:dyDescent="0.25">
      <c r="B21" s="14"/>
    </row>
  </sheetData>
  <sheetProtection password="9084" sheet="1" objects="1" scenarios="1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Views>
    <sheetView showGridLines="0" workbookViewId="0">
      <pane ySplit="4" topLeftCell="A8" activePane="bottomLeft" state="frozen"/>
      <selection pane="bottomLeft" activeCell="B8" sqref="B8:B21"/>
    </sheetView>
  </sheetViews>
  <sheetFormatPr defaultRowHeight="15" x14ac:dyDescent="0.25"/>
  <cols>
    <col min="1" max="1" width="2.7109375" style="6" customWidth="1"/>
    <col min="2" max="2" width="26.85546875" style="6" customWidth="1"/>
    <col min="3" max="16384" width="9.140625" style="6"/>
  </cols>
  <sheetData>
    <row r="1" spans="2:2" s="1" customFormat="1" ht="30" customHeight="1" x14ac:dyDescent="0.25"/>
    <row r="2" spans="2:2" s="2" customFormat="1" ht="24.95" customHeight="1" x14ac:dyDescent="0.25"/>
    <row r="3" spans="2:2" s="3" customFormat="1" ht="20.100000000000001" customHeight="1" x14ac:dyDescent="0.25"/>
    <row r="4" spans="2:2" ht="20.100000000000001" customHeight="1" x14ac:dyDescent="0.25">
      <c r="B4" s="4" t="s">
        <v>16</v>
      </c>
    </row>
    <row r="5" spans="2:2" ht="20.100000000000001" customHeight="1" x14ac:dyDescent="0.25">
      <c r="B5" s="13" t="s">
        <v>5</v>
      </c>
    </row>
    <row r="6" spans="2:2" ht="20.100000000000001" customHeight="1" x14ac:dyDescent="0.25">
      <c r="B6" s="13" t="s">
        <v>6</v>
      </c>
    </row>
    <row r="7" spans="2:2" ht="20.100000000000001" customHeight="1" x14ac:dyDescent="0.25">
      <c r="B7" s="13" t="s">
        <v>7</v>
      </c>
    </row>
    <row r="8" spans="2:2" ht="20.100000000000001" customHeight="1" x14ac:dyDescent="0.25">
      <c r="B8" s="9" t="s">
        <v>8</v>
      </c>
    </row>
    <row r="9" spans="2:2" ht="20.100000000000001" customHeight="1" x14ac:dyDescent="0.25">
      <c r="B9" s="9" t="s">
        <v>9</v>
      </c>
    </row>
    <row r="10" spans="2:2" ht="20.100000000000001" customHeight="1" x14ac:dyDescent="0.25">
      <c r="B10" s="14"/>
    </row>
    <row r="11" spans="2:2" ht="20.100000000000001" customHeight="1" x14ac:dyDescent="0.25">
      <c r="B11" s="14"/>
    </row>
    <row r="12" spans="2:2" ht="20.100000000000001" customHeight="1" x14ac:dyDescent="0.25">
      <c r="B12" s="14"/>
    </row>
    <row r="13" spans="2:2" ht="20.100000000000001" customHeight="1" x14ac:dyDescent="0.25">
      <c r="B13" s="14"/>
    </row>
    <row r="14" spans="2:2" ht="20.100000000000001" customHeight="1" x14ac:dyDescent="0.25">
      <c r="B14" s="14"/>
    </row>
    <row r="15" spans="2:2" ht="20.100000000000001" customHeight="1" x14ac:dyDescent="0.25">
      <c r="B15" s="14"/>
    </row>
    <row r="16" spans="2:2" ht="20.100000000000001" customHeight="1" x14ac:dyDescent="0.25">
      <c r="B16" s="14"/>
    </row>
    <row r="17" spans="2:2" ht="20.100000000000001" customHeight="1" x14ac:dyDescent="0.25">
      <c r="B17" s="14"/>
    </row>
    <row r="18" spans="2:2" ht="20.100000000000001" customHeight="1" x14ac:dyDescent="0.25">
      <c r="B18" s="14"/>
    </row>
    <row r="19" spans="2:2" ht="20.100000000000001" customHeight="1" x14ac:dyDescent="0.25">
      <c r="B19" s="14"/>
    </row>
    <row r="20" spans="2:2" ht="20.100000000000001" customHeight="1" x14ac:dyDescent="0.25">
      <c r="B20" s="14"/>
    </row>
    <row r="21" spans="2:2" ht="20.100000000000001" customHeight="1" x14ac:dyDescent="0.25">
      <c r="B21" s="14"/>
    </row>
  </sheetData>
  <sheetProtection password="9084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5"/>
  <sheetViews>
    <sheetView showGridLines="0" workbookViewId="0">
      <pane ySplit="4" topLeftCell="A5" activePane="bottomLeft" state="frozen"/>
      <selection pane="bottomLeft" activeCell="A8" sqref="A8"/>
    </sheetView>
  </sheetViews>
  <sheetFormatPr defaultRowHeight="15" x14ac:dyDescent="0.25"/>
  <cols>
    <col min="1" max="1" width="2.7109375" style="6" customWidth="1"/>
    <col min="2" max="2" width="13.42578125" style="6" bestFit="1" customWidth="1"/>
    <col min="3" max="4" width="22.28515625" style="6" customWidth="1"/>
    <col min="5" max="5" width="33.5703125" style="6" customWidth="1"/>
    <col min="6" max="6" width="22.28515625" style="6" customWidth="1"/>
    <col min="7" max="7" width="14.28515625" style="6" customWidth="1"/>
    <col min="8" max="8" width="15.85546875" style="6" bestFit="1" customWidth="1"/>
    <col min="9" max="9" width="31.85546875" style="6" customWidth="1"/>
    <col min="10" max="16384" width="9.140625" style="6"/>
  </cols>
  <sheetData>
    <row r="1" spans="2:10" s="1" customFormat="1" ht="30" customHeight="1" x14ac:dyDescent="0.25"/>
    <row r="2" spans="2:10" s="2" customFormat="1" ht="24.95" customHeight="1" x14ac:dyDescent="0.25"/>
    <row r="3" spans="2:10" s="3" customFormat="1" ht="20.100000000000001" customHeight="1" x14ac:dyDescent="0.25"/>
    <row r="4" spans="2:10" ht="20.100000000000001" customHeight="1" x14ac:dyDescent="0.25">
      <c r="B4" s="4" t="s">
        <v>24</v>
      </c>
      <c r="C4" s="4" t="s">
        <v>0</v>
      </c>
      <c r="D4" s="4" t="s">
        <v>25</v>
      </c>
      <c r="E4" s="4" t="s">
        <v>20</v>
      </c>
      <c r="F4" s="4" t="s">
        <v>26</v>
      </c>
      <c r="G4" s="4" t="s">
        <v>27</v>
      </c>
      <c r="H4" s="4" t="s">
        <v>28</v>
      </c>
      <c r="I4" s="4" t="s">
        <v>3</v>
      </c>
      <c r="J4" s="5" t="s">
        <v>56</v>
      </c>
    </row>
    <row r="5" spans="2:10" ht="30" customHeight="1" x14ac:dyDescent="0.25">
      <c r="B5" s="12">
        <v>46023</v>
      </c>
      <c r="C5" s="13" t="s">
        <v>17</v>
      </c>
      <c r="D5" s="13" t="s">
        <v>21</v>
      </c>
      <c r="E5" s="8" t="str">
        <f>IF(tbVisitas[Cliente]="","",IFERROR(INDEX(tbClientes[],MATCH(D5,tbClientes[Nome da Empresa],0),3),""))</f>
        <v>Rua da Ajuda, 123</v>
      </c>
      <c r="F5" s="13" t="s">
        <v>11</v>
      </c>
      <c r="G5" s="13" t="s">
        <v>29</v>
      </c>
      <c r="H5" s="9" t="str">
        <f ca="1">IF(G5="Cancelada",Aux!$A$2,IF(G5="Sim",Aux!$A$3,IF(AND(G5="Não",B5&gt;=TODAY()),Aux!$A$4,IF(AND(G5="Não",B5&lt;TODAY()),Aux!$A$5,""))))</f>
        <v>Realizada</v>
      </c>
      <c r="I5" s="13"/>
      <c r="J5" s="9">
        <f t="shared" ref="J5:J23" si="0">IF(B5="","",ROW())</f>
        <v>5</v>
      </c>
    </row>
    <row r="6" spans="2:10" ht="30" customHeight="1" x14ac:dyDescent="0.25">
      <c r="B6" s="12"/>
      <c r="C6" s="13"/>
      <c r="D6" s="13"/>
      <c r="E6" s="8" t="str">
        <f>IF(tbVisitas[Cliente]="","",IFERROR(INDEX(tbClientes[],MATCH(D6,tbClientes[Nome da Empresa],0),3),""))</f>
        <v/>
      </c>
      <c r="F6" s="13"/>
      <c r="G6" s="13"/>
      <c r="H6" s="9" t="str">
        <f ca="1">IF(G6="Cancelada",Aux!$A$2,IF(G6="Sim",Aux!$A$3,IF(AND(G6="Não",B6&gt;=TODAY()),Aux!$A$4,IF(AND(G6="Não",B6&lt;TODAY()),Aux!$A$5,""))))</f>
        <v/>
      </c>
      <c r="I6" s="13"/>
      <c r="J6" s="9" t="str">
        <f t="shared" si="0"/>
        <v/>
      </c>
    </row>
    <row r="7" spans="2:10" ht="30" customHeight="1" x14ac:dyDescent="0.25">
      <c r="B7" s="12"/>
      <c r="C7" s="13"/>
      <c r="D7" s="13"/>
      <c r="E7" s="8" t="str">
        <f>IF(tbVisitas[Cliente]="","",IFERROR(INDEX(tbClientes[],MATCH(D7,tbClientes[Nome da Empresa],0),3),""))</f>
        <v/>
      </c>
      <c r="F7" s="13"/>
      <c r="G7" s="13"/>
      <c r="H7" s="9" t="str">
        <f ca="1">IF(G7="Cancelada",Aux!$A$2,IF(G7="Sim",Aux!$A$3,IF(AND(G7="Não",B7&gt;=TODAY()),Aux!$A$4,IF(AND(G7="Não",B7&lt;TODAY()),Aux!$A$5,""))))</f>
        <v/>
      </c>
      <c r="I7" s="13"/>
      <c r="J7" s="9" t="str">
        <f t="shared" si="0"/>
        <v/>
      </c>
    </row>
    <row r="8" spans="2:10" ht="30" customHeight="1" x14ac:dyDescent="0.25">
      <c r="B8" s="58"/>
      <c r="C8" s="9"/>
      <c r="D8" s="9"/>
      <c r="E8" s="8" t="str">
        <f>IF(tbVisitas[Cliente]="","",IFERROR(INDEX(tbClientes[],MATCH(D8,tbClientes[Nome da Empresa],0),3),""))</f>
        <v/>
      </c>
      <c r="F8" s="9"/>
      <c r="G8" s="9"/>
      <c r="H8" s="9" t="str">
        <f ca="1">IF(G8="Cancelada",Aux!$A$2,IF(G8="Sim",Aux!$A$3,IF(AND(G8="Não",B8&gt;=TODAY()),Aux!$A$4,IF(AND(G8="Não",B8&lt;TODAY()),Aux!$A$5,""))))</f>
        <v/>
      </c>
      <c r="I8" s="9"/>
      <c r="J8" s="9" t="str">
        <f t="shared" si="0"/>
        <v/>
      </c>
    </row>
    <row r="9" spans="2:10" ht="30" customHeight="1" x14ac:dyDescent="0.25">
      <c r="B9" s="58"/>
      <c r="C9" s="9"/>
      <c r="D9" s="9"/>
      <c r="E9" s="8" t="str">
        <f>IF(tbVisitas[Cliente]="","",IFERROR(INDEX(tbClientes[],MATCH(D9,tbClientes[Nome da Empresa],0),3),""))</f>
        <v/>
      </c>
      <c r="F9" s="9"/>
      <c r="G9" s="9"/>
      <c r="H9" s="9" t="str">
        <f ca="1">IF(G9="Cancelada",Aux!$A$2,IF(G9="Sim",Aux!$A$3,IF(AND(G9="Não",B9&gt;=TODAY()),Aux!$A$4,IF(AND(G9="Não",B9&lt;TODAY()),Aux!$A$5,""))))</f>
        <v/>
      </c>
      <c r="I9" s="9"/>
      <c r="J9" s="9" t="str">
        <f t="shared" si="0"/>
        <v/>
      </c>
    </row>
    <row r="10" spans="2:10" ht="30" customHeight="1" x14ac:dyDescent="0.25">
      <c r="B10" s="58"/>
      <c r="C10" s="9"/>
      <c r="D10" s="9"/>
      <c r="E10" s="8" t="str">
        <f>IF(tbVisitas[Cliente]="","",IFERROR(INDEX(tbClientes[],MATCH(D10,tbClientes[Nome da Empresa],0),3),""))</f>
        <v/>
      </c>
      <c r="F10" s="9"/>
      <c r="G10" s="9"/>
      <c r="H10" s="9" t="str">
        <f ca="1">IF(G10="Cancelada",Aux!$A$2,IF(G10="Sim",Aux!$A$3,IF(AND(G10="Não",B10&gt;=TODAY()),Aux!$A$4,IF(AND(G10="Não",B10&lt;TODAY()),Aux!$A$5,""))))</f>
        <v/>
      </c>
      <c r="I10" s="9"/>
      <c r="J10" s="9" t="str">
        <f t="shared" si="0"/>
        <v/>
      </c>
    </row>
    <row r="11" spans="2:10" ht="30" customHeight="1" x14ac:dyDescent="0.25">
      <c r="B11" s="58"/>
      <c r="C11" s="9"/>
      <c r="D11" s="9"/>
      <c r="E11" s="8" t="str">
        <f>IF(tbVisitas[Cliente]="","",IFERROR(INDEX(tbClientes[],MATCH(D11,tbClientes[Nome da Empresa],0),3),""))</f>
        <v/>
      </c>
      <c r="F11" s="9"/>
      <c r="G11" s="9"/>
      <c r="H11" s="9" t="str">
        <f ca="1">IF(G11="Cancelada",Aux!$A$2,IF(G11="Sim",Aux!$A$3,IF(AND(G11="Não",B11&gt;=TODAY()),Aux!$A$4,IF(AND(G11="Não",B11&lt;TODAY()),Aux!$A$5,""))))</f>
        <v/>
      </c>
      <c r="I11" s="9"/>
      <c r="J11" s="9" t="str">
        <f t="shared" si="0"/>
        <v/>
      </c>
    </row>
    <row r="12" spans="2:10" ht="30" customHeight="1" x14ac:dyDescent="0.25">
      <c r="B12" s="58"/>
      <c r="C12" s="9"/>
      <c r="D12" s="9"/>
      <c r="E12" s="8" t="str">
        <f>IF(tbVisitas[Cliente]="","",IFERROR(INDEX(tbClientes[],MATCH(D12,tbClientes[Nome da Empresa],0),3),""))</f>
        <v/>
      </c>
      <c r="F12" s="9"/>
      <c r="G12" s="9"/>
      <c r="H12" s="9" t="str">
        <f ca="1">IF(G12="Cancelada",Aux!$A$2,IF(G12="Sim",Aux!$A$3,IF(AND(G12="Não",B12&gt;=TODAY()),Aux!$A$4,IF(AND(G12="Não",B12&lt;TODAY()),Aux!$A$5,""))))</f>
        <v/>
      </c>
      <c r="I12" s="9"/>
      <c r="J12" s="9" t="str">
        <f t="shared" si="0"/>
        <v/>
      </c>
    </row>
    <row r="13" spans="2:10" ht="30" customHeight="1" x14ac:dyDescent="0.25">
      <c r="B13" s="58"/>
      <c r="C13" s="9"/>
      <c r="D13" s="9"/>
      <c r="E13" s="8" t="str">
        <f>IF(tbVisitas[Cliente]="","",IFERROR(INDEX(tbClientes[],MATCH(D13,tbClientes[Nome da Empresa],0),3),""))</f>
        <v/>
      </c>
      <c r="F13" s="9"/>
      <c r="G13" s="9"/>
      <c r="H13" s="9" t="str">
        <f ca="1">IF(G13="Cancelada",Aux!$A$2,IF(G13="Sim",Aux!$A$3,IF(AND(G13="Não",B13&gt;=TODAY()),Aux!$A$4,IF(AND(G13="Não",B13&lt;TODAY()),Aux!$A$5,""))))</f>
        <v/>
      </c>
      <c r="I13" s="9"/>
      <c r="J13" s="9" t="str">
        <f t="shared" si="0"/>
        <v/>
      </c>
    </row>
    <row r="14" spans="2:10" ht="30" customHeight="1" x14ac:dyDescent="0.25">
      <c r="B14" s="58"/>
      <c r="C14" s="9"/>
      <c r="D14" s="9"/>
      <c r="E14" s="8" t="str">
        <f>IF(tbVisitas[Cliente]="","",IFERROR(INDEX(tbClientes[],MATCH(D14,tbClientes[Nome da Empresa],0),3),""))</f>
        <v/>
      </c>
      <c r="F14" s="9"/>
      <c r="G14" s="9"/>
      <c r="H14" s="9" t="str">
        <f ca="1">IF(G14="Cancelada",Aux!$A$2,IF(G14="Sim",Aux!$A$3,IF(AND(G14="Não",B14&gt;=TODAY()),Aux!$A$4,IF(AND(G14="Não",B14&lt;TODAY()),Aux!$A$5,""))))</f>
        <v/>
      </c>
      <c r="I14" s="9"/>
      <c r="J14" s="9" t="str">
        <f t="shared" si="0"/>
        <v/>
      </c>
    </row>
    <row r="15" spans="2:10" ht="30" customHeight="1" x14ac:dyDescent="0.25">
      <c r="B15" s="58"/>
      <c r="C15" s="9"/>
      <c r="D15" s="9"/>
      <c r="E15" s="8" t="str">
        <f>IF(tbVisitas[Cliente]="","",IFERROR(INDEX(tbClientes[],MATCH(D15,tbClientes[Nome da Empresa],0),3),""))</f>
        <v/>
      </c>
      <c r="F15" s="9"/>
      <c r="G15" s="9"/>
      <c r="H15" s="9" t="str">
        <f ca="1">IF(G15="Cancelada",Aux!$A$2,IF(G15="Sim",Aux!$A$3,IF(AND(G15="Não",B15&gt;=TODAY()),Aux!$A$4,IF(AND(G15="Não",B15&lt;TODAY()),Aux!$A$5,""))))</f>
        <v/>
      </c>
      <c r="I15" s="9"/>
      <c r="J15" s="9" t="str">
        <f t="shared" si="0"/>
        <v/>
      </c>
    </row>
    <row r="16" spans="2:10" ht="30" customHeight="1" x14ac:dyDescent="0.25">
      <c r="B16" s="58"/>
      <c r="C16" s="9"/>
      <c r="D16" s="9"/>
      <c r="E16" s="8" t="str">
        <f>IF(tbVisitas[Cliente]="","",IFERROR(INDEX(tbClientes[],MATCH(D16,tbClientes[Nome da Empresa],0),3),""))</f>
        <v/>
      </c>
      <c r="F16" s="9"/>
      <c r="G16" s="9"/>
      <c r="H16" s="9" t="str">
        <f ca="1">IF(G16="Cancelada",Aux!$A$2,IF(G16="Sim",Aux!$A$3,IF(AND(G16="Não",B16&gt;=TODAY()),Aux!$A$4,IF(AND(G16="Não",B16&lt;TODAY()),Aux!$A$5,""))))</f>
        <v/>
      </c>
      <c r="I16" s="9"/>
      <c r="J16" s="9" t="str">
        <f t="shared" si="0"/>
        <v/>
      </c>
    </row>
    <row r="17" spans="2:10" ht="30" customHeight="1" x14ac:dyDescent="0.25">
      <c r="B17" s="58"/>
      <c r="C17" s="9"/>
      <c r="D17" s="9"/>
      <c r="E17" s="8" t="str">
        <f>IF(tbVisitas[Cliente]="","",IFERROR(INDEX(tbClientes[],MATCH(D17,tbClientes[Nome da Empresa],0),3),""))</f>
        <v/>
      </c>
      <c r="F17" s="9"/>
      <c r="G17" s="9"/>
      <c r="H17" s="9" t="str">
        <f ca="1">IF(G17="Cancelada",Aux!$A$2,IF(G17="Sim",Aux!$A$3,IF(AND(G17="Não",B17&gt;=TODAY()),Aux!$A$4,IF(AND(G17="Não",B17&lt;TODAY()),Aux!$A$5,""))))</f>
        <v/>
      </c>
      <c r="I17" s="9"/>
      <c r="J17" s="9" t="str">
        <f t="shared" si="0"/>
        <v/>
      </c>
    </row>
    <row r="18" spans="2:10" ht="30" customHeight="1" x14ac:dyDescent="0.25">
      <c r="B18" s="58"/>
      <c r="C18" s="9"/>
      <c r="D18" s="9"/>
      <c r="E18" s="8" t="str">
        <f>IF(tbVisitas[Cliente]="","",IFERROR(INDEX(tbClientes[],MATCH(D18,tbClientes[Nome da Empresa],0),3),""))</f>
        <v/>
      </c>
      <c r="F18" s="9"/>
      <c r="G18" s="9"/>
      <c r="H18" s="9" t="str">
        <f ca="1">IF(G18="Cancelada",Aux!$A$2,IF(G18="Sim",Aux!$A$3,IF(AND(G18="Não",B18&gt;=TODAY()),Aux!$A$4,IF(AND(G18="Não",B18&lt;TODAY()),Aux!$A$5,""))))</f>
        <v/>
      </c>
      <c r="I18" s="9"/>
      <c r="J18" s="9" t="str">
        <f t="shared" si="0"/>
        <v/>
      </c>
    </row>
    <row r="19" spans="2:10" ht="30" customHeight="1" x14ac:dyDescent="0.25">
      <c r="B19" s="58"/>
      <c r="C19" s="9"/>
      <c r="D19" s="9"/>
      <c r="E19" s="8" t="str">
        <f>IF(tbVisitas[Cliente]="","",IFERROR(INDEX(tbClientes[],MATCH(D19,tbClientes[Nome da Empresa],0),3),""))</f>
        <v/>
      </c>
      <c r="F19" s="9"/>
      <c r="G19" s="9"/>
      <c r="H19" s="9" t="str">
        <f ca="1">IF(G19="Cancelada",Aux!$A$2,IF(G19="Sim",Aux!$A$3,IF(AND(G19="Não",B19&gt;=TODAY()),Aux!$A$4,IF(AND(G19="Não",B19&lt;TODAY()),Aux!$A$5,""))))</f>
        <v/>
      </c>
      <c r="I19" s="9"/>
      <c r="J19" s="9" t="str">
        <f t="shared" si="0"/>
        <v/>
      </c>
    </row>
    <row r="20" spans="2:10" ht="30" customHeight="1" x14ac:dyDescent="0.25">
      <c r="B20" s="59"/>
      <c r="C20" s="14"/>
      <c r="D20" s="14"/>
      <c r="E20" s="10" t="str">
        <f>IF(tbVisitas[Cliente]="","",IFERROR(INDEX(tbClientes[],MATCH(D20,tbClientes[Nome da Empresa],0),3),""))</f>
        <v/>
      </c>
      <c r="F20" s="14"/>
      <c r="G20" s="14"/>
      <c r="H20" s="14" t="str">
        <f ca="1">IF(G20="Cancelada",Aux!$A$2,IF(G20="Sim",Aux!$A$3,IF(AND(G20="Não",B20&gt;=TODAY()),Aux!$A$4,IF(AND(G20="Não",B20&lt;TODAY()),Aux!$A$5,""))))</f>
        <v/>
      </c>
      <c r="I20" s="14"/>
      <c r="J20" s="9" t="str">
        <f t="shared" si="0"/>
        <v/>
      </c>
    </row>
    <row r="21" spans="2:10" ht="30" customHeight="1" x14ac:dyDescent="0.25">
      <c r="B21" s="59"/>
      <c r="C21" s="14"/>
      <c r="D21" s="14"/>
      <c r="E21" s="10" t="str">
        <f>IF(tbVisitas[Cliente]="","",IFERROR(INDEX(tbClientes[],MATCH(D21,tbClientes[Nome da Empresa],0),3),""))</f>
        <v/>
      </c>
      <c r="F21" s="14"/>
      <c r="G21" s="14"/>
      <c r="H21" s="14" t="str">
        <f ca="1">IF(G21="Cancelada",Aux!$A$2,IF(G21="Sim",Aux!$A$3,IF(AND(G21="Não",B21&gt;=TODAY()),Aux!$A$4,IF(AND(G21="Não",B21&lt;TODAY()),Aux!$A$5,""))))</f>
        <v/>
      </c>
      <c r="I21" s="14"/>
      <c r="J21" s="9" t="str">
        <f t="shared" si="0"/>
        <v/>
      </c>
    </row>
    <row r="22" spans="2:10" ht="30" customHeight="1" x14ac:dyDescent="0.25">
      <c r="B22" s="59"/>
      <c r="C22" s="14"/>
      <c r="D22" s="14"/>
      <c r="E22" s="10" t="str">
        <f>IF(tbVisitas[Cliente]="","",IFERROR(INDEX(tbClientes[],MATCH(D22,tbClientes[Nome da Empresa],0),3),""))</f>
        <v/>
      </c>
      <c r="F22" s="14"/>
      <c r="G22" s="14"/>
      <c r="H22" s="14" t="str">
        <f ca="1">IF(G22="Cancelada",Aux!$A$2,IF(G22="Sim",Aux!$A$3,IF(AND(G22="Não",B22&gt;=TODAY()),Aux!$A$4,IF(AND(G22="Não",B22&lt;TODAY()),Aux!$A$5,""))))</f>
        <v/>
      </c>
      <c r="I22" s="14"/>
      <c r="J22" s="9" t="str">
        <f t="shared" si="0"/>
        <v/>
      </c>
    </row>
    <row r="23" spans="2:10" ht="30" customHeight="1" x14ac:dyDescent="0.25">
      <c r="B23" s="59"/>
      <c r="C23" s="14"/>
      <c r="D23" s="14"/>
      <c r="E23" s="10" t="str">
        <f>IF(tbVisitas[Cliente]="","",IFERROR(INDEX(tbClientes[],MATCH(D23,tbClientes[Nome da Empresa],0),3),""))</f>
        <v/>
      </c>
      <c r="F23" s="14"/>
      <c r="G23" s="14"/>
      <c r="H23" s="14" t="str">
        <f ca="1">IF(G23="Cancelada",Aux!$A$2,IF(G23="Sim",Aux!$A$3,IF(AND(G23="Não",B23&gt;=TODAY()),Aux!$A$4,IF(AND(G23="Não",B23&lt;TODAY()),Aux!$A$5,""))))</f>
        <v/>
      </c>
      <c r="I23" s="14"/>
      <c r="J23" s="9" t="str">
        <f t="shared" si="0"/>
        <v/>
      </c>
    </row>
    <row r="24" spans="2:10" ht="30" customHeight="1" x14ac:dyDescent="0.25">
      <c r="B24" s="59"/>
      <c r="C24" s="14"/>
      <c r="D24" s="14"/>
      <c r="E24" s="10" t="str">
        <f>IF(tbVisitas[Cliente]="","",IFERROR(INDEX(tbClientes[],MATCH(D24,tbClientes[Nome da Empresa],0),3),""))</f>
        <v/>
      </c>
      <c r="F24" s="14"/>
      <c r="G24" s="14"/>
      <c r="H24" s="14" t="str">
        <f ca="1">IF(G24="Cancelada",Aux!$A$2,IF(G24="Sim",Aux!$A$3,IF(AND(G24="Não",B24&gt;=TODAY()),Aux!$A$4,IF(AND(G24="Não",B24&lt;TODAY()),Aux!$A$5,""))))</f>
        <v/>
      </c>
      <c r="I24" s="14"/>
      <c r="J24" s="11" t="str">
        <f t="shared" ref="J24:J87" si="1">IF(B24="","",ROW())</f>
        <v/>
      </c>
    </row>
    <row r="25" spans="2:10" ht="30" customHeight="1" x14ac:dyDescent="0.25">
      <c r="B25" s="59"/>
      <c r="C25" s="14"/>
      <c r="D25" s="14"/>
      <c r="E25" s="10" t="str">
        <f>IF(tbVisitas[Cliente]="","",IFERROR(INDEX(tbClientes[],MATCH(D25,tbClientes[Nome da Empresa],0),3),""))</f>
        <v/>
      </c>
      <c r="F25" s="14"/>
      <c r="G25" s="14"/>
      <c r="H25" s="14" t="str">
        <f ca="1">IF(G25="Cancelada",Aux!$A$2,IF(G25="Sim",Aux!$A$3,IF(AND(G25="Não",B25&gt;=TODAY()),Aux!$A$4,IF(AND(G25="Não",B25&lt;TODAY()),Aux!$A$5,""))))</f>
        <v/>
      </c>
      <c r="I25" s="14"/>
      <c r="J25" s="11" t="str">
        <f t="shared" si="1"/>
        <v/>
      </c>
    </row>
    <row r="26" spans="2:10" ht="30" customHeight="1" x14ac:dyDescent="0.25">
      <c r="B26" s="59"/>
      <c r="C26" s="14"/>
      <c r="D26" s="14"/>
      <c r="E26" s="10" t="str">
        <f>IF(tbVisitas[Cliente]="","",IFERROR(INDEX(tbClientes[],MATCH(D26,tbClientes[Nome da Empresa],0),3),""))</f>
        <v/>
      </c>
      <c r="F26" s="14"/>
      <c r="G26" s="14"/>
      <c r="H26" s="14" t="str">
        <f ca="1">IF(G26="Cancelada",Aux!$A$2,IF(G26="Sim",Aux!$A$3,IF(AND(G26="Não",B26&gt;=TODAY()),Aux!$A$4,IF(AND(G26="Não",B26&lt;TODAY()),Aux!$A$5,""))))</f>
        <v/>
      </c>
      <c r="I26" s="14"/>
      <c r="J26" s="11" t="str">
        <f t="shared" si="1"/>
        <v/>
      </c>
    </row>
    <row r="27" spans="2:10" ht="30" customHeight="1" x14ac:dyDescent="0.25">
      <c r="B27" s="59"/>
      <c r="C27" s="14"/>
      <c r="D27" s="14"/>
      <c r="E27" s="10" t="str">
        <f>IF(tbVisitas[Cliente]="","",IFERROR(INDEX(tbClientes[],MATCH(D27,tbClientes[Nome da Empresa],0),3),""))</f>
        <v/>
      </c>
      <c r="F27" s="14"/>
      <c r="G27" s="14"/>
      <c r="H27" s="14" t="str">
        <f ca="1">IF(G27="Cancelada",Aux!$A$2,IF(G27="Sim",Aux!$A$3,IF(AND(G27="Não",B27&gt;=TODAY()),Aux!$A$4,IF(AND(G27="Não",B27&lt;TODAY()),Aux!$A$5,""))))</f>
        <v/>
      </c>
      <c r="I27" s="14"/>
      <c r="J27" s="11" t="str">
        <f t="shared" si="1"/>
        <v/>
      </c>
    </row>
    <row r="28" spans="2:10" ht="30" customHeight="1" x14ac:dyDescent="0.25">
      <c r="B28" s="59"/>
      <c r="C28" s="14"/>
      <c r="D28" s="14"/>
      <c r="E28" s="10" t="str">
        <f>IF(tbVisitas[Cliente]="","",IFERROR(INDEX(tbClientes[],MATCH(D28,tbClientes[Nome da Empresa],0),3),""))</f>
        <v/>
      </c>
      <c r="F28" s="14"/>
      <c r="G28" s="14"/>
      <c r="H28" s="14" t="str">
        <f ca="1">IF(G28="Cancelada",Aux!$A$2,IF(G28="Sim",Aux!$A$3,IF(AND(G28="Não",B28&gt;=TODAY()),Aux!$A$4,IF(AND(G28="Não",B28&lt;TODAY()),Aux!$A$5,""))))</f>
        <v/>
      </c>
      <c r="I28" s="14"/>
      <c r="J28" s="11" t="str">
        <f t="shared" si="1"/>
        <v/>
      </c>
    </row>
    <row r="29" spans="2:10" ht="30" customHeight="1" x14ac:dyDescent="0.25">
      <c r="B29" s="59"/>
      <c r="C29" s="14"/>
      <c r="D29" s="14"/>
      <c r="E29" s="10" t="str">
        <f>IF(tbVisitas[Cliente]="","",IFERROR(INDEX(tbClientes[],MATCH(D29,tbClientes[Nome da Empresa],0),3),""))</f>
        <v/>
      </c>
      <c r="F29" s="14"/>
      <c r="G29" s="14"/>
      <c r="H29" s="14" t="str">
        <f ca="1">IF(G29="Cancelada",Aux!$A$2,IF(G29="Sim",Aux!$A$3,IF(AND(G29="Não",B29&gt;=TODAY()),Aux!$A$4,IF(AND(G29="Não",B29&lt;TODAY()),Aux!$A$5,""))))</f>
        <v/>
      </c>
      <c r="I29" s="14"/>
      <c r="J29" s="11" t="str">
        <f t="shared" si="1"/>
        <v/>
      </c>
    </row>
    <row r="30" spans="2:10" ht="30" customHeight="1" x14ac:dyDescent="0.25">
      <c r="B30" s="59"/>
      <c r="C30" s="14"/>
      <c r="D30" s="14"/>
      <c r="E30" s="10" t="str">
        <f>IF(tbVisitas[Cliente]="","",IFERROR(INDEX(tbClientes[],MATCH(D30,tbClientes[Nome da Empresa],0),3),""))</f>
        <v/>
      </c>
      <c r="F30" s="14"/>
      <c r="G30" s="14"/>
      <c r="H30" s="14" t="str">
        <f ca="1">IF(G30="Cancelada",Aux!$A$2,IF(G30="Sim",Aux!$A$3,IF(AND(G30="Não",B30&gt;=TODAY()),Aux!$A$4,IF(AND(G30="Não",B30&lt;TODAY()),Aux!$A$5,""))))</f>
        <v/>
      </c>
      <c r="I30" s="14"/>
      <c r="J30" s="11" t="str">
        <f t="shared" si="1"/>
        <v/>
      </c>
    </row>
    <row r="31" spans="2:10" ht="30" customHeight="1" x14ac:dyDescent="0.25">
      <c r="B31" s="59"/>
      <c r="C31" s="14"/>
      <c r="D31" s="14"/>
      <c r="E31" s="10" t="str">
        <f>IF(tbVisitas[Cliente]="","",IFERROR(INDEX(tbClientes[],MATCH(D31,tbClientes[Nome da Empresa],0),3),""))</f>
        <v/>
      </c>
      <c r="F31" s="14"/>
      <c r="G31" s="14"/>
      <c r="H31" s="14" t="str">
        <f ca="1">IF(G31="Cancelada",Aux!$A$2,IF(G31="Sim",Aux!$A$3,IF(AND(G31="Não",B31&gt;=TODAY()),Aux!$A$4,IF(AND(G31="Não",B31&lt;TODAY()),Aux!$A$5,""))))</f>
        <v/>
      </c>
      <c r="I31" s="14"/>
      <c r="J31" s="11" t="str">
        <f t="shared" si="1"/>
        <v/>
      </c>
    </row>
    <row r="32" spans="2:10" ht="30" customHeight="1" x14ac:dyDescent="0.25">
      <c r="B32" s="59"/>
      <c r="C32" s="14"/>
      <c r="D32" s="14"/>
      <c r="E32" s="10" t="str">
        <f>IF(tbVisitas[Cliente]="","",IFERROR(INDEX(tbClientes[],MATCH(D32,tbClientes[Nome da Empresa],0),3),""))</f>
        <v/>
      </c>
      <c r="F32" s="14"/>
      <c r="G32" s="14"/>
      <c r="H32" s="14" t="str">
        <f ca="1">IF(G32="Cancelada",Aux!$A$2,IF(G32="Sim",Aux!$A$3,IF(AND(G32="Não",B32&gt;=TODAY()),Aux!$A$4,IF(AND(G32="Não",B32&lt;TODAY()),Aux!$A$5,""))))</f>
        <v/>
      </c>
      <c r="I32" s="14"/>
      <c r="J32" s="11" t="str">
        <f t="shared" si="1"/>
        <v/>
      </c>
    </row>
    <row r="33" spans="2:10" ht="30" customHeight="1" x14ac:dyDescent="0.25">
      <c r="B33" s="59"/>
      <c r="C33" s="14"/>
      <c r="D33" s="14"/>
      <c r="E33" s="10" t="str">
        <f>IF(tbVisitas[Cliente]="","",IFERROR(INDEX(tbClientes[],MATCH(D33,tbClientes[Nome da Empresa],0),3),""))</f>
        <v/>
      </c>
      <c r="F33" s="14"/>
      <c r="G33" s="14"/>
      <c r="H33" s="14" t="str">
        <f ca="1">IF(G33="Cancelada",Aux!$A$2,IF(G33="Sim",Aux!$A$3,IF(AND(G33="Não",B33&gt;=TODAY()),Aux!$A$4,IF(AND(G33="Não",B33&lt;TODAY()),Aux!$A$5,""))))</f>
        <v/>
      </c>
      <c r="I33" s="14"/>
      <c r="J33" s="11" t="str">
        <f t="shared" si="1"/>
        <v/>
      </c>
    </row>
    <row r="34" spans="2:10" ht="30" customHeight="1" x14ac:dyDescent="0.25">
      <c r="B34" s="59"/>
      <c r="C34" s="14"/>
      <c r="D34" s="14"/>
      <c r="E34" s="10" t="str">
        <f>IF(tbVisitas[Cliente]="","",IFERROR(INDEX(tbClientes[],MATCH(D34,tbClientes[Nome da Empresa],0),3),""))</f>
        <v/>
      </c>
      <c r="F34" s="14"/>
      <c r="G34" s="14"/>
      <c r="H34" s="14" t="str">
        <f ca="1">IF(G34="Cancelada",Aux!$A$2,IF(G34="Sim",Aux!$A$3,IF(AND(G34="Não",B34&gt;=TODAY()),Aux!$A$4,IF(AND(G34="Não",B34&lt;TODAY()),Aux!$A$5,""))))</f>
        <v/>
      </c>
      <c r="I34" s="14"/>
      <c r="J34" s="11" t="str">
        <f t="shared" si="1"/>
        <v/>
      </c>
    </row>
    <row r="35" spans="2:10" ht="30" customHeight="1" x14ac:dyDescent="0.25">
      <c r="B35" s="59"/>
      <c r="C35" s="14"/>
      <c r="D35" s="14"/>
      <c r="E35" s="10" t="str">
        <f>IF(tbVisitas[Cliente]="","",IFERROR(INDEX(tbClientes[],MATCH(D35,tbClientes[Nome da Empresa],0),3),""))</f>
        <v/>
      </c>
      <c r="F35" s="14"/>
      <c r="G35" s="14"/>
      <c r="H35" s="14" t="str">
        <f ca="1">IF(G35="Cancelada",Aux!$A$2,IF(G35="Sim",Aux!$A$3,IF(AND(G35="Não",B35&gt;=TODAY()),Aux!$A$4,IF(AND(G35="Não",B35&lt;TODAY()),Aux!$A$5,""))))</f>
        <v/>
      </c>
      <c r="I35" s="14"/>
      <c r="J35" s="11" t="str">
        <f t="shared" si="1"/>
        <v/>
      </c>
    </row>
    <row r="36" spans="2:10" ht="30" customHeight="1" x14ac:dyDescent="0.25">
      <c r="B36" s="59"/>
      <c r="C36" s="14"/>
      <c r="D36" s="14"/>
      <c r="E36" s="10" t="str">
        <f>IF(tbVisitas[Cliente]="","",IFERROR(INDEX(tbClientes[],MATCH(D36,tbClientes[Nome da Empresa],0),3),""))</f>
        <v/>
      </c>
      <c r="F36" s="14"/>
      <c r="G36" s="14"/>
      <c r="H36" s="14" t="str">
        <f ca="1">IF(G36="Cancelada",Aux!$A$2,IF(G36="Sim",Aux!$A$3,IF(AND(G36="Não",B36&gt;=TODAY()),Aux!$A$4,IF(AND(G36="Não",B36&lt;TODAY()),Aux!$A$5,""))))</f>
        <v/>
      </c>
      <c r="I36" s="14"/>
      <c r="J36" s="11" t="str">
        <f t="shared" si="1"/>
        <v/>
      </c>
    </row>
    <row r="37" spans="2:10" ht="30" customHeight="1" x14ac:dyDescent="0.25">
      <c r="B37" s="59"/>
      <c r="C37" s="14"/>
      <c r="D37" s="14"/>
      <c r="E37" s="10" t="str">
        <f>IF(tbVisitas[Cliente]="","",IFERROR(INDEX(tbClientes[],MATCH(D37,tbClientes[Nome da Empresa],0),3),""))</f>
        <v/>
      </c>
      <c r="F37" s="14"/>
      <c r="G37" s="14"/>
      <c r="H37" s="14" t="str">
        <f ca="1">IF(G37="Cancelada",Aux!$A$2,IF(G37="Sim",Aux!$A$3,IF(AND(G37="Não",B37&gt;=TODAY()),Aux!$A$4,IF(AND(G37="Não",B37&lt;TODAY()),Aux!$A$5,""))))</f>
        <v/>
      </c>
      <c r="I37" s="14"/>
      <c r="J37" s="11" t="str">
        <f t="shared" si="1"/>
        <v/>
      </c>
    </row>
    <row r="38" spans="2:10" ht="30" customHeight="1" x14ac:dyDescent="0.25">
      <c r="B38" s="59"/>
      <c r="C38" s="14"/>
      <c r="D38" s="14"/>
      <c r="E38" s="10" t="str">
        <f>IF(tbVisitas[Cliente]="","",IFERROR(INDEX(tbClientes[],MATCH(D38,tbClientes[Nome da Empresa],0),3),""))</f>
        <v/>
      </c>
      <c r="F38" s="14"/>
      <c r="G38" s="14"/>
      <c r="H38" s="14" t="str">
        <f ca="1">IF(G38="Cancelada",Aux!$A$2,IF(G38="Sim",Aux!$A$3,IF(AND(G38="Não",B38&gt;=TODAY()),Aux!$A$4,IF(AND(G38="Não",B38&lt;TODAY()),Aux!$A$5,""))))</f>
        <v/>
      </c>
      <c r="I38" s="14"/>
      <c r="J38" s="11" t="str">
        <f t="shared" si="1"/>
        <v/>
      </c>
    </row>
    <row r="39" spans="2:10" ht="30" customHeight="1" x14ac:dyDescent="0.25">
      <c r="B39" s="59"/>
      <c r="C39" s="14"/>
      <c r="D39" s="14"/>
      <c r="E39" s="10" t="str">
        <f>IF(tbVisitas[Cliente]="","",IFERROR(INDEX(tbClientes[],MATCH(D39,tbClientes[Nome da Empresa],0),3),""))</f>
        <v/>
      </c>
      <c r="F39" s="14"/>
      <c r="G39" s="14"/>
      <c r="H39" s="14" t="str">
        <f ca="1">IF(G39="Cancelada",Aux!$A$2,IF(G39="Sim",Aux!$A$3,IF(AND(G39="Não",B39&gt;=TODAY()),Aux!$A$4,IF(AND(G39="Não",B39&lt;TODAY()),Aux!$A$5,""))))</f>
        <v/>
      </c>
      <c r="I39" s="14"/>
      <c r="J39" s="11" t="str">
        <f t="shared" si="1"/>
        <v/>
      </c>
    </row>
    <row r="40" spans="2:10" ht="30" customHeight="1" x14ac:dyDescent="0.25">
      <c r="B40" s="59"/>
      <c r="C40" s="14"/>
      <c r="D40" s="14"/>
      <c r="E40" s="10" t="str">
        <f>IF(tbVisitas[Cliente]="","",IFERROR(INDEX(tbClientes[],MATCH(D40,tbClientes[Nome da Empresa],0),3),""))</f>
        <v/>
      </c>
      <c r="F40" s="14"/>
      <c r="G40" s="14"/>
      <c r="H40" s="14" t="str">
        <f ca="1">IF(G40="Cancelada",Aux!$A$2,IF(G40="Sim",Aux!$A$3,IF(AND(G40="Não",B40&gt;=TODAY()),Aux!$A$4,IF(AND(G40="Não",B40&lt;TODAY()),Aux!$A$5,""))))</f>
        <v/>
      </c>
      <c r="I40" s="14"/>
      <c r="J40" s="11" t="str">
        <f t="shared" si="1"/>
        <v/>
      </c>
    </row>
    <row r="41" spans="2:10" ht="30" customHeight="1" x14ac:dyDescent="0.25">
      <c r="B41" s="59"/>
      <c r="C41" s="14"/>
      <c r="D41" s="14"/>
      <c r="E41" s="10" t="str">
        <f>IF(tbVisitas[Cliente]="","",IFERROR(INDEX(tbClientes[],MATCH(D41,tbClientes[Nome da Empresa],0),3),""))</f>
        <v/>
      </c>
      <c r="F41" s="14"/>
      <c r="G41" s="14"/>
      <c r="H41" s="14" t="str">
        <f ca="1">IF(G41="Cancelada",Aux!$A$2,IF(G41="Sim",Aux!$A$3,IF(AND(G41="Não",B41&gt;=TODAY()),Aux!$A$4,IF(AND(G41="Não",B41&lt;TODAY()),Aux!$A$5,""))))</f>
        <v/>
      </c>
      <c r="I41" s="14"/>
      <c r="J41" s="11" t="str">
        <f t="shared" si="1"/>
        <v/>
      </c>
    </row>
    <row r="42" spans="2:10" ht="30" customHeight="1" x14ac:dyDescent="0.25">
      <c r="B42" s="59"/>
      <c r="C42" s="14"/>
      <c r="D42" s="14"/>
      <c r="E42" s="10" t="str">
        <f>IF(tbVisitas[Cliente]="","",IFERROR(INDEX(tbClientes[],MATCH(D42,tbClientes[Nome da Empresa],0),3),""))</f>
        <v/>
      </c>
      <c r="F42" s="14"/>
      <c r="G42" s="14"/>
      <c r="H42" s="14" t="str">
        <f ca="1">IF(G42="Cancelada",Aux!$A$2,IF(G42="Sim",Aux!$A$3,IF(AND(G42="Não",B42&gt;=TODAY()),Aux!$A$4,IF(AND(G42="Não",B42&lt;TODAY()),Aux!$A$5,""))))</f>
        <v/>
      </c>
      <c r="I42" s="14"/>
      <c r="J42" s="11" t="str">
        <f t="shared" si="1"/>
        <v/>
      </c>
    </row>
    <row r="43" spans="2:10" ht="30" customHeight="1" x14ac:dyDescent="0.25">
      <c r="B43" s="59"/>
      <c r="C43" s="14"/>
      <c r="D43" s="14"/>
      <c r="E43" s="10" t="str">
        <f>IF(tbVisitas[Cliente]="","",IFERROR(INDEX(tbClientes[],MATCH(D43,tbClientes[Nome da Empresa],0),3),""))</f>
        <v/>
      </c>
      <c r="F43" s="14"/>
      <c r="G43" s="14"/>
      <c r="H43" s="14" t="str">
        <f ca="1">IF(G43="Cancelada",Aux!$A$2,IF(G43="Sim",Aux!$A$3,IF(AND(G43="Não",B43&gt;=TODAY()),Aux!$A$4,IF(AND(G43="Não",B43&lt;TODAY()),Aux!$A$5,""))))</f>
        <v/>
      </c>
      <c r="I43" s="14"/>
      <c r="J43" s="11" t="str">
        <f t="shared" si="1"/>
        <v/>
      </c>
    </row>
    <row r="44" spans="2:10" ht="30" customHeight="1" x14ac:dyDescent="0.25">
      <c r="B44" s="59"/>
      <c r="C44" s="14"/>
      <c r="D44" s="14"/>
      <c r="E44" s="10" t="str">
        <f>IF(tbVisitas[Cliente]="","",IFERROR(INDEX(tbClientes[],MATCH(D44,tbClientes[Nome da Empresa],0),3),""))</f>
        <v/>
      </c>
      <c r="F44" s="14"/>
      <c r="G44" s="14"/>
      <c r="H44" s="14" t="str">
        <f ca="1">IF(G44="Cancelada",Aux!$A$2,IF(G44="Sim",Aux!$A$3,IF(AND(G44="Não",B44&gt;=TODAY()),Aux!$A$4,IF(AND(G44="Não",B44&lt;TODAY()),Aux!$A$5,""))))</f>
        <v/>
      </c>
      <c r="I44" s="14"/>
      <c r="J44" s="11" t="str">
        <f t="shared" si="1"/>
        <v/>
      </c>
    </row>
    <row r="45" spans="2:10" ht="30" customHeight="1" x14ac:dyDescent="0.25">
      <c r="B45" s="59"/>
      <c r="C45" s="14"/>
      <c r="D45" s="14"/>
      <c r="E45" s="10" t="str">
        <f>IF(tbVisitas[Cliente]="","",IFERROR(INDEX(tbClientes[],MATCH(D45,tbClientes[Nome da Empresa],0),3),""))</f>
        <v/>
      </c>
      <c r="F45" s="14"/>
      <c r="G45" s="14"/>
      <c r="H45" s="14" t="str">
        <f ca="1">IF(G45="Cancelada",Aux!$A$2,IF(G45="Sim",Aux!$A$3,IF(AND(G45="Não",B45&gt;=TODAY()),Aux!$A$4,IF(AND(G45="Não",B45&lt;TODAY()),Aux!$A$5,""))))</f>
        <v/>
      </c>
      <c r="I45" s="14"/>
      <c r="J45" s="11" t="str">
        <f t="shared" si="1"/>
        <v/>
      </c>
    </row>
    <row r="46" spans="2:10" ht="30" customHeight="1" x14ac:dyDescent="0.25">
      <c r="B46" s="59"/>
      <c r="C46" s="14"/>
      <c r="D46" s="14"/>
      <c r="E46" s="10" t="str">
        <f>IF(tbVisitas[Cliente]="","",IFERROR(INDEX(tbClientes[],MATCH(D46,tbClientes[Nome da Empresa],0),3),""))</f>
        <v/>
      </c>
      <c r="F46" s="14"/>
      <c r="G46" s="14"/>
      <c r="H46" s="14" t="str">
        <f ca="1">IF(G46="Cancelada",Aux!$A$2,IF(G46="Sim",Aux!$A$3,IF(AND(G46="Não",B46&gt;=TODAY()),Aux!$A$4,IF(AND(G46="Não",B46&lt;TODAY()),Aux!$A$5,""))))</f>
        <v/>
      </c>
      <c r="I46" s="14"/>
      <c r="J46" s="11" t="str">
        <f t="shared" si="1"/>
        <v/>
      </c>
    </row>
    <row r="47" spans="2:10" ht="30" customHeight="1" x14ac:dyDescent="0.25">
      <c r="B47" s="59"/>
      <c r="C47" s="14"/>
      <c r="D47" s="14"/>
      <c r="E47" s="10" t="str">
        <f>IF(tbVisitas[Cliente]="","",IFERROR(INDEX(tbClientes[],MATCH(D47,tbClientes[Nome da Empresa],0),3),""))</f>
        <v/>
      </c>
      <c r="F47" s="14"/>
      <c r="G47" s="14"/>
      <c r="H47" s="14" t="str">
        <f ca="1">IF(G47="Cancelada",Aux!$A$2,IF(G47="Sim",Aux!$A$3,IF(AND(G47="Não",B47&gt;=TODAY()),Aux!$A$4,IF(AND(G47="Não",B47&lt;TODAY()),Aux!$A$5,""))))</f>
        <v/>
      </c>
      <c r="I47" s="14"/>
      <c r="J47" s="11" t="str">
        <f t="shared" si="1"/>
        <v/>
      </c>
    </row>
    <row r="48" spans="2:10" ht="30" customHeight="1" x14ac:dyDescent="0.25">
      <c r="B48" s="59"/>
      <c r="C48" s="14"/>
      <c r="D48" s="14"/>
      <c r="E48" s="10" t="str">
        <f>IF(tbVisitas[Cliente]="","",IFERROR(INDEX(tbClientes[],MATCH(D48,tbClientes[Nome da Empresa],0),3),""))</f>
        <v/>
      </c>
      <c r="F48" s="14"/>
      <c r="G48" s="14"/>
      <c r="H48" s="14" t="str">
        <f ca="1">IF(G48="Cancelada",Aux!$A$2,IF(G48="Sim",Aux!$A$3,IF(AND(G48="Não",B48&gt;=TODAY()),Aux!$A$4,IF(AND(G48="Não",B48&lt;TODAY()),Aux!$A$5,""))))</f>
        <v/>
      </c>
      <c r="I48" s="14"/>
      <c r="J48" s="11" t="str">
        <f t="shared" si="1"/>
        <v/>
      </c>
    </row>
    <row r="49" spans="2:10" ht="30" customHeight="1" x14ac:dyDescent="0.25">
      <c r="B49" s="59"/>
      <c r="C49" s="14"/>
      <c r="D49" s="14"/>
      <c r="E49" s="10" t="str">
        <f>IF(tbVisitas[Cliente]="","",IFERROR(INDEX(tbClientes[],MATCH(D49,tbClientes[Nome da Empresa],0),3),""))</f>
        <v/>
      </c>
      <c r="F49" s="14"/>
      <c r="G49" s="14"/>
      <c r="H49" s="14" t="str">
        <f ca="1">IF(G49="Cancelada",Aux!$A$2,IF(G49="Sim",Aux!$A$3,IF(AND(G49="Não",B49&gt;=TODAY()),Aux!$A$4,IF(AND(G49="Não",B49&lt;TODAY()),Aux!$A$5,""))))</f>
        <v/>
      </c>
      <c r="I49" s="14"/>
      <c r="J49" s="11" t="str">
        <f t="shared" si="1"/>
        <v/>
      </c>
    </row>
    <row r="50" spans="2:10" ht="30" customHeight="1" x14ac:dyDescent="0.25">
      <c r="B50" s="59"/>
      <c r="C50" s="14"/>
      <c r="D50" s="14"/>
      <c r="E50" s="10" t="str">
        <f>IF(tbVisitas[Cliente]="","",IFERROR(INDEX(tbClientes[],MATCH(D50,tbClientes[Nome da Empresa],0),3),""))</f>
        <v/>
      </c>
      <c r="F50" s="14"/>
      <c r="G50" s="14"/>
      <c r="H50" s="14" t="str">
        <f ca="1">IF(G50="Cancelada",Aux!$A$2,IF(G50="Sim",Aux!$A$3,IF(AND(G50="Não",B50&gt;=TODAY()),Aux!$A$4,IF(AND(G50="Não",B50&lt;TODAY()),Aux!$A$5,""))))</f>
        <v/>
      </c>
      <c r="I50" s="14"/>
      <c r="J50" s="11" t="str">
        <f t="shared" si="1"/>
        <v/>
      </c>
    </row>
    <row r="51" spans="2:10" ht="30" customHeight="1" x14ac:dyDescent="0.25">
      <c r="B51" s="59"/>
      <c r="C51" s="14"/>
      <c r="D51" s="14"/>
      <c r="E51" s="10" t="str">
        <f>IF(tbVisitas[Cliente]="","",IFERROR(INDEX(tbClientes[],MATCH(D51,tbClientes[Nome da Empresa],0),3),""))</f>
        <v/>
      </c>
      <c r="F51" s="14"/>
      <c r="G51" s="14"/>
      <c r="H51" s="14" t="str">
        <f ca="1">IF(G51="Cancelada",Aux!$A$2,IF(G51="Sim",Aux!$A$3,IF(AND(G51="Não",B51&gt;=TODAY()),Aux!$A$4,IF(AND(G51="Não",B51&lt;TODAY()),Aux!$A$5,""))))</f>
        <v/>
      </c>
      <c r="I51" s="14"/>
      <c r="J51" s="11" t="str">
        <f t="shared" si="1"/>
        <v/>
      </c>
    </row>
    <row r="52" spans="2:10" ht="30" customHeight="1" x14ac:dyDescent="0.25">
      <c r="B52" s="59"/>
      <c r="C52" s="14"/>
      <c r="D52" s="14"/>
      <c r="E52" s="10" t="str">
        <f>IF(tbVisitas[Cliente]="","",IFERROR(INDEX(tbClientes[],MATCH(D52,tbClientes[Nome da Empresa],0),3),""))</f>
        <v/>
      </c>
      <c r="F52" s="14"/>
      <c r="G52" s="14"/>
      <c r="H52" s="14" t="str">
        <f ca="1">IF(G52="Cancelada",Aux!$A$2,IF(G52="Sim",Aux!$A$3,IF(AND(G52="Não",B52&gt;=TODAY()),Aux!$A$4,IF(AND(G52="Não",B52&lt;TODAY()),Aux!$A$5,""))))</f>
        <v/>
      </c>
      <c r="I52" s="14"/>
      <c r="J52" s="11" t="str">
        <f t="shared" si="1"/>
        <v/>
      </c>
    </row>
    <row r="53" spans="2:10" ht="30" customHeight="1" x14ac:dyDescent="0.25">
      <c r="B53" s="59"/>
      <c r="C53" s="14"/>
      <c r="D53" s="14"/>
      <c r="E53" s="10" t="str">
        <f>IF(tbVisitas[Cliente]="","",IFERROR(INDEX(tbClientes[],MATCH(D53,tbClientes[Nome da Empresa],0),3),""))</f>
        <v/>
      </c>
      <c r="F53" s="14"/>
      <c r="G53" s="14"/>
      <c r="H53" s="14" t="str">
        <f ca="1">IF(G53="Cancelada",Aux!$A$2,IF(G53="Sim",Aux!$A$3,IF(AND(G53="Não",B53&gt;=TODAY()),Aux!$A$4,IF(AND(G53="Não",B53&lt;TODAY()),Aux!$A$5,""))))</f>
        <v/>
      </c>
      <c r="I53" s="14"/>
      <c r="J53" s="11" t="str">
        <f t="shared" si="1"/>
        <v/>
      </c>
    </row>
    <row r="54" spans="2:10" ht="30" customHeight="1" x14ac:dyDescent="0.25">
      <c r="B54" s="59"/>
      <c r="C54" s="14"/>
      <c r="D54" s="14"/>
      <c r="E54" s="10" t="str">
        <f>IF(tbVisitas[Cliente]="","",IFERROR(INDEX(tbClientes[],MATCH(D54,tbClientes[Nome da Empresa],0),3),""))</f>
        <v/>
      </c>
      <c r="F54" s="14"/>
      <c r="G54" s="14"/>
      <c r="H54" s="14" t="str">
        <f ca="1">IF(G54="Cancelada",Aux!$A$2,IF(G54="Sim",Aux!$A$3,IF(AND(G54="Não",B54&gt;=TODAY()),Aux!$A$4,IF(AND(G54="Não",B54&lt;TODAY()),Aux!$A$5,""))))</f>
        <v/>
      </c>
      <c r="I54" s="14"/>
      <c r="J54" s="11" t="str">
        <f t="shared" si="1"/>
        <v/>
      </c>
    </row>
    <row r="55" spans="2:10" ht="30" customHeight="1" x14ac:dyDescent="0.25">
      <c r="B55" s="59"/>
      <c r="C55" s="14"/>
      <c r="D55" s="14"/>
      <c r="E55" s="10" t="str">
        <f>IF(tbVisitas[Cliente]="","",IFERROR(INDEX(tbClientes[],MATCH(D55,tbClientes[Nome da Empresa],0),3),""))</f>
        <v/>
      </c>
      <c r="F55" s="14"/>
      <c r="G55" s="14"/>
      <c r="H55" s="14" t="str">
        <f ca="1">IF(G55="Cancelada",Aux!$A$2,IF(G55="Sim",Aux!$A$3,IF(AND(G55="Não",B55&gt;=TODAY()),Aux!$A$4,IF(AND(G55="Não",B55&lt;TODAY()),Aux!$A$5,""))))</f>
        <v/>
      </c>
      <c r="I55" s="14"/>
      <c r="J55" s="11" t="str">
        <f t="shared" si="1"/>
        <v/>
      </c>
    </row>
    <row r="56" spans="2:10" ht="30" customHeight="1" x14ac:dyDescent="0.25">
      <c r="B56" s="59"/>
      <c r="C56" s="14"/>
      <c r="D56" s="14"/>
      <c r="E56" s="10" t="str">
        <f>IF(tbVisitas[Cliente]="","",IFERROR(INDEX(tbClientes[],MATCH(D56,tbClientes[Nome da Empresa],0),3),""))</f>
        <v/>
      </c>
      <c r="F56" s="14"/>
      <c r="G56" s="14"/>
      <c r="H56" s="14" t="str">
        <f ca="1">IF(G56="Cancelada",Aux!$A$2,IF(G56="Sim",Aux!$A$3,IF(AND(G56="Não",B56&gt;=TODAY()),Aux!$A$4,IF(AND(G56="Não",B56&lt;TODAY()),Aux!$A$5,""))))</f>
        <v/>
      </c>
      <c r="I56" s="14"/>
      <c r="J56" s="11" t="str">
        <f t="shared" si="1"/>
        <v/>
      </c>
    </row>
    <row r="57" spans="2:10" ht="30" customHeight="1" x14ac:dyDescent="0.25">
      <c r="B57" s="59"/>
      <c r="C57" s="14"/>
      <c r="D57" s="14"/>
      <c r="E57" s="10" t="str">
        <f>IF(tbVisitas[Cliente]="","",IFERROR(INDEX(tbClientes[],MATCH(D57,tbClientes[Nome da Empresa],0),3),""))</f>
        <v/>
      </c>
      <c r="F57" s="14"/>
      <c r="G57" s="14"/>
      <c r="H57" s="14" t="str">
        <f ca="1">IF(G57="Cancelada",Aux!$A$2,IF(G57="Sim",Aux!$A$3,IF(AND(G57="Não",B57&gt;=TODAY()),Aux!$A$4,IF(AND(G57="Não",B57&lt;TODAY()),Aux!$A$5,""))))</f>
        <v/>
      </c>
      <c r="I57" s="14"/>
      <c r="J57" s="11" t="str">
        <f t="shared" si="1"/>
        <v/>
      </c>
    </row>
    <row r="58" spans="2:10" ht="30" customHeight="1" x14ac:dyDescent="0.25">
      <c r="B58" s="59"/>
      <c r="C58" s="14"/>
      <c r="D58" s="14"/>
      <c r="E58" s="10" t="str">
        <f>IF(tbVisitas[Cliente]="","",IFERROR(INDEX(tbClientes[],MATCH(D58,tbClientes[Nome da Empresa],0),3),""))</f>
        <v/>
      </c>
      <c r="F58" s="14"/>
      <c r="G58" s="14"/>
      <c r="H58" s="14" t="str">
        <f ca="1">IF(G58="Cancelada",Aux!$A$2,IF(G58="Sim",Aux!$A$3,IF(AND(G58="Não",B58&gt;=TODAY()),Aux!$A$4,IF(AND(G58="Não",B58&lt;TODAY()),Aux!$A$5,""))))</f>
        <v/>
      </c>
      <c r="I58" s="14"/>
      <c r="J58" s="11" t="str">
        <f t="shared" si="1"/>
        <v/>
      </c>
    </row>
    <row r="59" spans="2:10" ht="30" customHeight="1" x14ac:dyDescent="0.25">
      <c r="B59" s="59"/>
      <c r="C59" s="14"/>
      <c r="D59" s="14"/>
      <c r="E59" s="10" t="str">
        <f>IF(tbVisitas[Cliente]="","",IFERROR(INDEX(tbClientes[],MATCH(D59,tbClientes[Nome da Empresa],0),3),""))</f>
        <v/>
      </c>
      <c r="F59" s="14"/>
      <c r="G59" s="14"/>
      <c r="H59" s="14" t="str">
        <f ca="1">IF(G59="Cancelada",Aux!$A$2,IF(G59="Sim",Aux!$A$3,IF(AND(G59="Não",B59&gt;=TODAY()),Aux!$A$4,IF(AND(G59="Não",B59&lt;TODAY()),Aux!$A$5,""))))</f>
        <v/>
      </c>
      <c r="I59" s="14"/>
      <c r="J59" s="11" t="str">
        <f t="shared" si="1"/>
        <v/>
      </c>
    </row>
    <row r="60" spans="2:10" ht="30" customHeight="1" x14ac:dyDescent="0.25">
      <c r="B60" s="59"/>
      <c r="C60" s="14"/>
      <c r="D60" s="14"/>
      <c r="E60" s="10" t="str">
        <f>IF(tbVisitas[Cliente]="","",IFERROR(INDEX(tbClientes[],MATCH(D60,tbClientes[Nome da Empresa],0),3),""))</f>
        <v/>
      </c>
      <c r="F60" s="14"/>
      <c r="G60" s="14"/>
      <c r="H60" s="14" t="str">
        <f ca="1">IF(G60="Cancelada",Aux!$A$2,IF(G60="Sim",Aux!$A$3,IF(AND(G60="Não",B60&gt;=TODAY()),Aux!$A$4,IF(AND(G60="Não",B60&lt;TODAY()),Aux!$A$5,""))))</f>
        <v/>
      </c>
      <c r="I60" s="14"/>
      <c r="J60" s="11" t="str">
        <f t="shared" si="1"/>
        <v/>
      </c>
    </row>
    <row r="61" spans="2:10" ht="30" customHeight="1" x14ac:dyDescent="0.25">
      <c r="B61" s="59"/>
      <c r="C61" s="14"/>
      <c r="D61" s="14"/>
      <c r="E61" s="10" t="str">
        <f>IF(tbVisitas[Cliente]="","",IFERROR(INDEX(tbClientes[],MATCH(D61,tbClientes[Nome da Empresa],0),3),""))</f>
        <v/>
      </c>
      <c r="F61" s="14"/>
      <c r="G61" s="14"/>
      <c r="H61" s="14" t="str">
        <f ca="1">IF(G61="Cancelada",Aux!$A$2,IF(G61="Sim",Aux!$A$3,IF(AND(G61="Não",B61&gt;=TODAY()),Aux!$A$4,IF(AND(G61="Não",B61&lt;TODAY()),Aux!$A$5,""))))</f>
        <v/>
      </c>
      <c r="I61" s="14"/>
      <c r="J61" s="11" t="str">
        <f t="shared" si="1"/>
        <v/>
      </c>
    </row>
    <row r="62" spans="2:10" ht="30" customHeight="1" x14ac:dyDescent="0.25">
      <c r="B62" s="59"/>
      <c r="C62" s="14"/>
      <c r="D62" s="14"/>
      <c r="E62" s="10" t="str">
        <f>IF(tbVisitas[Cliente]="","",IFERROR(INDEX(tbClientes[],MATCH(D62,tbClientes[Nome da Empresa],0),3),""))</f>
        <v/>
      </c>
      <c r="F62" s="14"/>
      <c r="G62" s="14"/>
      <c r="H62" s="14" t="str">
        <f ca="1">IF(G62="Cancelada",Aux!$A$2,IF(G62="Sim",Aux!$A$3,IF(AND(G62="Não",B62&gt;=TODAY()),Aux!$A$4,IF(AND(G62="Não",B62&lt;TODAY()),Aux!$A$5,""))))</f>
        <v/>
      </c>
      <c r="I62" s="14"/>
      <c r="J62" s="11" t="str">
        <f t="shared" si="1"/>
        <v/>
      </c>
    </row>
    <row r="63" spans="2:10" ht="30" customHeight="1" x14ac:dyDescent="0.25">
      <c r="B63" s="59"/>
      <c r="C63" s="14"/>
      <c r="D63" s="14"/>
      <c r="E63" s="10" t="str">
        <f>IF(tbVisitas[Cliente]="","",IFERROR(INDEX(tbClientes[],MATCH(D63,tbClientes[Nome da Empresa],0),3),""))</f>
        <v/>
      </c>
      <c r="F63" s="14"/>
      <c r="G63" s="14"/>
      <c r="H63" s="14" t="str">
        <f ca="1">IF(G63="Cancelada",Aux!$A$2,IF(G63="Sim",Aux!$A$3,IF(AND(G63="Não",B63&gt;=TODAY()),Aux!$A$4,IF(AND(G63="Não",B63&lt;TODAY()),Aux!$A$5,""))))</f>
        <v/>
      </c>
      <c r="I63" s="14"/>
      <c r="J63" s="11" t="str">
        <f t="shared" si="1"/>
        <v/>
      </c>
    </row>
    <row r="64" spans="2:10" ht="30" customHeight="1" x14ac:dyDescent="0.25">
      <c r="B64" s="59"/>
      <c r="C64" s="14"/>
      <c r="D64" s="14"/>
      <c r="E64" s="10" t="str">
        <f>IF(tbVisitas[Cliente]="","",IFERROR(INDEX(tbClientes[],MATCH(D64,tbClientes[Nome da Empresa],0),3),""))</f>
        <v/>
      </c>
      <c r="F64" s="14"/>
      <c r="G64" s="14"/>
      <c r="H64" s="14" t="str">
        <f ca="1">IF(G64="Cancelada",Aux!$A$2,IF(G64="Sim",Aux!$A$3,IF(AND(G64="Não",B64&gt;=TODAY()),Aux!$A$4,IF(AND(G64="Não",B64&lt;TODAY()),Aux!$A$5,""))))</f>
        <v/>
      </c>
      <c r="I64" s="14"/>
      <c r="J64" s="11" t="str">
        <f t="shared" si="1"/>
        <v/>
      </c>
    </row>
    <row r="65" spans="2:10" ht="30" customHeight="1" x14ac:dyDescent="0.25">
      <c r="B65" s="59"/>
      <c r="C65" s="14"/>
      <c r="D65" s="14"/>
      <c r="E65" s="10" t="str">
        <f>IF(tbVisitas[Cliente]="","",IFERROR(INDEX(tbClientes[],MATCH(D65,tbClientes[Nome da Empresa],0),3),""))</f>
        <v/>
      </c>
      <c r="F65" s="14"/>
      <c r="G65" s="14"/>
      <c r="H65" s="14" t="str">
        <f ca="1">IF(G65="Cancelada",Aux!$A$2,IF(G65="Sim",Aux!$A$3,IF(AND(G65="Não",B65&gt;=TODAY()),Aux!$A$4,IF(AND(G65="Não",B65&lt;TODAY()),Aux!$A$5,""))))</f>
        <v/>
      </c>
      <c r="I65" s="14"/>
      <c r="J65" s="11" t="str">
        <f t="shared" si="1"/>
        <v/>
      </c>
    </row>
    <row r="66" spans="2:10" ht="30" customHeight="1" x14ac:dyDescent="0.25">
      <c r="B66" s="59"/>
      <c r="C66" s="14"/>
      <c r="D66" s="14"/>
      <c r="E66" s="10" t="str">
        <f>IF(tbVisitas[Cliente]="","",IFERROR(INDEX(tbClientes[],MATCH(D66,tbClientes[Nome da Empresa],0),3),""))</f>
        <v/>
      </c>
      <c r="F66" s="14"/>
      <c r="G66" s="14"/>
      <c r="H66" s="14" t="str">
        <f ca="1">IF(G66="Cancelada",Aux!$A$2,IF(G66="Sim",Aux!$A$3,IF(AND(G66="Não",B66&gt;=TODAY()),Aux!$A$4,IF(AND(G66="Não",B66&lt;TODAY()),Aux!$A$5,""))))</f>
        <v/>
      </c>
      <c r="I66" s="14"/>
      <c r="J66" s="11" t="str">
        <f t="shared" si="1"/>
        <v/>
      </c>
    </row>
    <row r="67" spans="2:10" ht="30" customHeight="1" x14ac:dyDescent="0.25">
      <c r="B67" s="59"/>
      <c r="C67" s="14"/>
      <c r="D67" s="14"/>
      <c r="E67" s="10" t="str">
        <f>IF(tbVisitas[Cliente]="","",IFERROR(INDEX(tbClientes[],MATCH(D67,tbClientes[Nome da Empresa],0),3),""))</f>
        <v/>
      </c>
      <c r="F67" s="14"/>
      <c r="G67" s="14"/>
      <c r="H67" s="14" t="str">
        <f ca="1">IF(G67="Cancelada",Aux!$A$2,IF(G67="Sim",Aux!$A$3,IF(AND(G67="Não",B67&gt;=TODAY()),Aux!$A$4,IF(AND(G67="Não",B67&lt;TODAY()),Aux!$A$5,""))))</f>
        <v/>
      </c>
      <c r="I67" s="14"/>
      <c r="J67" s="11" t="str">
        <f t="shared" si="1"/>
        <v/>
      </c>
    </row>
    <row r="68" spans="2:10" ht="30" customHeight="1" x14ac:dyDescent="0.25">
      <c r="B68" s="59"/>
      <c r="C68" s="14"/>
      <c r="D68" s="14"/>
      <c r="E68" s="10" t="str">
        <f>IF(tbVisitas[Cliente]="","",IFERROR(INDEX(tbClientes[],MATCH(D68,tbClientes[Nome da Empresa],0),3),""))</f>
        <v/>
      </c>
      <c r="F68" s="14"/>
      <c r="G68" s="14"/>
      <c r="H68" s="14" t="str">
        <f ca="1">IF(G68="Cancelada",Aux!$A$2,IF(G68="Sim",Aux!$A$3,IF(AND(G68="Não",B68&gt;=TODAY()),Aux!$A$4,IF(AND(G68="Não",B68&lt;TODAY()),Aux!$A$5,""))))</f>
        <v/>
      </c>
      <c r="I68" s="14"/>
      <c r="J68" s="11" t="str">
        <f t="shared" si="1"/>
        <v/>
      </c>
    </row>
    <row r="69" spans="2:10" ht="30" customHeight="1" x14ac:dyDescent="0.25">
      <c r="B69" s="59"/>
      <c r="C69" s="14"/>
      <c r="D69" s="14"/>
      <c r="E69" s="10" t="str">
        <f>IF(tbVisitas[Cliente]="","",IFERROR(INDEX(tbClientes[],MATCH(D69,tbClientes[Nome da Empresa],0),3),""))</f>
        <v/>
      </c>
      <c r="F69" s="14"/>
      <c r="G69" s="14"/>
      <c r="H69" s="14" t="str">
        <f ca="1">IF(G69="Cancelada",Aux!$A$2,IF(G69="Sim",Aux!$A$3,IF(AND(G69="Não",B69&gt;=TODAY()),Aux!$A$4,IF(AND(G69="Não",B69&lt;TODAY()),Aux!$A$5,""))))</f>
        <v/>
      </c>
      <c r="I69" s="14"/>
      <c r="J69" s="11" t="str">
        <f t="shared" si="1"/>
        <v/>
      </c>
    </row>
    <row r="70" spans="2:10" ht="30" customHeight="1" x14ac:dyDescent="0.25">
      <c r="B70" s="59"/>
      <c r="C70" s="14"/>
      <c r="D70" s="14"/>
      <c r="E70" s="10" t="str">
        <f>IF(tbVisitas[Cliente]="","",IFERROR(INDEX(tbClientes[],MATCH(D70,tbClientes[Nome da Empresa],0),3),""))</f>
        <v/>
      </c>
      <c r="F70" s="14"/>
      <c r="G70" s="14"/>
      <c r="H70" s="14" t="str">
        <f ca="1">IF(G70="Cancelada",Aux!$A$2,IF(G70="Sim",Aux!$A$3,IF(AND(G70="Não",B70&gt;=TODAY()),Aux!$A$4,IF(AND(G70="Não",B70&lt;TODAY()),Aux!$A$5,""))))</f>
        <v/>
      </c>
      <c r="I70" s="14"/>
      <c r="J70" s="11" t="str">
        <f t="shared" si="1"/>
        <v/>
      </c>
    </row>
    <row r="71" spans="2:10" ht="30" customHeight="1" x14ac:dyDescent="0.25">
      <c r="B71" s="59"/>
      <c r="C71" s="14"/>
      <c r="D71" s="14"/>
      <c r="E71" s="10" t="str">
        <f>IF(tbVisitas[Cliente]="","",IFERROR(INDEX(tbClientes[],MATCH(D71,tbClientes[Nome da Empresa],0),3),""))</f>
        <v/>
      </c>
      <c r="F71" s="14"/>
      <c r="G71" s="14"/>
      <c r="H71" s="14" t="str">
        <f ca="1">IF(G71="Cancelada",Aux!$A$2,IF(G71="Sim",Aux!$A$3,IF(AND(G71="Não",B71&gt;=TODAY()),Aux!$A$4,IF(AND(G71="Não",B71&lt;TODAY()),Aux!$A$5,""))))</f>
        <v/>
      </c>
      <c r="I71" s="14"/>
      <c r="J71" s="11" t="str">
        <f t="shared" si="1"/>
        <v/>
      </c>
    </row>
    <row r="72" spans="2:10" ht="30" customHeight="1" x14ac:dyDescent="0.25">
      <c r="B72" s="59"/>
      <c r="C72" s="14"/>
      <c r="D72" s="14"/>
      <c r="E72" s="10" t="str">
        <f>IF(tbVisitas[Cliente]="","",IFERROR(INDEX(tbClientes[],MATCH(D72,tbClientes[Nome da Empresa],0),3),""))</f>
        <v/>
      </c>
      <c r="F72" s="14"/>
      <c r="G72" s="14"/>
      <c r="H72" s="14" t="str">
        <f ca="1">IF(G72="Cancelada",Aux!$A$2,IF(G72="Sim",Aux!$A$3,IF(AND(G72="Não",B72&gt;=TODAY()),Aux!$A$4,IF(AND(G72="Não",B72&lt;TODAY()),Aux!$A$5,""))))</f>
        <v/>
      </c>
      <c r="I72" s="14"/>
      <c r="J72" s="11" t="str">
        <f t="shared" si="1"/>
        <v/>
      </c>
    </row>
    <row r="73" spans="2:10" ht="30" customHeight="1" x14ac:dyDescent="0.25">
      <c r="B73" s="59"/>
      <c r="C73" s="14"/>
      <c r="D73" s="14"/>
      <c r="E73" s="10" t="str">
        <f>IF(tbVisitas[Cliente]="","",IFERROR(INDEX(tbClientes[],MATCH(D73,tbClientes[Nome da Empresa],0),3),""))</f>
        <v/>
      </c>
      <c r="F73" s="14"/>
      <c r="G73" s="14"/>
      <c r="H73" s="14" t="str">
        <f ca="1">IF(G73="Cancelada",Aux!$A$2,IF(G73="Sim",Aux!$A$3,IF(AND(G73="Não",B73&gt;=TODAY()),Aux!$A$4,IF(AND(G73="Não",B73&lt;TODAY()),Aux!$A$5,""))))</f>
        <v/>
      </c>
      <c r="I73" s="14"/>
      <c r="J73" s="11" t="str">
        <f t="shared" si="1"/>
        <v/>
      </c>
    </row>
    <row r="74" spans="2:10" ht="30" customHeight="1" x14ac:dyDescent="0.25">
      <c r="B74" s="59"/>
      <c r="C74" s="14"/>
      <c r="D74" s="14"/>
      <c r="E74" s="10" t="str">
        <f>IF(tbVisitas[Cliente]="","",IFERROR(INDEX(tbClientes[],MATCH(D74,tbClientes[Nome da Empresa],0),3),""))</f>
        <v/>
      </c>
      <c r="F74" s="14"/>
      <c r="G74" s="14"/>
      <c r="H74" s="14" t="str">
        <f ca="1">IF(G74="Cancelada",Aux!$A$2,IF(G74="Sim",Aux!$A$3,IF(AND(G74="Não",B74&gt;=TODAY()),Aux!$A$4,IF(AND(G74="Não",B74&lt;TODAY()),Aux!$A$5,""))))</f>
        <v/>
      </c>
      <c r="I74" s="14"/>
      <c r="J74" s="11" t="str">
        <f t="shared" si="1"/>
        <v/>
      </c>
    </row>
    <row r="75" spans="2:10" ht="30" customHeight="1" x14ac:dyDescent="0.25">
      <c r="B75" s="59"/>
      <c r="C75" s="14"/>
      <c r="D75" s="14"/>
      <c r="E75" s="10" t="str">
        <f>IF(tbVisitas[Cliente]="","",IFERROR(INDEX(tbClientes[],MATCH(D75,tbClientes[Nome da Empresa],0),3),""))</f>
        <v/>
      </c>
      <c r="F75" s="14"/>
      <c r="G75" s="14"/>
      <c r="H75" s="14" t="str">
        <f ca="1">IF(G75="Cancelada",Aux!$A$2,IF(G75="Sim",Aux!$A$3,IF(AND(G75="Não",B75&gt;=TODAY()),Aux!$A$4,IF(AND(G75="Não",B75&lt;TODAY()),Aux!$A$5,""))))</f>
        <v/>
      </c>
      <c r="I75" s="14"/>
      <c r="J75" s="11" t="str">
        <f t="shared" si="1"/>
        <v/>
      </c>
    </row>
    <row r="76" spans="2:10" ht="30" customHeight="1" x14ac:dyDescent="0.25">
      <c r="B76" s="59"/>
      <c r="C76" s="14"/>
      <c r="D76" s="14"/>
      <c r="E76" s="10" t="str">
        <f>IF(tbVisitas[Cliente]="","",IFERROR(INDEX(tbClientes[],MATCH(D76,tbClientes[Nome da Empresa],0),3),""))</f>
        <v/>
      </c>
      <c r="F76" s="14"/>
      <c r="G76" s="14"/>
      <c r="H76" s="14" t="str">
        <f ca="1">IF(G76="Cancelada",Aux!$A$2,IF(G76="Sim",Aux!$A$3,IF(AND(G76="Não",B76&gt;=TODAY()),Aux!$A$4,IF(AND(G76="Não",B76&lt;TODAY()),Aux!$A$5,""))))</f>
        <v/>
      </c>
      <c r="I76" s="14"/>
      <c r="J76" s="11" t="str">
        <f t="shared" si="1"/>
        <v/>
      </c>
    </row>
    <row r="77" spans="2:10" ht="30" customHeight="1" x14ac:dyDescent="0.25">
      <c r="B77" s="59"/>
      <c r="C77" s="14"/>
      <c r="D77" s="14"/>
      <c r="E77" s="10" t="str">
        <f>IF(tbVisitas[Cliente]="","",IFERROR(INDEX(tbClientes[],MATCH(D77,tbClientes[Nome da Empresa],0),3),""))</f>
        <v/>
      </c>
      <c r="F77" s="14"/>
      <c r="G77" s="14"/>
      <c r="H77" s="14" t="str">
        <f ca="1">IF(G77="Cancelada",Aux!$A$2,IF(G77="Sim",Aux!$A$3,IF(AND(G77="Não",B77&gt;=TODAY()),Aux!$A$4,IF(AND(G77="Não",B77&lt;TODAY()),Aux!$A$5,""))))</f>
        <v/>
      </c>
      <c r="I77" s="14"/>
      <c r="J77" s="11" t="str">
        <f t="shared" si="1"/>
        <v/>
      </c>
    </row>
    <row r="78" spans="2:10" ht="30" customHeight="1" x14ac:dyDescent="0.25">
      <c r="B78" s="59"/>
      <c r="C78" s="14"/>
      <c r="D78" s="14"/>
      <c r="E78" s="10" t="str">
        <f>IF(tbVisitas[Cliente]="","",IFERROR(INDEX(tbClientes[],MATCH(D78,tbClientes[Nome da Empresa],0),3),""))</f>
        <v/>
      </c>
      <c r="F78" s="14"/>
      <c r="G78" s="14"/>
      <c r="H78" s="14" t="str">
        <f ca="1">IF(G78="Cancelada",Aux!$A$2,IF(G78="Sim",Aux!$A$3,IF(AND(G78="Não",B78&gt;=TODAY()),Aux!$A$4,IF(AND(G78="Não",B78&lt;TODAY()),Aux!$A$5,""))))</f>
        <v/>
      </c>
      <c r="I78" s="14"/>
      <c r="J78" s="11" t="str">
        <f t="shared" si="1"/>
        <v/>
      </c>
    </row>
    <row r="79" spans="2:10" ht="30" customHeight="1" x14ac:dyDescent="0.25">
      <c r="B79" s="59"/>
      <c r="C79" s="14"/>
      <c r="D79" s="14"/>
      <c r="E79" s="10" t="str">
        <f>IF(tbVisitas[Cliente]="","",IFERROR(INDEX(tbClientes[],MATCH(D79,tbClientes[Nome da Empresa],0),3),""))</f>
        <v/>
      </c>
      <c r="F79" s="14"/>
      <c r="G79" s="14"/>
      <c r="H79" s="14" t="str">
        <f ca="1">IF(G79="Cancelada",Aux!$A$2,IF(G79="Sim",Aux!$A$3,IF(AND(G79="Não",B79&gt;=TODAY()),Aux!$A$4,IF(AND(G79="Não",B79&lt;TODAY()),Aux!$A$5,""))))</f>
        <v/>
      </c>
      <c r="I79" s="14"/>
      <c r="J79" s="11" t="str">
        <f t="shared" si="1"/>
        <v/>
      </c>
    </row>
    <row r="80" spans="2:10" ht="30" customHeight="1" x14ac:dyDescent="0.25">
      <c r="B80" s="59"/>
      <c r="C80" s="14"/>
      <c r="D80" s="14"/>
      <c r="E80" s="10" t="str">
        <f>IF(tbVisitas[Cliente]="","",IFERROR(INDEX(tbClientes[],MATCH(D80,tbClientes[Nome da Empresa],0),3),""))</f>
        <v/>
      </c>
      <c r="F80" s="14"/>
      <c r="G80" s="14"/>
      <c r="H80" s="14" t="str">
        <f ca="1">IF(G80="Cancelada",Aux!$A$2,IF(G80="Sim",Aux!$A$3,IF(AND(G80="Não",B80&gt;=TODAY()),Aux!$A$4,IF(AND(G80="Não",B80&lt;TODAY()),Aux!$A$5,""))))</f>
        <v/>
      </c>
      <c r="I80" s="14"/>
      <c r="J80" s="11" t="str">
        <f t="shared" si="1"/>
        <v/>
      </c>
    </row>
    <row r="81" spans="2:10" ht="30" customHeight="1" x14ac:dyDescent="0.25">
      <c r="B81" s="59"/>
      <c r="C81" s="14"/>
      <c r="D81" s="14"/>
      <c r="E81" s="10" t="str">
        <f>IF(tbVisitas[Cliente]="","",IFERROR(INDEX(tbClientes[],MATCH(D81,tbClientes[Nome da Empresa],0),3),""))</f>
        <v/>
      </c>
      <c r="F81" s="14"/>
      <c r="G81" s="14"/>
      <c r="H81" s="14" t="str">
        <f ca="1">IF(G81="Cancelada",Aux!$A$2,IF(G81="Sim",Aux!$A$3,IF(AND(G81="Não",B81&gt;=TODAY()),Aux!$A$4,IF(AND(G81="Não",B81&lt;TODAY()),Aux!$A$5,""))))</f>
        <v/>
      </c>
      <c r="I81" s="14"/>
      <c r="J81" s="11" t="str">
        <f t="shared" si="1"/>
        <v/>
      </c>
    </row>
    <row r="82" spans="2:10" ht="30" customHeight="1" x14ac:dyDescent="0.25">
      <c r="B82" s="59"/>
      <c r="C82" s="14"/>
      <c r="D82" s="14"/>
      <c r="E82" s="10" t="str">
        <f>IF(tbVisitas[Cliente]="","",IFERROR(INDEX(tbClientes[],MATCH(D82,tbClientes[Nome da Empresa],0),3),""))</f>
        <v/>
      </c>
      <c r="F82" s="14"/>
      <c r="G82" s="14"/>
      <c r="H82" s="14" t="str">
        <f ca="1">IF(G82="Cancelada",Aux!$A$2,IF(G82="Sim",Aux!$A$3,IF(AND(G82="Não",B82&gt;=TODAY()),Aux!$A$4,IF(AND(G82="Não",B82&lt;TODAY()),Aux!$A$5,""))))</f>
        <v/>
      </c>
      <c r="I82" s="14"/>
      <c r="J82" s="11" t="str">
        <f t="shared" si="1"/>
        <v/>
      </c>
    </row>
    <row r="83" spans="2:10" ht="30" customHeight="1" x14ac:dyDescent="0.25">
      <c r="B83" s="59"/>
      <c r="C83" s="14"/>
      <c r="D83" s="14"/>
      <c r="E83" s="10" t="str">
        <f>IF(tbVisitas[Cliente]="","",IFERROR(INDEX(tbClientes[],MATCH(D83,tbClientes[Nome da Empresa],0),3),""))</f>
        <v/>
      </c>
      <c r="F83" s="14"/>
      <c r="G83" s="14"/>
      <c r="H83" s="14" t="str">
        <f ca="1">IF(G83="Cancelada",Aux!$A$2,IF(G83="Sim",Aux!$A$3,IF(AND(G83="Não",B83&gt;=TODAY()),Aux!$A$4,IF(AND(G83="Não",B83&lt;TODAY()),Aux!$A$5,""))))</f>
        <v/>
      </c>
      <c r="I83" s="14"/>
      <c r="J83" s="11" t="str">
        <f t="shared" si="1"/>
        <v/>
      </c>
    </row>
    <row r="84" spans="2:10" ht="30" customHeight="1" x14ac:dyDescent="0.25">
      <c r="B84" s="59"/>
      <c r="C84" s="14"/>
      <c r="D84" s="14"/>
      <c r="E84" s="10" t="str">
        <f>IF(tbVisitas[Cliente]="","",IFERROR(INDEX(tbClientes[],MATCH(D84,tbClientes[Nome da Empresa],0),3),""))</f>
        <v/>
      </c>
      <c r="F84" s="14"/>
      <c r="G84" s="14"/>
      <c r="H84" s="14" t="str">
        <f ca="1">IF(G84="Cancelada",Aux!$A$2,IF(G84="Sim",Aux!$A$3,IF(AND(G84="Não",B84&gt;=TODAY()),Aux!$A$4,IF(AND(G84="Não",B84&lt;TODAY()),Aux!$A$5,""))))</f>
        <v/>
      </c>
      <c r="I84" s="14"/>
      <c r="J84" s="11" t="str">
        <f t="shared" si="1"/>
        <v/>
      </c>
    </row>
    <row r="85" spans="2:10" ht="30" customHeight="1" x14ac:dyDescent="0.25">
      <c r="B85" s="59"/>
      <c r="C85" s="14"/>
      <c r="D85" s="14"/>
      <c r="E85" s="10" t="str">
        <f>IF(tbVisitas[Cliente]="","",IFERROR(INDEX(tbClientes[],MATCH(D85,tbClientes[Nome da Empresa],0),3),""))</f>
        <v/>
      </c>
      <c r="F85" s="14"/>
      <c r="G85" s="14"/>
      <c r="H85" s="14" t="str">
        <f ca="1">IF(G85="Cancelada",Aux!$A$2,IF(G85="Sim",Aux!$A$3,IF(AND(G85="Não",B85&gt;=TODAY()),Aux!$A$4,IF(AND(G85="Não",B85&lt;TODAY()),Aux!$A$5,""))))</f>
        <v/>
      </c>
      <c r="I85" s="14"/>
      <c r="J85" s="11" t="str">
        <f t="shared" si="1"/>
        <v/>
      </c>
    </row>
    <row r="86" spans="2:10" ht="30" customHeight="1" x14ac:dyDescent="0.25">
      <c r="B86" s="59"/>
      <c r="C86" s="14"/>
      <c r="D86" s="14"/>
      <c r="E86" s="10" t="str">
        <f>IF(tbVisitas[Cliente]="","",IFERROR(INDEX(tbClientes[],MATCH(D86,tbClientes[Nome da Empresa],0),3),""))</f>
        <v/>
      </c>
      <c r="F86" s="14"/>
      <c r="G86" s="14"/>
      <c r="H86" s="14" t="str">
        <f ca="1">IF(G86="Cancelada",Aux!$A$2,IF(G86="Sim",Aux!$A$3,IF(AND(G86="Não",B86&gt;=TODAY()),Aux!$A$4,IF(AND(G86="Não",B86&lt;TODAY()),Aux!$A$5,""))))</f>
        <v/>
      </c>
      <c r="I86" s="14"/>
      <c r="J86" s="11" t="str">
        <f t="shared" si="1"/>
        <v/>
      </c>
    </row>
    <row r="87" spans="2:10" ht="30" customHeight="1" x14ac:dyDescent="0.25">
      <c r="B87" s="59"/>
      <c r="C87" s="14"/>
      <c r="D87" s="14"/>
      <c r="E87" s="10" t="str">
        <f>IF(tbVisitas[Cliente]="","",IFERROR(INDEX(tbClientes[],MATCH(D87,tbClientes[Nome da Empresa],0),3),""))</f>
        <v/>
      </c>
      <c r="F87" s="14"/>
      <c r="G87" s="14"/>
      <c r="H87" s="14" t="str">
        <f ca="1">IF(G87="Cancelada",Aux!$A$2,IF(G87="Sim",Aux!$A$3,IF(AND(G87="Não",B87&gt;=TODAY()),Aux!$A$4,IF(AND(G87="Não",B87&lt;TODAY()),Aux!$A$5,""))))</f>
        <v/>
      </c>
      <c r="I87" s="14"/>
      <c r="J87" s="11" t="str">
        <f t="shared" si="1"/>
        <v/>
      </c>
    </row>
    <row r="88" spans="2:10" ht="30" customHeight="1" x14ac:dyDescent="0.25">
      <c r="B88" s="59"/>
      <c r="C88" s="14"/>
      <c r="D88" s="14"/>
      <c r="E88" s="10" t="str">
        <f>IF(tbVisitas[Cliente]="","",IFERROR(INDEX(tbClientes[],MATCH(D88,tbClientes[Nome da Empresa],0),3),""))</f>
        <v/>
      </c>
      <c r="F88" s="14"/>
      <c r="G88" s="14"/>
      <c r="H88" s="14" t="str">
        <f ca="1">IF(G88="Cancelada",Aux!$A$2,IF(G88="Sim",Aux!$A$3,IF(AND(G88="Não",B88&gt;=TODAY()),Aux!$A$4,IF(AND(G88="Não",B88&lt;TODAY()),Aux!$A$5,""))))</f>
        <v/>
      </c>
      <c r="I88" s="14"/>
      <c r="J88" s="11" t="str">
        <f t="shared" ref="J88:J151" si="2">IF(B88="","",ROW())</f>
        <v/>
      </c>
    </row>
    <row r="89" spans="2:10" ht="30" customHeight="1" x14ac:dyDescent="0.25">
      <c r="B89" s="59"/>
      <c r="C89" s="14"/>
      <c r="D89" s="14"/>
      <c r="E89" s="10" t="str">
        <f>IF(tbVisitas[Cliente]="","",IFERROR(INDEX(tbClientes[],MATCH(D89,tbClientes[Nome da Empresa],0),3),""))</f>
        <v/>
      </c>
      <c r="F89" s="14"/>
      <c r="G89" s="14"/>
      <c r="H89" s="14" t="str">
        <f ca="1">IF(G89="Cancelada",Aux!$A$2,IF(G89="Sim",Aux!$A$3,IF(AND(G89="Não",B89&gt;=TODAY()),Aux!$A$4,IF(AND(G89="Não",B89&lt;TODAY()),Aux!$A$5,""))))</f>
        <v/>
      </c>
      <c r="I89" s="14"/>
      <c r="J89" s="11" t="str">
        <f t="shared" si="2"/>
        <v/>
      </c>
    </row>
    <row r="90" spans="2:10" ht="30" customHeight="1" x14ac:dyDescent="0.25">
      <c r="B90" s="59"/>
      <c r="C90" s="14"/>
      <c r="D90" s="14"/>
      <c r="E90" s="10" t="str">
        <f>IF(tbVisitas[Cliente]="","",IFERROR(INDEX(tbClientes[],MATCH(D90,tbClientes[Nome da Empresa],0),3),""))</f>
        <v/>
      </c>
      <c r="F90" s="14"/>
      <c r="G90" s="14"/>
      <c r="H90" s="14" t="str">
        <f ca="1">IF(G90="Cancelada",Aux!$A$2,IF(G90="Sim",Aux!$A$3,IF(AND(G90="Não",B90&gt;=TODAY()),Aux!$A$4,IF(AND(G90="Não",B90&lt;TODAY()),Aux!$A$5,""))))</f>
        <v/>
      </c>
      <c r="I90" s="14"/>
      <c r="J90" s="11" t="str">
        <f t="shared" si="2"/>
        <v/>
      </c>
    </row>
    <row r="91" spans="2:10" ht="30" customHeight="1" x14ac:dyDescent="0.25">
      <c r="B91" s="59"/>
      <c r="C91" s="14"/>
      <c r="D91" s="14"/>
      <c r="E91" s="10" t="str">
        <f>IF(tbVisitas[Cliente]="","",IFERROR(INDEX(tbClientes[],MATCH(D91,tbClientes[Nome da Empresa],0),3),""))</f>
        <v/>
      </c>
      <c r="F91" s="14"/>
      <c r="G91" s="14"/>
      <c r="H91" s="14" t="str">
        <f ca="1">IF(G91="Cancelada",Aux!$A$2,IF(G91="Sim",Aux!$A$3,IF(AND(G91="Não",B91&gt;=TODAY()),Aux!$A$4,IF(AND(G91="Não",B91&lt;TODAY()),Aux!$A$5,""))))</f>
        <v/>
      </c>
      <c r="I91" s="14"/>
      <c r="J91" s="11" t="str">
        <f t="shared" si="2"/>
        <v/>
      </c>
    </row>
    <row r="92" spans="2:10" ht="30" customHeight="1" x14ac:dyDescent="0.25">
      <c r="B92" s="59"/>
      <c r="C92" s="14"/>
      <c r="D92" s="14"/>
      <c r="E92" s="10" t="str">
        <f>IF(tbVisitas[Cliente]="","",IFERROR(INDEX(tbClientes[],MATCH(D92,tbClientes[Nome da Empresa],0),3),""))</f>
        <v/>
      </c>
      <c r="F92" s="14"/>
      <c r="G92" s="14"/>
      <c r="H92" s="14" t="str">
        <f ca="1">IF(G92="Cancelada",Aux!$A$2,IF(G92="Sim",Aux!$A$3,IF(AND(G92="Não",B92&gt;=TODAY()),Aux!$A$4,IF(AND(G92="Não",B92&lt;TODAY()),Aux!$A$5,""))))</f>
        <v/>
      </c>
      <c r="I92" s="14"/>
      <c r="J92" s="11" t="str">
        <f t="shared" si="2"/>
        <v/>
      </c>
    </row>
    <row r="93" spans="2:10" ht="30" customHeight="1" x14ac:dyDescent="0.25">
      <c r="B93" s="59"/>
      <c r="C93" s="14"/>
      <c r="D93" s="14"/>
      <c r="E93" s="10" t="str">
        <f>IF(tbVisitas[Cliente]="","",IFERROR(INDEX(tbClientes[],MATCH(D93,tbClientes[Nome da Empresa],0),3),""))</f>
        <v/>
      </c>
      <c r="F93" s="14"/>
      <c r="G93" s="14"/>
      <c r="H93" s="14" t="str">
        <f ca="1">IF(G93="Cancelada",Aux!$A$2,IF(G93="Sim",Aux!$A$3,IF(AND(G93="Não",B93&gt;=TODAY()),Aux!$A$4,IF(AND(G93="Não",B93&lt;TODAY()),Aux!$A$5,""))))</f>
        <v/>
      </c>
      <c r="I93" s="14"/>
      <c r="J93" s="11" t="str">
        <f t="shared" si="2"/>
        <v/>
      </c>
    </row>
    <row r="94" spans="2:10" ht="30" customHeight="1" x14ac:dyDescent="0.25">
      <c r="B94" s="59"/>
      <c r="C94" s="14"/>
      <c r="D94" s="14"/>
      <c r="E94" s="10" t="str">
        <f>IF(tbVisitas[Cliente]="","",IFERROR(INDEX(tbClientes[],MATCH(D94,tbClientes[Nome da Empresa],0),3),""))</f>
        <v/>
      </c>
      <c r="F94" s="14"/>
      <c r="G94" s="14"/>
      <c r="H94" s="14" t="str">
        <f ca="1">IF(G94="Cancelada",Aux!$A$2,IF(G94="Sim",Aux!$A$3,IF(AND(G94="Não",B94&gt;=TODAY()),Aux!$A$4,IF(AND(G94="Não",B94&lt;TODAY()),Aux!$A$5,""))))</f>
        <v/>
      </c>
      <c r="I94" s="14"/>
      <c r="J94" s="11" t="str">
        <f t="shared" si="2"/>
        <v/>
      </c>
    </row>
    <row r="95" spans="2:10" ht="30" customHeight="1" x14ac:dyDescent="0.25">
      <c r="B95" s="59"/>
      <c r="C95" s="14"/>
      <c r="D95" s="14"/>
      <c r="E95" s="10" t="str">
        <f>IF(tbVisitas[Cliente]="","",IFERROR(INDEX(tbClientes[],MATCH(D95,tbClientes[Nome da Empresa],0),3),""))</f>
        <v/>
      </c>
      <c r="F95" s="14"/>
      <c r="G95" s="14"/>
      <c r="H95" s="14" t="str">
        <f ca="1">IF(G95="Cancelada",Aux!$A$2,IF(G95="Sim",Aux!$A$3,IF(AND(G95="Não",B95&gt;=TODAY()),Aux!$A$4,IF(AND(G95="Não",B95&lt;TODAY()),Aux!$A$5,""))))</f>
        <v/>
      </c>
      <c r="I95" s="14"/>
      <c r="J95" s="11" t="str">
        <f t="shared" si="2"/>
        <v/>
      </c>
    </row>
    <row r="96" spans="2:10" ht="30" customHeight="1" x14ac:dyDescent="0.25">
      <c r="B96" s="59"/>
      <c r="C96" s="14"/>
      <c r="D96" s="14"/>
      <c r="E96" s="10" t="str">
        <f>IF(tbVisitas[Cliente]="","",IFERROR(INDEX(tbClientes[],MATCH(D96,tbClientes[Nome da Empresa],0),3),""))</f>
        <v/>
      </c>
      <c r="F96" s="14"/>
      <c r="G96" s="14"/>
      <c r="H96" s="14" t="str">
        <f ca="1">IF(G96="Cancelada",Aux!$A$2,IF(G96="Sim",Aux!$A$3,IF(AND(G96="Não",B96&gt;=TODAY()),Aux!$A$4,IF(AND(G96="Não",B96&lt;TODAY()),Aux!$A$5,""))))</f>
        <v/>
      </c>
      <c r="I96" s="14"/>
      <c r="J96" s="11" t="str">
        <f t="shared" si="2"/>
        <v/>
      </c>
    </row>
    <row r="97" spans="2:10" ht="30" customHeight="1" x14ac:dyDescent="0.25">
      <c r="B97" s="59"/>
      <c r="C97" s="14"/>
      <c r="D97" s="14"/>
      <c r="E97" s="10" t="str">
        <f>IF(tbVisitas[Cliente]="","",IFERROR(INDEX(tbClientes[],MATCH(D97,tbClientes[Nome da Empresa],0),3),""))</f>
        <v/>
      </c>
      <c r="F97" s="14"/>
      <c r="G97" s="14"/>
      <c r="H97" s="14" t="str">
        <f ca="1">IF(G97="Cancelada",Aux!$A$2,IF(G97="Sim",Aux!$A$3,IF(AND(G97="Não",B97&gt;=TODAY()),Aux!$A$4,IF(AND(G97="Não",B97&lt;TODAY()),Aux!$A$5,""))))</f>
        <v/>
      </c>
      <c r="I97" s="14"/>
      <c r="J97" s="11" t="str">
        <f t="shared" si="2"/>
        <v/>
      </c>
    </row>
    <row r="98" spans="2:10" ht="30" customHeight="1" x14ac:dyDescent="0.25">
      <c r="B98" s="59"/>
      <c r="C98" s="14"/>
      <c r="D98" s="14"/>
      <c r="E98" s="10" t="str">
        <f>IF(tbVisitas[Cliente]="","",IFERROR(INDEX(tbClientes[],MATCH(D98,tbClientes[Nome da Empresa],0),3),""))</f>
        <v/>
      </c>
      <c r="F98" s="14"/>
      <c r="G98" s="14"/>
      <c r="H98" s="14" t="str">
        <f ca="1">IF(G98="Cancelada",Aux!$A$2,IF(G98="Sim",Aux!$A$3,IF(AND(G98="Não",B98&gt;=TODAY()),Aux!$A$4,IF(AND(G98="Não",B98&lt;TODAY()),Aux!$A$5,""))))</f>
        <v/>
      </c>
      <c r="I98" s="14"/>
      <c r="J98" s="11" t="str">
        <f t="shared" si="2"/>
        <v/>
      </c>
    </row>
    <row r="99" spans="2:10" ht="30" customHeight="1" x14ac:dyDescent="0.25">
      <c r="B99" s="59"/>
      <c r="C99" s="14"/>
      <c r="D99" s="14"/>
      <c r="E99" s="10" t="str">
        <f>IF(tbVisitas[Cliente]="","",IFERROR(INDEX(tbClientes[],MATCH(D99,tbClientes[Nome da Empresa],0),3),""))</f>
        <v/>
      </c>
      <c r="F99" s="14"/>
      <c r="G99" s="14"/>
      <c r="H99" s="14" t="str">
        <f ca="1">IF(G99="Cancelada",Aux!$A$2,IF(G99="Sim",Aux!$A$3,IF(AND(G99="Não",B99&gt;=TODAY()),Aux!$A$4,IF(AND(G99="Não",B99&lt;TODAY()),Aux!$A$5,""))))</f>
        <v/>
      </c>
      <c r="I99" s="14"/>
      <c r="J99" s="11" t="str">
        <f t="shared" si="2"/>
        <v/>
      </c>
    </row>
    <row r="100" spans="2:10" ht="30" customHeight="1" x14ac:dyDescent="0.25">
      <c r="B100" s="59"/>
      <c r="C100" s="14"/>
      <c r="D100" s="14"/>
      <c r="E100" s="10" t="str">
        <f>IF(tbVisitas[Cliente]="","",IFERROR(INDEX(tbClientes[],MATCH(D100,tbClientes[Nome da Empresa],0),3),""))</f>
        <v/>
      </c>
      <c r="F100" s="14"/>
      <c r="G100" s="14"/>
      <c r="H100" s="14" t="str">
        <f ca="1">IF(G100="Cancelada",Aux!$A$2,IF(G100="Sim",Aux!$A$3,IF(AND(G100="Não",B100&gt;=TODAY()),Aux!$A$4,IF(AND(G100="Não",B100&lt;TODAY()),Aux!$A$5,""))))</f>
        <v/>
      </c>
      <c r="I100" s="14"/>
      <c r="J100" s="11" t="str">
        <f t="shared" si="2"/>
        <v/>
      </c>
    </row>
    <row r="101" spans="2:10" ht="30" customHeight="1" x14ac:dyDescent="0.25">
      <c r="B101" s="59"/>
      <c r="C101" s="14"/>
      <c r="D101" s="14"/>
      <c r="E101" s="10" t="str">
        <f>IF(tbVisitas[Cliente]="","",IFERROR(INDEX(tbClientes[],MATCH(D101,tbClientes[Nome da Empresa],0),3),""))</f>
        <v/>
      </c>
      <c r="F101" s="14"/>
      <c r="G101" s="14"/>
      <c r="H101" s="14" t="str">
        <f ca="1">IF(G101="Cancelada",Aux!$A$2,IF(G101="Sim",Aux!$A$3,IF(AND(G101="Não",B101&gt;=TODAY()),Aux!$A$4,IF(AND(G101="Não",B101&lt;TODAY()),Aux!$A$5,""))))</f>
        <v/>
      </c>
      <c r="I101" s="14"/>
      <c r="J101" s="11" t="str">
        <f t="shared" si="2"/>
        <v/>
      </c>
    </row>
    <row r="102" spans="2:10" ht="30" customHeight="1" x14ac:dyDescent="0.25">
      <c r="B102" s="59"/>
      <c r="C102" s="14"/>
      <c r="D102" s="14"/>
      <c r="E102" s="10" t="str">
        <f>IF(tbVisitas[Cliente]="","",IFERROR(INDEX(tbClientes[],MATCH(D102,tbClientes[Nome da Empresa],0),3),""))</f>
        <v/>
      </c>
      <c r="F102" s="14"/>
      <c r="G102" s="14"/>
      <c r="H102" s="14" t="str">
        <f ca="1">IF(G102="Cancelada",Aux!$A$2,IF(G102="Sim",Aux!$A$3,IF(AND(G102="Não",B102&gt;=TODAY()),Aux!$A$4,IF(AND(G102="Não",B102&lt;TODAY()),Aux!$A$5,""))))</f>
        <v/>
      </c>
      <c r="I102" s="14"/>
      <c r="J102" s="11" t="str">
        <f t="shared" si="2"/>
        <v/>
      </c>
    </row>
    <row r="103" spans="2:10" ht="30" customHeight="1" x14ac:dyDescent="0.25">
      <c r="B103" s="59"/>
      <c r="C103" s="14"/>
      <c r="D103" s="14"/>
      <c r="E103" s="10" t="str">
        <f>IF(tbVisitas[Cliente]="","",IFERROR(INDEX(tbClientes[],MATCH(D103,tbClientes[Nome da Empresa],0),3),""))</f>
        <v/>
      </c>
      <c r="F103" s="14"/>
      <c r="G103" s="14"/>
      <c r="H103" s="14" t="str">
        <f ca="1">IF(G103="Cancelada",Aux!$A$2,IF(G103="Sim",Aux!$A$3,IF(AND(G103="Não",B103&gt;=TODAY()),Aux!$A$4,IF(AND(G103="Não",B103&lt;TODAY()),Aux!$A$5,""))))</f>
        <v/>
      </c>
      <c r="I103" s="14"/>
      <c r="J103" s="11" t="str">
        <f t="shared" si="2"/>
        <v/>
      </c>
    </row>
    <row r="104" spans="2:10" ht="30" customHeight="1" x14ac:dyDescent="0.25">
      <c r="B104" s="59"/>
      <c r="C104" s="14"/>
      <c r="D104" s="14"/>
      <c r="E104" s="10" t="str">
        <f>IF(tbVisitas[Cliente]="","",IFERROR(INDEX(tbClientes[],MATCH(D104,tbClientes[Nome da Empresa],0),3),""))</f>
        <v/>
      </c>
      <c r="F104" s="14"/>
      <c r="G104" s="14"/>
      <c r="H104" s="14" t="str">
        <f ca="1">IF(G104="Cancelada",Aux!$A$2,IF(G104="Sim",Aux!$A$3,IF(AND(G104="Não",B104&gt;=TODAY()),Aux!$A$4,IF(AND(G104="Não",B104&lt;TODAY()),Aux!$A$5,""))))</f>
        <v/>
      </c>
      <c r="I104" s="14"/>
      <c r="J104" s="11" t="str">
        <f t="shared" si="2"/>
        <v/>
      </c>
    </row>
    <row r="105" spans="2:10" ht="30" customHeight="1" x14ac:dyDescent="0.25">
      <c r="B105" s="59"/>
      <c r="C105" s="14"/>
      <c r="D105" s="14"/>
      <c r="E105" s="10" t="str">
        <f>IF(tbVisitas[Cliente]="","",IFERROR(INDEX(tbClientes[],MATCH(D105,tbClientes[Nome da Empresa],0),3),""))</f>
        <v/>
      </c>
      <c r="F105" s="14"/>
      <c r="G105" s="14"/>
      <c r="H105" s="14" t="str">
        <f ca="1">IF(G105="Cancelada",Aux!$A$2,IF(G105="Sim",Aux!$A$3,IF(AND(G105="Não",B105&gt;=TODAY()),Aux!$A$4,IF(AND(G105="Não",B105&lt;TODAY()),Aux!$A$5,""))))</f>
        <v/>
      </c>
      <c r="I105" s="14"/>
      <c r="J105" s="11" t="str">
        <f t="shared" si="2"/>
        <v/>
      </c>
    </row>
    <row r="106" spans="2:10" ht="30" customHeight="1" x14ac:dyDescent="0.25">
      <c r="B106" s="59"/>
      <c r="C106" s="14"/>
      <c r="D106" s="14"/>
      <c r="E106" s="10" t="str">
        <f>IF(tbVisitas[Cliente]="","",IFERROR(INDEX(tbClientes[],MATCH(D106,tbClientes[Nome da Empresa],0),3),""))</f>
        <v/>
      </c>
      <c r="F106" s="14"/>
      <c r="G106" s="14"/>
      <c r="H106" s="14" t="str">
        <f ca="1">IF(G106="Cancelada",Aux!$A$2,IF(G106="Sim",Aux!$A$3,IF(AND(G106="Não",B106&gt;=TODAY()),Aux!$A$4,IF(AND(G106="Não",B106&lt;TODAY()),Aux!$A$5,""))))</f>
        <v/>
      </c>
      <c r="I106" s="14"/>
      <c r="J106" s="11" t="str">
        <f t="shared" si="2"/>
        <v/>
      </c>
    </row>
    <row r="107" spans="2:10" ht="30" customHeight="1" x14ac:dyDescent="0.25">
      <c r="B107" s="59"/>
      <c r="C107" s="14"/>
      <c r="D107" s="14"/>
      <c r="E107" s="10" t="str">
        <f>IF(tbVisitas[Cliente]="","",IFERROR(INDEX(tbClientes[],MATCH(D107,tbClientes[Nome da Empresa],0),3),""))</f>
        <v/>
      </c>
      <c r="F107" s="14"/>
      <c r="G107" s="14"/>
      <c r="H107" s="14" t="str">
        <f ca="1">IF(G107="Cancelada",Aux!$A$2,IF(G107="Sim",Aux!$A$3,IF(AND(G107="Não",B107&gt;=TODAY()),Aux!$A$4,IF(AND(G107="Não",B107&lt;TODAY()),Aux!$A$5,""))))</f>
        <v/>
      </c>
      <c r="I107" s="14"/>
      <c r="J107" s="11" t="str">
        <f t="shared" si="2"/>
        <v/>
      </c>
    </row>
    <row r="108" spans="2:10" ht="30" customHeight="1" x14ac:dyDescent="0.25">
      <c r="B108" s="59"/>
      <c r="C108" s="14"/>
      <c r="D108" s="14"/>
      <c r="E108" s="10" t="str">
        <f>IF(tbVisitas[Cliente]="","",IFERROR(INDEX(tbClientes[],MATCH(D108,tbClientes[Nome da Empresa],0),3),""))</f>
        <v/>
      </c>
      <c r="F108" s="14"/>
      <c r="G108" s="14"/>
      <c r="H108" s="14" t="str">
        <f ca="1">IF(G108="Cancelada",Aux!$A$2,IF(G108="Sim",Aux!$A$3,IF(AND(G108="Não",B108&gt;=TODAY()),Aux!$A$4,IF(AND(G108="Não",B108&lt;TODAY()),Aux!$A$5,""))))</f>
        <v/>
      </c>
      <c r="I108" s="14"/>
      <c r="J108" s="11" t="str">
        <f t="shared" si="2"/>
        <v/>
      </c>
    </row>
    <row r="109" spans="2:10" ht="30" customHeight="1" x14ac:dyDescent="0.25">
      <c r="B109" s="59"/>
      <c r="C109" s="14"/>
      <c r="D109" s="14"/>
      <c r="E109" s="10" t="str">
        <f>IF(tbVisitas[Cliente]="","",IFERROR(INDEX(tbClientes[],MATCH(D109,tbClientes[Nome da Empresa],0),3),""))</f>
        <v/>
      </c>
      <c r="F109" s="14"/>
      <c r="G109" s="14"/>
      <c r="H109" s="14" t="str">
        <f ca="1">IF(G109="Cancelada",Aux!$A$2,IF(G109="Sim",Aux!$A$3,IF(AND(G109="Não",B109&gt;=TODAY()),Aux!$A$4,IF(AND(G109="Não",B109&lt;TODAY()),Aux!$A$5,""))))</f>
        <v/>
      </c>
      <c r="I109" s="14"/>
      <c r="J109" s="11" t="str">
        <f t="shared" si="2"/>
        <v/>
      </c>
    </row>
    <row r="110" spans="2:10" ht="30" customHeight="1" x14ac:dyDescent="0.25">
      <c r="B110" s="59"/>
      <c r="C110" s="14"/>
      <c r="D110" s="14"/>
      <c r="E110" s="10" t="str">
        <f>IF(tbVisitas[Cliente]="","",IFERROR(INDEX(tbClientes[],MATCH(D110,tbClientes[Nome da Empresa],0),3),""))</f>
        <v/>
      </c>
      <c r="F110" s="14"/>
      <c r="G110" s="14"/>
      <c r="H110" s="14" t="str">
        <f ca="1">IF(G110="Cancelada",Aux!$A$2,IF(G110="Sim",Aux!$A$3,IF(AND(G110="Não",B110&gt;=TODAY()),Aux!$A$4,IF(AND(G110="Não",B110&lt;TODAY()),Aux!$A$5,""))))</f>
        <v/>
      </c>
      <c r="I110" s="14"/>
      <c r="J110" s="11" t="str">
        <f t="shared" si="2"/>
        <v/>
      </c>
    </row>
    <row r="111" spans="2:10" ht="30" customHeight="1" x14ac:dyDescent="0.25">
      <c r="B111" s="59"/>
      <c r="C111" s="14"/>
      <c r="D111" s="14"/>
      <c r="E111" s="10" t="str">
        <f>IF(tbVisitas[Cliente]="","",IFERROR(INDEX(tbClientes[],MATCH(D111,tbClientes[Nome da Empresa],0),3),""))</f>
        <v/>
      </c>
      <c r="F111" s="14"/>
      <c r="G111" s="14"/>
      <c r="H111" s="14" t="str">
        <f ca="1">IF(G111="Cancelada",Aux!$A$2,IF(G111="Sim",Aux!$A$3,IF(AND(G111="Não",B111&gt;=TODAY()),Aux!$A$4,IF(AND(G111="Não",B111&lt;TODAY()),Aux!$A$5,""))))</f>
        <v/>
      </c>
      <c r="I111" s="14"/>
      <c r="J111" s="11" t="str">
        <f t="shared" si="2"/>
        <v/>
      </c>
    </row>
    <row r="112" spans="2:10" ht="30" customHeight="1" x14ac:dyDescent="0.25">
      <c r="B112" s="59"/>
      <c r="C112" s="14"/>
      <c r="D112" s="14"/>
      <c r="E112" s="10" t="str">
        <f>IF(tbVisitas[Cliente]="","",IFERROR(INDEX(tbClientes[],MATCH(D112,tbClientes[Nome da Empresa],0),3),""))</f>
        <v/>
      </c>
      <c r="F112" s="14"/>
      <c r="G112" s="14"/>
      <c r="H112" s="14" t="str">
        <f ca="1">IF(G112="Cancelada",Aux!$A$2,IF(G112="Sim",Aux!$A$3,IF(AND(G112="Não",B112&gt;=TODAY()),Aux!$A$4,IF(AND(G112="Não",B112&lt;TODAY()),Aux!$A$5,""))))</f>
        <v/>
      </c>
      <c r="I112" s="14"/>
      <c r="J112" s="11" t="str">
        <f t="shared" si="2"/>
        <v/>
      </c>
    </row>
    <row r="113" spans="2:10" ht="30" customHeight="1" x14ac:dyDescent="0.25">
      <c r="B113" s="59"/>
      <c r="C113" s="14"/>
      <c r="D113" s="14"/>
      <c r="E113" s="10" t="str">
        <f>IF(tbVisitas[Cliente]="","",IFERROR(INDEX(tbClientes[],MATCH(D113,tbClientes[Nome da Empresa],0),3),""))</f>
        <v/>
      </c>
      <c r="F113" s="14"/>
      <c r="G113" s="14"/>
      <c r="H113" s="14" t="str">
        <f ca="1">IF(G113="Cancelada",Aux!$A$2,IF(G113="Sim",Aux!$A$3,IF(AND(G113="Não",B113&gt;=TODAY()),Aux!$A$4,IF(AND(G113="Não",B113&lt;TODAY()),Aux!$A$5,""))))</f>
        <v/>
      </c>
      <c r="I113" s="14"/>
      <c r="J113" s="11" t="str">
        <f t="shared" si="2"/>
        <v/>
      </c>
    </row>
    <row r="114" spans="2:10" ht="30" customHeight="1" x14ac:dyDescent="0.25">
      <c r="B114" s="59"/>
      <c r="C114" s="14"/>
      <c r="D114" s="14"/>
      <c r="E114" s="10" t="str">
        <f>IF(tbVisitas[Cliente]="","",IFERROR(INDEX(tbClientes[],MATCH(D114,tbClientes[Nome da Empresa],0),3),""))</f>
        <v/>
      </c>
      <c r="F114" s="14"/>
      <c r="G114" s="14"/>
      <c r="H114" s="14" t="str">
        <f ca="1">IF(G114="Cancelada",Aux!$A$2,IF(G114="Sim",Aux!$A$3,IF(AND(G114="Não",B114&gt;=TODAY()),Aux!$A$4,IF(AND(G114="Não",B114&lt;TODAY()),Aux!$A$5,""))))</f>
        <v/>
      </c>
      <c r="I114" s="14"/>
      <c r="J114" s="11" t="str">
        <f t="shared" si="2"/>
        <v/>
      </c>
    </row>
    <row r="115" spans="2:10" ht="30" customHeight="1" x14ac:dyDescent="0.25">
      <c r="B115" s="59"/>
      <c r="C115" s="14"/>
      <c r="D115" s="14"/>
      <c r="E115" s="10" t="str">
        <f>IF(tbVisitas[Cliente]="","",IFERROR(INDEX(tbClientes[],MATCH(D115,tbClientes[Nome da Empresa],0),3),""))</f>
        <v/>
      </c>
      <c r="F115" s="14"/>
      <c r="G115" s="14"/>
      <c r="H115" s="14" t="str">
        <f ca="1">IF(G115="Cancelada",Aux!$A$2,IF(G115="Sim",Aux!$A$3,IF(AND(G115="Não",B115&gt;=TODAY()),Aux!$A$4,IF(AND(G115="Não",B115&lt;TODAY()),Aux!$A$5,""))))</f>
        <v/>
      </c>
      <c r="I115" s="14"/>
      <c r="J115" s="11" t="str">
        <f t="shared" si="2"/>
        <v/>
      </c>
    </row>
    <row r="116" spans="2:10" ht="30" customHeight="1" x14ac:dyDescent="0.25">
      <c r="B116" s="59"/>
      <c r="C116" s="14"/>
      <c r="D116" s="14"/>
      <c r="E116" s="10" t="str">
        <f>IF(tbVisitas[Cliente]="","",IFERROR(INDEX(tbClientes[],MATCH(D116,tbClientes[Nome da Empresa],0),3),""))</f>
        <v/>
      </c>
      <c r="F116" s="14"/>
      <c r="G116" s="14"/>
      <c r="H116" s="14" t="str">
        <f ca="1">IF(G116="Cancelada",Aux!$A$2,IF(G116="Sim",Aux!$A$3,IF(AND(G116="Não",B116&gt;=TODAY()),Aux!$A$4,IF(AND(G116="Não",B116&lt;TODAY()),Aux!$A$5,""))))</f>
        <v/>
      </c>
      <c r="I116" s="14"/>
      <c r="J116" s="11" t="str">
        <f t="shared" si="2"/>
        <v/>
      </c>
    </row>
    <row r="117" spans="2:10" ht="30" customHeight="1" x14ac:dyDescent="0.25">
      <c r="B117" s="59"/>
      <c r="C117" s="14"/>
      <c r="D117" s="14"/>
      <c r="E117" s="10" t="str">
        <f>IF(tbVisitas[Cliente]="","",IFERROR(INDEX(tbClientes[],MATCH(D117,tbClientes[Nome da Empresa],0),3),""))</f>
        <v/>
      </c>
      <c r="F117" s="14"/>
      <c r="G117" s="14"/>
      <c r="H117" s="14" t="str">
        <f ca="1">IF(G117="Cancelada",Aux!$A$2,IF(G117="Sim",Aux!$A$3,IF(AND(G117="Não",B117&gt;=TODAY()),Aux!$A$4,IF(AND(G117="Não",B117&lt;TODAY()),Aux!$A$5,""))))</f>
        <v/>
      </c>
      <c r="I117" s="14"/>
      <c r="J117" s="11" t="str">
        <f t="shared" si="2"/>
        <v/>
      </c>
    </row>
    <row r="118" spans="2:10" ht="30" customHeight="1" x14ac:dyDescent="0.25">
      <c r="B118" s="59"/>
      <c r="C118" s="14"/>
      <c r="D118" s="14"/>
      <c r="E118" s="10" t="str">
        <f>IF(tbVisitas[Cliente]="","",IFERROR(INDEX(tbClientes[],MATCH(D118,tbClientes[Nome da Empresa],0),3),""))</f>
        <v/>
      </c>
      <c r="F118" s="14"/>
      <c r="G118" s="14"/>
      <c r="H118" s="14" t="str">
        <f ca="1">IF(G118="Cancelada",Aux!$A$2,IF(G118="Sim",Aux!$A$3,IF(AND(G118="Não",B118&gt;=TODAY()),Aux!$A$4,IF(AND(G118="Não",B118&lt;TODAY()),Aux!$A$5,""))))</f>
        <v/>
      </c>
      <c r="I118" s="14"/>
      <c r="J118" s="11" t="str">
        <f t="shared" si="2"/>
        <v/>
      </c>
    </row>
    <row r="119" spans="2:10" ht="30" customHeight="1" x14ac:dyDescent="0.25">
      <c r="B119" s="59"/>
      <c r="C119" s="14"/>
      <c r="D119" s="14"/>
      <c r="E119" s="10" t="str">
        <f>IF(tbVisitas[Cliente]="","",IFERROR(INDEX(tbClientes[],MATCH(D119,tbClientes[Nome da Empresa],0),3),""))</f>
        <v/>
      </c>
      <c r="F119" s="14"/>
      <c r="G119" s="14"/>
      <c r="H119" s="14" t="str">
        <f ca="1">IF(G119="Cancelada",Aux!$A$2,IF(G119="Sim",Aux!$A$3,IF(AND(G119="Não",B119&gt;=TODAY()),Aux!$A$4,IF(AND(G119="Não",B119&lt;TODAY()),Aux!$A$5,""))))</f>
        <v/>
      </c>
      <c r="I119" s="14"/>
      <c r="J119" s="11" t="str">
        <f t="shared" si="2"/>
        <v/>
      </c>
    </row>
    <row r="120" spans="2:10" ht="30" customHeight="1" x14ac:dyDescent="0.25">
      <c r="B120" s="59"/>
      <c r="C120" s="14"/>
      <c r="D120" s="14"/>
      <c r="E120" s="10" t="str">
        <f>IF(tbVisitas[Cliente]="","",IFERROR(INDEX(tbClientes[],MATCH(D120,tbClientes[Nome da Empresa],0),3),""))</f>
        <v/>
      </c>
      <c r="F120" s="14"/>
      <c r="G120" s="14"/>
      <c r="H120" s="14" t="str">
        <f ca="1">IF(G120="Cancelada",Aux!$A$2,IF(G120="Sim",Aux!$A$3,IF(AND(G120="Não",B120&gt;=TODAY()),Aux!$A$4,IF(AND(G120="Não",B120&lt;TODAY()),Aux!$A$5,""))))</f>
        <v/>
      </c>
      <c r="I120" s="14"/>
      <c r="J120" s="11" t="str">
        <f t="shared" si="2"/>
        <v/>
      </c>
    </row>
    <row r="121" spans="2:10" ht="30" customHeight="1" x14ac:dyDescent="0.25">
      <c r="B121" s="59"/>
      <c r="C121" s="14"/>
      <c r="D121" s="14"/>
      <c r="E121" s="10" t="str">
        <f>IF(tbVisitas[Cliente]="","",IFERROR(INDEX(tbClientes[],MATCH(D121,tbClientes[Nome da Empresa],0),3),""))</f>
        <v/>
      </c>
      <c r="F121" s="14"/>
      <c r="G121" s="14"/>
      <c r="H121" s="14" t="str">
        <f ca="1">IF(G121="Cancelada",Aux!$A$2,IF(G121="Sim",Aux!$A$3,IF(AND(G121="Não",B121&gt;=TODAY()),Aux!$A$4,IF(AND(G121="Não",B121&lt;TODAY()),Aux!$A$5,""))))</f>
        <v/>
      </c>
      <c r="I121" s="14"/>
      <c r="J121" s="11" t="str">
        <f t="shared" si="2"/>
        <v/>
      </c>
    </row>
    <row r="122" spans="2:10" ht="30" customHeight="1" x14ac:dyDescent="0.25">
      <c r="B122" s="59"/>
      <c r="C122" s="14"/>
      <c r="D122" s="14"/>
      <c r="E122" s="10" t="str">
        <f>IF(tbVisitas[Cliente]="","",IFERROR(INDEX(tbClientes[],MATCH(D122,tbClientes[Nome da Empresa],0),3),""))</f>
        <v/>
      </c>
      <c r="F122" s="14"/>
      <c r="G122" s="14"/>
      <c r="H122" s="14" t="str">
        <f ca="1">IF(G122="Cancelada",Aux!$A$2,IF(G122="Sim",Aux!$A$3,IF(AND(G122="Não",B122&gt;=TODAY()),Aux!$A$4,IF(AND(G122="Não",B122&lt;TODAY()),Aux!$A$5,""))))</f>
        <v/>
      </c>
      <c r="I122" s="14"/>
      <c r="J122" s="11" t="str">
        <f t="shared" si="2"/>
        <v/>
      </c>
    </row>
    <row r="123" spans="2:10" ht="30" customHeight="1" x14ac:dyDescent="0.25">
      <c r="B123" s="59"/>
      <c r="C123" s="14"/>
      <c r="D123" s="14"/>
      <c r="E123" s="10" t="str">
        <f>IF(tbVisitas[Cliente]="","",IFERROR(INDEX(tbClientes[],MATCH(D123,tbClientes[Nome da Empresa],0),3),""))</f>
        <v/>
      </c>
      <c r="F123" s="14"/>
      <c r="G123" s="14"/>
      <c r="H123" s="14" t="str">
        <f ca="1">IF(G123="Cancelada",Aux!$A$2,IF(G123="Sim",Aux!$A$3,IF(AND(G123="Não",B123&gt;=TODAY()),Aux!$A$4,IF(AND(G123="Não",B123&lt;TODAY()),Aux!$A$5,""))))</f>
        <v/>
      </c>
      <c r="I123" s="14"/>
      <c r="J123" s="11" t="str">
        <f t="shared" si="2"/>
        <v/>
      </c>
    </row>
    <row r="124" spans="2:10" ht="30" customHeight="1" x14ac:dyDescent="0.25">
      <c r="B124" s="59"/>
      <c r="C124" s="14"/>
      <c r="D124" s="14"/>
      <c r="E124" s="10" t="str">
        <f>IF(tbVisitas[Cliente]="","",IFERROR(INDEX(tbClientes[],MATCH(D124,tbClientes[Nome da Empresa],0),3),""))</f>
        <v/>
      </c>
      <c r="F124" s="14"/>
      <c r="G124" s="14"/>
      <c r="H124" s="14" t="str">
        <f ca="1">IF(G124="Cancelada",Aux!$A$2,IF(G124="Sim",Aux!$A$3,IF(AND(G124="Não",B124&gt;=TODAY()),Aux!$A$4,IF(AND(G124="Não",B124&lt;TODAY()),Aux!$A$5,""))))</f>
        <v/>
      </c>
      <c r="I124" s="14"/>
      <c r="J124" s="11" t="str">
        <f t="shared" si="2"/>
        <v/>
      </c>
    </row>
    <row r="125" spans="2:10" ht="30" customHeight="1" x14ac:dyDescent="0.25">
      <c r="B125" s="59"/>
      <c r="C125" s="14"/>
      <c r="D125" s="14"/>
      <c r="E125" s="10" t="str">
        <f>IF(tbVisitas[Cliente]="","",IFERROR(INDEX(tbClientes[],MATCH(D125,tbClientes[Nome da Empresa],0),3),""))</f>
        <v/>
      </c>
      <c r="F125" s="14"/>
      <c r="G125" s="14"/>
      <c r="H125" s="14" t="str">
        <f ca="1">IF(G125="Cancelada",Aux!$A$2,IF(G125="Sim",Aux!$A$3,IF(AND(G125="Não",B125&gt;=TODAY()),Aux!$A$4,IF(AND(G125="Não",B125&lt;TODAY()),Aux!$A$5,""))))</f>
        <v/>
      </c>
      <c r="I125" s="14"/>
      <c r="J125" s="11" t="str">
        <f t="shared" si="2"/>
        <v/>
      </c>
    </row>
    <row r="126" spans="2:10" ht="30" customHeight="1" x14ac:dyDescent="0.25">
      <c r="B126" s="59"/>
      <c r="C126" s="14"/>
      <c r="D126" s="14"/>
      <c r="E126" s="10" t="str">
        <f>IF(tbVisitas[Cliente]="","",IFERROR(INDEX(tbClientes[],MATCH(D126,tbClientes[Nome da Empresa],0),3),""))</f>
        <v/>
      </c>
      <c r="F126" s="14"/>
      <c r="G126" s="14"/>
      <c r="H126" s="14" t="str">
        <f ca="1">IF(G126="Cancelada",Aux!$A$2,IF(G126="Sim",Aux!$A$3,IF(AND(G126="Não",B126&gt;=TODAY()),Aux!$A$4,IF(AND(G126="Não",B126&lt;TODAY()),Aux!$A$5,""))))</f>
        <v/>
      </c>
      <c r="I126" s="14"/>
      <c r="J126" s="11" t="str">
        <f t="shared" si="2"/>
        <v/>
      </c>
    </row>
    <row r="127" spans="2:10" ht="30" customHeight="1" x14ac:dyDescent="0.25">
      <c r="B127" s="59"/>
      <c r="C127" s="14"/>
      <c r="D127" s="14"/>
      <c r="E127" s="10" t="str">
        <f>IF(tbVisitas[Cliente]="","",IFERROR(INDEX(tbClientes[],MATCH(D127,tbClientes[Nome da Empresa],0),3),""))</f>
        <v/>
      </c>
      <c r="F127" s="14"/>
      <c r="G127" s="14"/>
      <c r="H127" s="14" t="str">
        <f ca="1">IF(G127="Cancelada",Aux!$A$2,IF(G127="Sim",Aux!$A$3,IF(AND(G127="Não",B127&gt;=TODAY()),Aux!$A$4,IF(AND(G127="Não",B127&lt;TODAY()),Aux!$A$5,""))))</f>
        <v/>
      </c>
      <c r="I127" s="14"/>
      <c r="J127" s="11" t="str">
        <f t="shared" si="2"/>
        <v/>
      </c>
    </row>
    <row r="128" spans="2:10" ht="30" customHeight="1" x14ac:dyDescent="0.25">
      <c r="B128" s="59"/>
      <c r="C128" s="14"/>
      <c r="D128" s="14"/>
      <c r="E128" s="10" t="str">
        <f>IF(tbVisitas[Cliente]="","",IFERROR(INDEX(tbClientes[],MATCH(D128,tbClientes[Nome da Empresa],0),3),""))</f>
        <v/>
      </c>
      <c r="F128" s="14"/>
      <c r="G128" s="14"/>
      <c r="H128" s="14" t="str">
        <f ca="1">IF(G128="Cancelada",Aux!$A$2,IF(G128="Sim",Aux!$A$3,IF(AND(G128="Não",B128&gt;=TODAY()),Aux!$A$4,IF(AND(G128="Não",B128&lt;TODAY()),Aux!$A$5,""))))</f>
        <v/>
      </c>
      <c r="I128" s="14"/>
      <c r="J128" s="11" t="str">
        <f t="shared" si="2"/>
        <v/>
      </c>
    </row>
    <row r="129" spans="2:10" ht="30" customHeight="1" x14ac:dyDescent="0.25">
      <c r="B129" s="59"/>
      <c r="C129" s="14"/>
      <c r="D129" s="14"/>
      <c r="E129" s="10" t="str">
        <f>IF(tbVisitas[Cliente]="","",IFERROR(INDEX(tbClientes[],MATCH(D129,tbClientes[Nome da Empresa],0),3),""))</f>
        <v/>
      </c>
      <c r="F129" s="14"/>
      <c r="G129" s="14"/>
      <c r="H129" s="14" t="str">
        <f ca="1">IF(G129="Cancelada",Aux!$A$2,IF(G129="Sim",Aux!$A$3,IF(AND(G129="Não",B129&gt;=TODAY()),Aux!$A$4,IF(AND(G129="Não",B129&lt;TODAY()),Aux!$A$5,""))))</f>
        <v/>
      </c>
      <c r="I129" s="14"/>
      <c r="J129" s="11" t="str">
        <f t="shared" si="2"/>
        <v/>
      </c>
    </row>
    <row r="130" spans="2:10" ht="30" customHeight="1" x14ac:dyDescent="0.25">
      <c r="B130" s="59"/>
      <c r="C130" s="14"/>
      <c r="D130" s="14"/>
      <c r="E130" s="10" t="str">
        <f>IF(tbVisitas[Cliente]="","",IFERROR(INDEX(tbClientes[],MATCH(D130,tbClientes[Nome da Empresa],0),3),""))</f>
        <v/>
      </c>
      <c r="F130" s="14"/>
      <c r="G130" s="14"/>
      <c r="H130" s="14" t="str">
        <f ca="1">IF(G130="Cancelada",Aux!$A$2,IF(G130="Sim",Aux!$A$3,IF(AND(G130="Não",B130&gt;=TODAY()),Aux!$A$4,IF(AND(G130="Não",B130&lt;TODAY()),Aux!$A$5,""))))</f>
        <v/>
      </c>
      <c r="I130" s="14"/>
      <c r="J130" s="11" t="str">
        <f t="shared" si="2"/>
        <v/>
      </c>
    </row>
    <row r="131" spans="2:10" ht="30" customHeight="1" x14ac:dyDescent="0.25">
      <c r="B131" s="59"/>
      <c r="C131" s="14"/>
      <c r="D131" s="14"/>
      <c r="E131" s="10" t="str">
        <f>IF(tbVisitas[Cliente]="","",IFERROR(INDEX(tbClientes[],MATCH(D131,tbClientes[Nome da Empresa],0),3),""))</f>
        <v/>
      </c>
      <c r="F131" s="14"/>
      <c r="G131" s="14"/>
      <c r="H131" s="14" t="str">
        <f ca="1">IF(G131="Cancelada",Aux!$A$2,IF(G131="Sim",Aux!$A$3,IF(AND(G131="Não",B131&gt;=TODAY()),Aux!$A$4,IF(AND(G131="Não",B131&lt;TODAY()),Aux!$A$5,""))))</f>
        <v/>
      </c>
      <c r="I131" s="14"/>
      <c r="J131" s="11" t="str">
        <f t="shared" si="2"/>
        <v/>
      </c>
    </row>
    <row r="132" spans="2:10" ht="30" customHeight="1" x14ac:dyDescent="0.25">
      <c r="B132" s="59"/>
      <c r="C132" s="14"/>
      <c r="D132" s="14"/>
      <c r="E132" s="10" t="str">
        <f>IF(tbVisitas[Cliente]="","",IFERROR(INDEX(tbClientes[],MATCH(D132,tbClientes[Nome da Empresa],0),3),""))</f>
        <v/>
      </c>
      <c r="F132" s="14"/>
      <c r="G132" s="14"/>
      <c r="H132" s="14" t="str">
        <f ca="1">IF(G132="Cancelada",Aux!$A$2,IF(G132="Sim",Aux!$A$3,IF(AND(G132="Não",B132&gt;=TODAY()),Aux!$A$4,IF(AND(G132="Não",B132&lt;TODAY()),Aux!$A$5,""))))</f>
        <v/>
      </c>
      <c r="I132" s="14"/>
      <c r="J132" s="11" t="str">
        <f t="shared" si="2"/>
        <v/>
      </c>
    </row>
    <row r="133" spans="2:10" ht="30" customHeight="1" x14ac:dyDescent="0.25">
      <c r="B133" s="59"/>
      <c r="C133" s="14"/>
      <c r="D133" s="14"/>
      <c r="E133" s="10" t="str">
        <f>IF(tbVisitas[Cliente]="","",IFERROR(INDEX(tbClientes[],MATCH(D133,tbClientes[Nome da Empresa],0),3),""))</f>
        <v/>
      </c>
      <c r="F133" s="14"/>
      <c r="G133" s="14"/>
      <c r="H133" s="14" t="str">
        <f ca="1">IF(G133="Cancelada",Aux!$A$2,IF(G133="Sim",Aux!$A$3,IF(AND(G133="Não",B133&gt;=TODAY()),Aux!$A$4,IF(AND(G133="Não",B133&lt;TODAY()),Aux!$A$5,""))))</f>
        <v/>
      </c>
      <c r="I133" s="14"/>
      <c r="J133" s="11" t="str">
        <f t="shared" si="2"/>
        <v/>
      </c>
    </row>
    <row r="134" spans="2:10" ht="30" customHeight="1" x14ac:dyDescent="0.25">
      <c r="B134" s="59"/>
      <c r="C134" s="14"/>
      <c r="D134" s="14"/>
      <c r="E134" s="10" t="str">
        <f>IF(tbVisitas[Cliente]="","",IFERROR(INDEX(tbClientes[],MATCH(D134,tbClientes[Nome da Empresa],0),3),""))</f>
        <v/>
      </c>
      <c r="F134" s="14"/>
      <c r="G134" s="14"/>
      <c r="H134" s="14" t="str">
        <f ca="1">IF(G134="Cancelada",Aux!$A$2,IF(G134="Sim",Aux!$A$3,IF(AND(G134="Não",B134&gt;=TODAY()),Aux!$A$4,IF(AND(G134="Não",B134&lt;TODAY()),Aux!$A$5,""))))</f>
        <v/>
      </c>
      <c r="I134" s="14"/>
      <c r="J134" s="11" t="str">
        <f t="shared" si="2"/>
        <v/>
      </c>
    </row>
    <row r="135" spans="2:10" ht="30" customHeight="1" x14ac:dyDescent="0.25">
      <c r="B135" s="59"/>
      <c r="C135" s="14"/>
      <c r="D135" s="14"/>
      <c r="E135" s="10" t="str">
        <f>IF(tbVisitas[Cliente]="","",IFERROR(INDEX(tbClientes[],MATCH(D135,tbClientes[Nome da Empresa],0),3),""))</f>
        <v/>
      </c>
      <c r="F135" s="14"/>
      <c r="G135" s="14"/>
      <c r="H135" s="14" t="str">
        <f ca="1">IF(G135="Cancelada",Aux!$A$2,IF(G135="Sim",Aux!$A$3,IF(AND(G135="Não",B135&gt;=TODAY()),Aux!$A$4,IF(AND(G135="Não",B135&lt;TODAY()),Aux!$A$5,""))))</f>
        <v/>
      </c>
      <c r="I135" s="14"/>
      <c r="J135" s="11" t="str">
        <f t="shared" si="2"/>
        <v/>
      </c>
    </row>
    <row r="136" spans="2:10" ht="30" customHeight="1" x14ac:dyDescent="0.25">
      <c r="B136" s="59"/>
      <c r="C136" s="14"/>
      <c r="D136" s="14"/>
      <c r="E136" s="10" t="str">
        <f>IF(tbVisitas[Cliente]="","",IFERROR(INDEX(tbClientes[],MATCH(D136,tbClientes[Nome da Empresa],0),3),""))</f>
        <v/>
      </c>
      <c r="F136" s="14"/>
      <c r="G136" s="14"/>
      <c r="H136" s="14" t="str">
        <f ca="1">IF(G136="Cancelada",Aux!$A$2,IF(G136="Sim",Aux!$A$3,IF(AND(G136="Não",B136&gt;=TODAY()),Aux!$A$4,IF(AND(G136="Não",B136&lt;TODAY()),Aux!$A$5,""))))</f>
        <v/>
      </c>
      <c r="I136" s="14"/>
      <c r="J136" s="11" t="str">
        <f t="shared" si="2"/>
        <v/>
      </c>
    </row>
    <row r="137" spans="2:10" ht="30" customHeight="1" x14ac:dyDescent="0.25">
      <c r="B137" s="59"/>
      <c r="C137" s="14"/>
      <c r="D137" s="14"/>
      <c r="E137" s="10" t="str">
        <f>IF(tbVisitas[Cliente]="","",IFERROR(INDEX(tbClientes[],MATCH(D137,tbClientes[Nome da Empresa],0),3),""))</f>
        <v/>
      </c>
      <c r="F137" s="14"/>
      <c r="G137" s="14"/>
      <c r="H137" s="14" t="str">
        <f ca="1">IF(G137="Cancelada",Aux!$A$2,IF(G137="Sim",Aux!$A$3,IF(AND(G137="Não",B137&gt;=TODAY()),Aux!$A$4,IF(AND(G137="Não",B137&lt;TODAY()),Aux!$A$5,""))))</f>
        <v/>
      </c>
      <c r="I137" s="14"/>
      <c r="J137" s="11" t="str">
        <f t="shared" si="2"/>
        <v/>
      </c>
    </row>
    <row r="138" spans="2:10" ht="30" customHeight="1" x14ac:dyDescent="0.25">
      <c r="B138" s="59"/>
      <c r="C138" s="14"/>
      <c r="D138" s="14"/>
      <c r="E138" s="10" t="str">
        <f>IF(tbVisitas[Cliente]="","",IFERROR(INDEX(tbClientes[],MATCH(D138,tbClientes[Nome da Empresa],0),3),""))</f>
        <v/>
      </c>
      <c r="F138" s="14"/>
      <c r="G138" s="14"/>
      <c r="H138" s="14" t="str">
        <f ca="1">IF(G138="Cancelada",Aux!$A$2,IF(G138="Sim",Aux!$A$3,IF(AND(G138="Não",B138&gt;=TODAY()),Aux!$A$4,IF(AND(G138="Não",B138&lt;TODAY()),Aux!$A$5,""))))</f>
        <v/>
      </c>
      <c r="I138" s="14"/>
      <c r="J138" s="11" t="str">
        <f t="shared" si="2"/>
        <v/>
      </c>
    </row>
    <row r="139" spans="2:10" ht="30" customHeight="1" x14ac:dyDescent="0.25">
      <c r="B139" s="59"/>
      <c r="C139" s="14"/>
      <c r="D139" s="14"/>
      <c r="E139" s="10" t="str">
        <f>IF(tbVisitas[Cliente]="","",IFERROR(INDEX(tbClientes[],MATCH(D139,tbClientes[Nome da Empresa],0),3),""))</f>
        <v/>
      </c>
      <c r="F139" s="14"/>
      <c r="G139" s="14"/>
      <c r="H139" s="14" t="str">
        <f ca="1">IF(G139="Cancelada",Aux!$A$2,IF(G139="Sim",Aux!$A$3,IF(AND(G139="Não",B139&gt;=TODAY()),Aux!$A$4,IF(AND(G139="Não",B139&lt;TODAY()),Aux!$A$5,""))))</f>
        <v/>
      </c>
      <c r="I139" s="14"/>
      <c r="J139" s="11" t="str">
        <f t="shared" si="2"/>
        <v/>
      </c>
    </row>
    <row r="140" spans="2:10" ht="30" customHeight="1" x14ac:dyDescent="0.25">
      <c r="B140" s="59"/>
      <c r="C140" s="14"/>
      <c r="D140" s="14"/>
      <c r="E140" s="10" t="str">
        <f>IF(tbVisitas[Cliente]="","",IFERROR(INDEX(tbClientes[],MATCH(D140,tbClientes[Nome da Empresa],0),3),""))</f>
        <v/>
      </c>
      <c r="F140" s="14"/>
      <c r="G140" s="14"/>
      <c r="H140" s="14" t="str">
        <f ca="1">IF(G140="Cancelada",Aux!$A$2,IF(G140="Sim",Aux!$A$3,IF(AND(G140="Não",B140&gt;=TODAY()),Aux!$A$4,IF(AND(G140="Não",B140&lt;TODAY()),Aux!$A$5,""))))</f>
        <v/>
      </c>
      <c r="I140" s="14"/>
      <c r="J140" s="11" t="str">
        <f t="shared" si="2"/>
        <v/>
      </c>
    </row>
    <row r="141" spans="2:10" ht="30" customHeight="1" x14ac:dyDescent="0.25">
      <c r="B141" s="59"/>
      <c r="C141" s="14"/>
      <c r="D141" s="14"/>
      <c r="E141" s="10" t="str">
        <f>IF(tbVisitas[Cliente]="","",IFERROR(INDEX(tbClientes[],MATCH(D141,tbClientes[Nome da Empresa],0),3),""))</f>
        <v/>
      </c>
      <c r="F141" s="14"/>
      <c r="G141" s="14"/>
      <c r="H141" s="14" t="str">
        <f ca="1">IF(G141="Cancelada",Aux!$A$2,IF(G141="Sim",Aux!$A$3,IF(AND(G141="Não",B141&gt;=TODAY()),Aux!$A$4,IF(AND(G141="Não",B141&lt;TODAY()),Aux!$A$5,""))))</f>
        <v/>
      </c>
      <c r="I141" s="14"/>
      <c r="J141" s="11" t="str">
        <f t="shared" si="2"/>
        <v/>
      </c>
    </row>
    <row r="142" spans="2:10" ht="30" customHeight="1" x14ac:dyDescent="0.25">
      <c r="B142" s="59"/>
      <c r="C142" s="14"/>
      <c r="D142" s="14"/>
      <c r="E142" s="10" t="str">
        <f>IF(tbVisitas[Cliente]="","",IFERROR(INDEX(tbClientes[],MATCH(D142,tbClientes[Nome da Empresa],0),3),""))</f>
        <v/>
      </c>
      <c r="F142" s="14"/>
      <c r="G142" s="14"/>
      <c r="H142" s="14" t="str">
        <f ca="1">IF(G142="Cancelada",Aux!$A$2,IF(G142="Sim",Aux!$A$3,IF(AND(G142="Não",B142&gt;=TODAY()),Aux!$A$4,IF(AND(G142="Não",B142&lt;TODAY()),Aux!$A$5,""))))</f>
        <v/>
      </c>
      <c r="I142" s="14"/>
      <c r="J142" s="11" t="str">
        <f t="shared" si="2"/>
        <v/>
      </c>
    </row>
    <row r="143" spans="2:10" ht="30" customHeight="1" x14ac:dyDescent="0.25">
      <c r="B143" s="59"/>
      <c r="C143" s="14"/>
      <c r="D143" s="14"/>
      <c r="E143" s="10" t="str">
        <f>IF(tbVisitas[Cliente]="","",IFERROR(INDEX(tbClientes[],MATCH(D143,tbClientes[Nome da Empresa],0),3),""))</f>
        <v/>
      </c>
      <c r="F143" s="14"/>
      <c r="G143" s="14"/>
      <c r="H143" s="14" t="str">
        <f ca="1">IF(G143="Cancelada",Aux!$A$2,IF(G143="Sim",Aux!$A$3,IF(AND(G143="Não",B143&gt;=TODAY()),Aux!$A$4,IF(AND(G143="Não",B143&lt;TODAY()),Aux!$A$5,""))))</f>
        <v/>
      </c>
      <c r="I143" s="14"/>
      <c r="J143" s="11" t="str">
        <f t="shared" si="2"/>
        <v/>
      </c>
    </row>
    <row r="144" spans="2:10" ht="30" customHeight="1" x14ac:dyDescent="0.25">
      <c r="B144" s="59"/>
      <c r="C144" s="14"/>
      <c r="D144" s="14"/>
      <c r="E144" s="10" t="str">
        <f>IF(tbVisitas[Cliente]="","",IFERROR(INDEX(tbClientes[],MATCH(D144,tbClientes[Nome da Empresa],0),3),""))</f>
        <v/>
      </c>
      <c r="F144" s="14"/>
      <c r="G144" s="14"/>
      <c r="H144" s="14" t="str">
        <f ca="1">IF(G144="Cancelada",Aux!$A$2,IF(G144="Sim",Aux!$A$3,IF(AND(G144="Não",B144&gt;=TODAY()),Aux!$A$4,IF(AND(G144="Não",B144&lt;TODAY()),Aux!$A$5,""))))</f>
        <v/>
      </c>
      <c r="I144" s="14"/>
      <c r="J144" s="11" t="str">
        <f t="shared" si="2"/>
        <v/>
      </c>
    </row>
    <row r="145" spans="2:10" ht="30" customHeight="1" x14ac:dyDescent="0.25">
      <c r="B145" s="59"/>
      <c r="C145" s="14"/>
      <c r="D145" s="14"/>
      <c r="E145" s="10" t="str">
        <f>IF(tbVisitas[Cliente]="","",IFERROR(INDEX(tbClientes[],MATCH(D145,tbClientes[Nome da Empresa],0),3),""))</f>
        <v/>
      </c>
      <c r="F145" s="14"/>
      <c r="G145" s="14"/>
      <c r="H145" s="14" t="str">
        <f ca="1">IF(G145="Cancelada",Aux!$A$2,IF(G145="Sim",Aux!$A$3,IF(AND(G145="Não",B145&gt;=TODAY()),Aux!$A$4,IF(AND(G145="Não",B145&lt;TODAY()),Aux!$A$5,""))))</f>
        <v/>
      </c>
      <c r="I145" s="14"/>
      <c r="J145" s="11" t="str">
        <f t="shared" si="2"/>
        <v/>
      </c>
    </row>
    <row r="146" spans="2:10" ht="30" customHeight="1" x14ac:dyDescent="0.25">
      <c r="B146" s="59"/>
      <c r="C146" s="14"/>
      <c r="D146" s="14"/>
      <c r="E146" s="10" t="str">
        <f>IF(tbVisitas[Cliente]="","",IFERROR(INDEX(tbClientes[],MATCH(D146,tbClientes[Nome da Empresa],0),3),""))</f>
        <v/>
      </c>
      <c r="F146" s="14"/>
      <c r="G146" s="14"/>
      <c r="H146" s="14" t="str">
        <f ca="1">IF(G146="Cancelada",Aux!$A$2,IF(G146="Sim",Aux!$A$3,IF(AND(G146="Não",B146&gt;=TODAY()),Aux!$A$4,IF(AND(G146="Não",B146&lt;TODAY()),Aux!$A$5,""))))</f>
        <v/>
      </c>
      <c r="I146" s="14"/>
      <c r="J146" s="11" t="str">
        <f t="shared" si="2"/>
        <v/>
      </c>
    </row>
    <row r="147" spans="2:10" ht="30" customHeight="1" x14ac:dyDescent="0.25">
      <c r="B147" s="59"/>
      <c r="C147" s="14"/>
      <c r="D147" s="14"/>
      <c r="E147" s="10" t="str">
        <f>IF(tbVisitas[Cliente]="","",IFERROR(INDEX(tbClientes[],MATCH(D147,tbClientes[Nome da Empresa],0),3),""))</f>
        <v/>
      </c>
      <c r="F147" s="14"/>
      <c r="G147" s="14"/>
      <c r="H147" s="14" t="str">
        <f ca="1">IF(G147="Cancelada",Aux!$A$2,IF(G147="Sim",Aux!$A$3,IF(AND(G147="Não",B147&gt;=TODAY()),Aux!$A$4,IF(AND(G147="Não",B147&lt;TODAY()),Aux!$A$5,""))))</f>
        <v/>
      </c>
      <c r="I147" s="14"/>
      <c r="J147" s="11" t="str">
        <f t="shared" si="2"/>
        <v/>
      </c>
    </row>
    <row r="148" spans="2:10" ht="30" customHeight="1" x14ac:dyDescent="0.25">
      <c r="B148" s="59"/>
      <c r="C148" s="14"/>
      <c r="D148" s="14"/>
      <c r="E148" s="10" t="str">
        <f>IF(tbVisitas[Cliente]="","",IFERROR(INDEX(tbClientes[],MATCH(D148,tbClientes[Nome da Empresa],0),3),""))</f>
        <v/>
      </c>
      <c r="F148" s="14"/>
      <c r="G148" s="14"/>
      <c r="H148" s="14" t="str">
        <f ca="1">IF(G148="Cancelada",Aux!$A$2,IF(G148="Sim",Aux!$A$3,IF(AND(G148="Não",B148&gt;=TODAY()),Aux!$A$4,IF(AND(G148="Não",B148&lt;TODAY()),Aux!$A$5,""))))</f>
        <v/>
      </c>
      <c r="I148" s="14"/>
      <c r="J148" s="11" t="str">
        <f t="shared" si="2"/>
        <v/>
      </c>
    </row>
    <row r="149" spans="2:10" ht="30" customHeight="1" x14ac:dyDescent="0.25">
      <c r="B149" s="59"/>
      <c r="C149" s="14"/>
      <c r="D149" s="14"/>
      <c r="E149" s="10" t="str">
        <f>IF(tbVisitas[Cliente]="","",IFERROR(INDEX(tbClientes[],MATCH(D149,tbClientes[Nome da Empresa],0),3),""))</f>
        <v/>
      </c>
      <c r="F149" s="14"/>
      <c r="G149" s="14"/>
      <c r="H149" s="14" t="str">
        <f ca="1">IF(G149="Cancelada",Aux!$A$2,IF(G149="Sim",Aux!$A$3,IF(AND(G149="Não",B149&gt;=TODAY()),Aux!$A$4,IF(AND(G149="Não",B149&lt;TODAY()),Aux!$A$5,""))))</f>
        <v/>
      </c>
      <c r="I149" s="14"/>
      <c r="J149" s="11" t="str">
        <f t="shared" si="2"/>
        <v/>
      </c>
    </row>
    <row r="150" spans="2:10" ht="30" customHeight="1" x14ac:dyDescent="0.25">
      <c r="B150" s="59"/>
      <c r="C150" s="14"/>
      <c r="D150" s="14"/>
      <c r="E150" s="10" t="str">
        <f>IF(tbVisitas[Cliente]="","",IFERROR(INDEX(tbClientes[],MATCH(D150,tbClientes[Nome da Empresa],0),3),""))</f>
        <v/>
      </c>
      <c r="F150" s="14"/>
      <c r="G150" s="14"/>
      <c r="H150" s="14" t="str">
        <f ca="1">IF(G150="Cancelada",Aux!$A$2,IF(G150="Sim",Aux!$A$3,IF(AND(G150="Não",B150&gt;=TODAY()),Aux!$A$4,IF(AND(G150="Não",B150&lt;TODAY()),Aux!$A$5,""))))</f>
        <v/>
      </c>
      <c r="I150" s="14"/>
      <c r="J150" s="11" t="str">
        <f t="shared" si="2"/>
        <v/>
      </c>
    </row>
    <row r="151" spans="2:10" ht="30" customHeight="1" x14ac:dyDescent="0.25">
      <c r="B151" s="59"/>
      <c r="C151" s="14"/>
      <c r="D151" s="14"/>
      <c r="E151" s="10" t="str">
        <f>IF(tbVisitas[Cliente]="","",IFERROR(INDEX(tbClientes[],MATCH(D151,tbClientes[Nome da Empresa],0),3),""))</f>
        <v/>
      </c>
      <c r="F151" s="14"/>
      <c r="G151" s="14"/>
      <c r="H151" s="14" t="str">
        <f ca="1">IF(G151="Cancelada",Aux!$A$2,IF(G151="Sim",Aux!$A$3,IF(AND(G151="Não",B151&gt;=TODAY()),Aux!$A$4,IF(AND(G151="Não",B151&lt;TODAY()),Aux!$A$5,""))))</f>
        <v/>
      </c>
      <c r="I151" s="14"/>
      <c r="J151" s="11" t="str">
        <f t="shared" si="2"/>
        <v/>
      </c>
    </row>
    <row r="152" spans="2:10" ht="30" customHeight="1" x14ac:dyDescent="0.25">
      <c r="B152" s="59"/>
      <c r="C152" s="14"/>
      <c r="D152" s="14"/>
      <c r="E152" s="10" t="str">
        <f>IF(tbVisitas[Cliente]="","",IFERROR(INDEX(tbClientes[],MATCH(D152,tbClientes[Nome da Empresa],0),3),""))</f>
        <v/>
      </c>
      <c r="F152" s="14"/>
      <c r="G152" s="14"/>
      <c r="H152" s="14" t="str">
        <f ca="1">IF(G152="Cancelada",Aux!$A$2,IF(G152="Sim",Aux!$A$3,IF(AND(G152="Não",B152&gt;=TODAY()),Aux!$A$4,IF(AND(G152="Não",B152&lt;TODAY()),Aux!$A$5,""))))</f>
        <v/>
      </c>
      <c r="I152" s="14"/>
      <c r="J152" s="11" t="str">
        <f t="shared" ref="J152:J215" si="3">IF(B152="","",ROW())</f>
        <v/>
      </c>
    </row>
    <row r="153" spans="2:10" ht="30" customHeight="1" x14ac:dyDescent="0.25">
      <c r="B153" s="59"/>
      <c r="C153" s="14"/>
      <c r="D153" s="14"/>
      <c r="E153" s="10" t="str">
        <f>IF(tbVisitas[Cliente]="","",IFERROR(INDEX(tbClientes[],MATCH(D153,tbClientes[Nome da Empresa],0),3),""))</f>
        <v/>
      </c>
      <c r="F153" s="14"/>
      <c r="G153" s="14"/>
      <c r="H153" s="14" t="str">
        <f ca="1">IF(G153="Cancelada",Aux!$A$2,IF(G153="Sim",Aux!$A$3,IF(AND(G153="Não",B153&gt;=TODAY()),Aux!$A$4,IF(AND(G153="Não",B153&lt;TODAY()),Aux!$A$5,""))))</f>
        <v/>
      </c>
      <c r="I153" s="14"/>
      <c r="J153" s="11" t="str">
        <f t="shared" si="3"/>
        <v/>
      </c>
    </row>
    <row r="154" spans="2:10" ht="30" customHeight="1" x14ac:dyDescent="0.25">
      <c r="B154" s="59"/>
      <c r="C154" s="14"/>
      <c r="D154" s="14"/>
      <c r="E154" s="10" t="str">
        <f>IF(tbVisitas[Cliente]="","",IFERROR(INDEX(tbClientes[],MATCH(D154,tbClientes[Nome da Empresa],0),3),""))</f>
        <v/>
      </c>
      <c r="F154" s="14"/>
      <c r="G154" s="14"/>
      <c r="H154" s="14" t="str">
        <f ca="1">IF(G154="Cancelada",Aux!$A$2,IF(G154="Sim",Aux!$A$3,IF(AND(G154="Não",B154&gt;=TODAY()),Aux!$A$4,IF(AND(G154="Não",B154&lt;TODAY()),Aux!$A$5,""))))</f>
        <v/>
      </c>
      <c r="I154" s="14"/>
      <c r="J154" s="11" t="str">
        <f t="shared" si="3"/>
        <v/>
      </c>
    </row>
    <row r="155" spans="2:10" ht="30" customHeight="1" x14ac:dyDescent="0.25">
      <c r="B155" s="59"/>
      <c r="C155" s="14"/>
      <c r="D155" s="14"/>
      <c r="E155" s="10" t="str">
        <f>IF(tbVisitas[Cliente]="","",IFERROR(INDEX(tbClientes[],MATCH(D155,tbClientes[Nome da Empresa],0),3),""))</f>
        <v/>
      </c>
      <c r="F155" s="14"/>
      <c r="G155" s="14"/>
      <c r="H155" s="14" t="str">
        <f ca="1">IF(G155="Cancelada",Aux!$A$2,IF(G155="Sim",Aux!$A$3,IF(AND(G155="Não",B155&gt;=TODAY()),Aux!$A$4,IF(AND(G155="Não",B155&lt;TODAY()),Aux!$A$5,""))))</f>
        <v/>
      </c>
      <c r="I155" s="14"/>
      <c r="J155" s="11" t="str">
        <f t="shared" si="3"/>
        <v/>
      </c>
    </row>
    <row r="156" spans="2:10" ht="30" customHeight="1" x14ac:dyDescent="0.25">
      <c r="B156" s="59"/>
      <c r="C156" s="14"/>
      <c r="D156" s="14"/>
      <c r="E156" s="10" t="str">
        <f>IF(tbVisitas[Cliente]="","",IFERROR(INDEX(tbClientes[],MATCH(D156,tbClientes[Nome da Empresa],0),3),""))</f>
        <v/>
      </c>
      <c r="F156" s="14"/>
      <c r="G156" s="14"/>
      <c r="H156" s="14" t="str">
        <f ca="1">IF(G156="Cancelada",Aux!$A$2,IF(G156="Sim",Aux!$A$3,IF(AND(G156="Não",B156&gt;=TODAY()),Aux!$A$4,IF(AND(G156="Não",B156&lt;TODAY()),Aux!$A$5,""))))</f>
        <v/>
      </c>
      <c r="I156" s="14"/>
      <c r="J156" s="11" t="str">
        <f t="shared" si="3"/>
        <v/>
      </c>
    </row>
    <row r="157" spans="2:10" ht="30" customHeight="1" x14ac:dyDescent="0.25">
      <c r="B157" s="59"/>
      <c r="C157" s="14"/>
      <c r="D157" s="14"/>
      <c r="E157" s="10" t="str">
        <f>IF(tbVisitas[Cliente]="","",IFERROR(INDEX(tbClientes[],MATCH(D157,tbClientes[Nome da Empresa],0),3),""))</f>
        <v/>
      </c>
      <c r="F157" s="14"/>
      <c r="G157" s="14"/>
      <c r="H157" s="14" t="str">
        <f ca="1">IF(G157="Cancelada",Aux!$A$2,IF(G157="Sim",Aux!$A$3,IF(AND(G157="Não",B157&gt;=TODAY()),Aux!$A$4,IF(AND(G157="Não",B157&lt;TODAY()),Aux!$A$5,""))))</f>
        <v/>
      </c>
      <c r="I157" s="14"/>
      <c r="J157" s="11" t="str">
        <f t="shared" si="3"/>
        <v/>
      </c>
    </row>
    <row r="158" spans="2:10" ht="30" customHeight="1" x14ac:dyDescent="0.25">
      <c r="B158" s="59"/>
      <c r="C158" s="14"/>
      <c r="D158" s="14"/>
      <c r="E158" s="10" t="str">
        <f>IF(tbVisitas[Cliente]="","",IFERROR(INDEX(tbClientes[],MATCH(D158,tbClientes[Nome da Empresa],0),3),""))</f>
        <v/>
      </c>
      <c r="F158" s="14"/>
      <c r="G158" s="14"/>
      <c r="H158" s="14" t="str">
        <f ca="1">IF(G158="Cancelada",Aux!$A$2,IF(G158="Sim",Aux!$A$3,IF(AND(G158="Não",B158&gt;=TODAY()),Aux!$A$4,IF(AND(G158="Não",B158&lt;TODAY()),Aux!$A$5,""))))</f>
        <v/>
      </c>
      <c r="I158" s="14"/>
      <c r="J158" s="11" t="str">
        <f t="shared" si="3"/>
        <v/>
      </c>
    </row>
    <row r="159" spans="2:10" ht="30" customHeight="1" x14ac:dyDescent="0.25">
      <c r="B159" s="59"/>
      <c r="C159" s="14"/>
      <c r="D159" s="14"/>
      <c r="E159" s="10" t="str">
        <f>IF(tbVisitas[Cliente]="","",IFERROR(INDEX(tbClientes[],MATCH(D159,tbClientes[Nome da Empresa],0),3),""))</f>
        <v/>
      </c>
      <c r="F159" s="14"/>
      <c r="G159" s="14"/>
      <c r="H159" s="14" t="str">
        <f ca="1">IF(G159="Cancelada",Aux!$A$2,IF(G159="Sim",Aux!$A$3,IF(AND(G159="Não",B159&gt;=TODAY()),Aux!$A$4,IF(AND(G159="Não",B159&lt;TODAY()),Aux!$A$5,""))))</f>
        <v/>
      </c>
      <c r="I159" s="14"/>
      <c r="J159" s="11" t="str">
        <f t="shared" si="3"/>
        <v/>
      </c>
    </row>
    <row r="160" spans="2:10" ht="30" customHeight="1" x14ac:dyDescent="0.25">
      <c r="B160" s="59"/>
      <c r="C160" s="14"/>
      <c r="D160" s="14"/>
      <c r="E160" s="10" t="str">
        <f>IF(tbVisitas[Cliente]="","",IFERROR(INDEX(tbClientes[],MATCH(D160,tbClientes[Nome da Empresa],0),3),""))</f>
        <v/>
      </c>
      <c r="F160" s="14"/>
      <c r="G160" s="14"/>
      <c r="H160" s="14" t="str">
        <f ca="1">IF(G160="Cancelada",Aux!$A$2,IF(G160="Sim",Aux!$A$3,IF(AND(G160="Não",B160&gt;=TODAY()),Aux!$A$4,IF(AND(G160="Não",B160&lt;TODAY()),Aux!$A$5,""))))</f>
        <v/>
      </c>
      <c r="I160" s="14"/>
      <c r="J160" s="11" t="str">
        <f t="shared" si="3"/>
        <v/>
      </c>
    </row>
    <row r="161" spans="2:10" ht="30" customHeight="1" x14ac:dyDescent="0.25">
      <c r="B161" s="59"/>
      <c r="C161" s="14"/>
      <c r="D161" s="14"/>
      <c r="E161" s="10" t="str">
        <f>IF(tbVisitas[Cliente]="","",IFERROR(INDEX(tbClientes[],MATCH(D161,tbClientes[Nome da Empresa],0),3),""))</f>
        <v/>
      </c>
      <c r="F161" s="14"/>
      <c r="G161" s="14"/>
      <c r="H161" s="14" t="str">
        <f ca="1">IF(G161="Cancelada",Aux!$A$2,IF(G161="Sim",Aux!$A$3,IF(AND(G161="Não",B161&gt;=TODAY()),Aux!$A$4,IF(AND(G161="Não",B161&lt;TODAY()),Aux!$A$5,""))))</f>
        <v/>
      </c>
      <c r="I161" s="14"/>
      <c r="J161" s="11" t="str">
        <f t="shared" si="3"/>
        <v/>
      </c>
    </row>
    <row r="162" spans="2:10" ht="30" customHeight="1" x14ac:dyDescent="0.25">
      <c r="B162" s="59"/>
      <c r="C162" s="14"/>
      <c r="D162" s="14"/>
      <c r="E162" s="10" t="str">
        <f>IF(tbVisitas[Cliente]="","",IFERROR(INDEX(tbClientes[],MATCH(D162,tbClientes[Nome da Empresa],0),3),""))</f>
        <v/>
      </c>
      <c r="F162" s="14"/>
      <c r="G162" s="14"/>
      <c r="H162" s="14" t="str">
        <f ca="1">IF(G162="Cancelada",Aux!$A$2,IF(G162="Sim",Aux!$A$3,IF(AND(G162="Não",B162&gt;=TODAY()),Aux!$A$4,IF(AND(G162="Não",B162&lt;TODAY()),Aux!$A$5,""))))</f>
        <v/>
      </c>
      <c r="I162" s="14"/>
      <c r="J162" s="11" t="str">
        <f t="shared" si="3"/>
        <v/>
      </c>
    </row>
    <row r="163" spans="2:10" ht="30" customHeight="1" x14ac:dyDescent="0.25">
      <c r="B163" s="59"/>
      <c r="C163" s="14"/>
      <c r="D163" s="14"/>
      <c r="E163" s="10" t="str">
        <f>IF(tbVisitas[Cliente]="","",IFERROR(INDEX(tbClientes[],MATCH(D163,tbClientes[Nome da Empresa],0),3),""))</f>
        <v/>
      </c>
      <c r="F163" s="14"/>
      <c r="G163" s="14"/>
      <c r="H163" s="14" t="str">
        <f ca="1">IF(G163="Cancelada",Aux!$A$2,IF(G163="Sim",Aux!$A$3,IF(AND(G163="Não",B163&gt;=TODAY()),Aux!$A$4,IF(AND(G163="Não",B163&lt;TODAY()),Aux!$A$5,""))))</f>
        <v/>
      </c>
      <c r="I163" s="14"/>
      <c r="J163" s="11" t="str">
        <f t="shared" si="3"/>
        <v/>
      </c>
    </row>
    <row r="164" spans="2:10" ht="30" customHeight="1" x14ac:dyDescent="0.25">
      <c r="B164" s="59"/>
      <c r="C164" s="14"/>
      <c r="D164" s="14"/>
      <c r="E164" s="10" t="str">
        <f>IF(tbVisitas[Cliente]="","",IFERROR(INDEX(tbClientes[],MATCH(D164,tbClientes[Nome da Empresa],0),3),""))</f>
        <v/>
      </c>
      <c r="F164" s="14"/>
      <c r="G164" s="14"/>
      <c r="H164" s="14" t="str">
        <f ca="1">IF(G164="Cancelada",Aux!$A$2,IF(G164="Sim",Aux!$A$3,IF(AND(G164="Não",B164&gt;=TODAY()),Aux!$A$4,IF(AND(G164="Não",B164&lt;TODAY()),Aux!$A$5,""))))</f>
        <v/>
      </c>
      <c r="I164" s="14"/>
      <c r="J164" s="11" t="str">
        <f t="shared" si="3"/>
        <v/>
      </c>
    </row>
    <row r="165" spans="2:10" ht="30" customHeight="1" x14ac:dyDescent="0.25">
      <c r="B165" s="59"/>
      <c r="C165" s="14"/>
      <c r="D165" s="14"/>
      <c r="E165" s="10" t="str">
        <f>IF(tbVisitas[Cliente]="","",IFERROR(INDEX(tbClientes[],MATCH(D165,tbClientes[Nome da Empresa],0),3),""))</f>
        <v/>
      </c>
      <c r="F165" s="14"/>
      <c r="G165" s="14"/>
      <c r="H165" s="14" t="str">
        <f ca="1">IF(G165="Cancelada",Aux!$A$2,IF(G165="Sim",Aux!$A$3,IF(AND(G165="Não",B165&gt;=TODAY()),Aux!$A$4,IF(AND(G165="Não",B165&lt;TODAY()),Aux!$A$5,""))))</f>
        <v/>
      </c>
      <c r="I165" s="14"/>
      <c r="J165" s="11" t="str">
        <f t="shared" si="3"/>
        <v/>
      </c>
    </row>
    <row r="166" spans="2:10" ht="30" customHeight="1" x14ac:dyDescent="0.25">
      <c r="B166" s="59"/>
      <c r="C166" s="14"/>
      <c r="D166" s="14"/>
      <c r="E166" s="10" t="str">
        <f>IF(tbVisitas[Cliente]="","",IFERROR(INDEX(tbClientes[],MATCH(D166,tbClientes[Nome da Empresa],0),3),""))</f>
        <v/>
      </c>
      <c r="F166" s="14"/>
      <c r="G166" s="14"/>
      <c r="H166" s="14" t="str">
        <f ca="1">IF(G166="Cancelada",Aux!$A$2,IF(G166="Sim",Aux!$A$3,IF(AND(G166="Não",B166&gt;=TODAY()),Aux!$A$4,IF(AND(G166="Não",B166&lt;TODAY()),Aux!$A$5,""))))</f>
        <v/>
      </c>
      <c r="I166" s="14"/>
      <c r="J166" s="11" t="str">
        <f t="shared" si="3"/>
        <v/>
      </c>
    </row>
    <row r="167" spans="2:10" ht="30" customHeight="1" x14ac:dyDescent="0.25">
      <c r="B167" s="59"/>
      <c r="C167" s="14"/>
      <c r="D167" s="14"/>
      <c r="E167" s="10" t="str">
        <f>IF(tbVisitas[Cliente]="","",IFERROR(INDEX(tbClientes[],MATCH(D167,tbClientes[Nome da Empresa],0),3),""))</f>
        <v/>
      </c>
      <c r="F167" s="14"/>
      <c r="G167" s="14"/>
      <c r="H167" s="14" t="str">
        <f ca="1">IF(G167="Cancelada",Aux!$A$2,IF(G167="Sim",Aux!$A$3,IF(AND(G167="Não",B167&gt;=TODAY()),Aux!$A$4,IF(AND(G167="Não",B167&lt;TODAY()),Aux!$A$5,""))))</f>
        <v/>
      </c>
      <c r="I167" s="14"/>
      <c r="J167" s="11" t="str">
        <f t="shared" si="3"/>
        <v/>
      </c>
    </row>
    <row r="168" spans="2:10" ht="30" customHeight="1" x14ac:dyDescent="0.25">
      <c r="B168" s="59"/>
      <c r="C168" s="14"/>
      <c r="D168" s="14"/>
      <c r="E168" s="10" t="str">
        <f>IF(tbVisitas[Cliente]="","",IFERROR(INDEX(tbClientes[],MATCH(D168,tbClientes[Nome da Empresa],0),3),""))</f>
        <v/>
      </c>
      <c r="F168" s="14"/>
      <c r="G168" s="14"/>
      <c r="H168" s="14" t="str">
        <f ca="1">IF(G168="Cancelada",Aux!$A$2,IF(G168="Sim",Aux!$A$3,IF(AND(G168="Não",B168&gt;=TODAY()),Aux!$A$4,IF(AND(G168="Não",B168&lt;TODAY()),Aux!$A$5,""))))</f>
        <v/>
      </c>
      <c r="I168" s="14"/>
      <c r="J168" s="11" t="str">
        <f t="shared" si="3"/>
        <v/>
      </c>
    </row>
    <row r="169" spans="2:10" ht="30" customHeight="1" x14ac:dyDescent="0.25">
      <c r="B169" s="59"/>
      <c r="C169" s="14"/>
      <c r="D169" s="14"/>
      <c r="E169" s="10" t="str">
        <f>IF(tbVisitas[Cliente]="","",IFERROR(INDEX(tbClientes[],MATCH(D169,tbClientes[Nome da Empresa],0),3),""))</f>
        <v/>
      </c>
      <c r="F169" s="14"/>
      <c r="G169" s="14"/>
      <c r="H169" s="14" t="str">
        <f ca="1">IF(G169="Cancelada",Aux!$A$2,IF(G169="Sim",Aux!$A$3,IF(AND(G169="Não",B169&gt;=TODAY()),Aux!$A$4,IF(AND(G169="Não",B169&lt;TODAY()),Aux!$A$5,""))))</f>
        <v/>
      </c>
      <c r="I169" s="14"/>
      <c r="J169" s="11" t="str">
        <f t="shared" si="3"/>
        <v/>
      </c>
    </row>
    <row r="170" spans="2:10" ht="30" customHeight="1" x14ac:dyDescent="0.25">
      <c r="B170" s="59"/>
      <c r="C170" s="14"/>
      <c r="D170" s="14"/>
      <c r="E170" s="10" t="str">
        <f>IF(tbVisitas[Cliente]="","",IFERROR(INDEX(tbClientes[],MATCH(D170,tbClientes[Nome da Empresa],0),3),""))</f>
        <v/>
      </c>
      <c r="F170" s="14"/>
      <c r="G170" s="14"/>
      <c r="H170" s="14" t="str">
        <f ca="1">IF(G170="Cancelada",Aux!$A$2,IF(G170="Sim",Aux!$A$3,IF(AND(G170="Não",B170&gt;=TODAY()),Aux!$A$4,IF(AND(G170="Não",B170&lt;TODAY()),Aux!$A$5,""))))</f>
        <v/>
      </c>
      <c r="I170" s="14"/>
      <c r="J170" s="11" t="str">
        <f t="shared" si="3"/>
        <v/>
      </c>
    </row>
    <row r="171" spans="2:10" ht="30" customHeight="1" x14ac:dyDescent="0.25">
      <c r="B171" s="59"/>
      <c r="C171" s="14"/>
      <c r="D171" s="14"/>
      <c r="E171" s="10" t="str">
        <f>IF(tbVisitas[Cliente]="","",IFERROR(INDEX(tbClientes[],MATCH(D171,tbClientes[Nome da Empresa],0),3),""))</f>
        <v/>
      </c>
      <c r="F171" s="14"/>
      <c r="G171" s="14"/>
      <c r="H171" s="14" t="str">
        <f ca="1">IF(G171="Cancelada",Aux!$A$2,IF(G171="Sim",Aux!$A$3,IF(AND(G171="Não",B171&gt;=TODAY()),Aux!$A$4,IF(AND(G171="Não",B171&lt;TODAY()),Aux!$A$5,""))))</f>
        <v/>
      </c>
      <c r="I171" s="14"/>
      <c r="J171" s="11" t="str">
        <f t="shared" si="3"/>
        <v/>
      </c>
    </row>
    <row r="172" spans="2:10" ht="30" customHeight="1" x14ac:dyDescent="0.25">
      <c r="B172" s="59"/>
      <c r="C172" s="14"/>
      <c r="D172" s="14"/>
      <c r="E172" s="10" t="str">
        <f>IF(tbVisitas[Cliente]="","",IFERROR(INDEX(tbClientes[],MATCH(D172,tbClientes[Nome da Empresa],0),3),""))</f>
        <v/>
      </c>
      <c r="F172" s="14"/>
      <c r="G172" s="14"/>
      <c r="H172" s="14" t="str">
        <f ca="1">IF(G172="Cancelada",Aux!$A$2,IF(G172="Sim",Aux!$A$3,IF(AND(G172="Não",B172&gt;=TODAY()),Aux!$A$4,IF(AND(G172="Não",B172&lt;TODAY()),Aux!$A$5,""))))</f>
        <v/>
      </c>
      <c r="I172" s="14"/>
      <c r="J172" s="11" t="str">
        <f t="shared" si="3"/>
        <v/>
      </c>
    </row>
    <row r="173" spans="2:10" ht="30" customHeight="1" x14ac:dyDescent="0.25">
      <c r="B173" s="59"/>
      <c r="C173" s="14"/>
      <c r="D173" s="14"/>
      <c r="E173" s="10" t="str">
        <f>IF(tbVisitas[Cliente]="","",IFERROR(INDEX(tbClientes[],MATCH(D173,tbClientes[Nome da Empresa],0),3),""))</f>
        <v/>
      </c>
      <c r="F173" s="14"/>
      <c r="G173" s="14"/>
      <c r="H173" s="14" t="str">
        <f ca="1">IF(G173="Cancelada",Aux!$A$2,IF(G173="Sim",Aux!$A$3,IF(AND(G173="Não",B173&gt;=TODAY()),Aux!$A$4,IF(AND(G173="Não",B173&lt;TODAY()),Aux!$A$5,""))))</f>
        <v/>
      </c>
      <c r="I173" s="14"/>
      <c r="J173" s="11" t="str">
        <f t="shared" si="3"/>
        <v/>
      </c>
    </row>
    <row r="174" spans="2:10" ht="30" customHeight="1" x14ac:dyDescent="0.25">
      <c r="B174" s="59"/>
      <c r="C174" s="14"/>
      <c r="D174" s="14"/>
      <c r="E174" s="10" t="str">
        <f>IF(tbVisitas[Cliente]="","",IFERROR(INDEX(tbClientes[],MATCH(D174,tbClientes[Nome da Empresa],0),3),""))</f>
        <v/>
      </c>
      <c r="F174" s="14"/>
      <c r="G174" s="14"/>
      <c r="H174" s="14" t="str">
        <f ca="1">IF(G174="Cancelada",Aux!$A$2,IF(G174="Sim",Aux!$A$3,IF(AND(G174="Não",B174&gt;=TODAY()),Aux!$A$4,IF(AND(G174="Não",B174&lt;TODAY()),Aux!$A$5,""))))</f>
        <v/>
      </c>
      <c r="I174" s="14"/>
      <c r="J174" s="11" t="str">
        <f t="shared" si="3"/>
        <v/>
      </c>
    </row>
    <row r="175" spans="2:10" ht="30" customHeight="1" x14ac:dyDescent="0.25">
      <c r="B175" s="59"/>
      <c r="C175" s="14"/>
      <c r="D175" s="14"/>
      <c r="E175" s="10" t="str">
        <f>IF(tbVisitas[Cliente]="","",IFERROR(INDEX(tbClientes[],MATCH(D175,tbClientes[Nome da Empresa],0),3),""))</f>
        <v/>
      </c>
      <c r="F175" s="14"/>
      <c r="G175" s="14"/>
      <c r="H175" s="14" t="str">
        <f ca="1">IF(G175="Cancelada",Aux!$A$2,IF(G175="Sim",Aux!$A$3,IF(AND(G175="Não",B175&gt;=TODAY()),Aux!$A$4,IF(AND(G175="Não",B175&lt;TODAY()),Aux!$A$5,""))))</f>
        <v/>
      </c>
      <c r="I175" s="14"/>
      <c r="J175" s="11" t="str">
        <f t="shared" si="3"/>
        <v/>
      </c>
    </row>
    <row r="176" spans="2:10" ht="30" customHeight="1" x14ac:dyDescent="0.25">
      <c r="B176" s="59"/>
      <c r="C176" s="14"/>
      <c r="D176" s="14"/>
      <c r="E176" s="10" t="str">
        <f>IF(tbVisitas[Cliente]="","",IFERROR(INDEX(tbClientes[],MATCH(D176,tbClientes[Nome da Empresa],0),3),""))</f>
        <v/>
      </c>
      <c r="F176" s="14"/>
      <c r="G176" s="14"/>
      <c r="H176" s="14" t="str">
        <f ca="1">IF(G176="Cancelada",Aux!$A$2,IF(G176="Sim",Aux!$A$3,IF(AND(G176="Não",B176&gt;=TODAY()),Aux!$A$4,IF(AND(G176="Não",B176&lt;TODAY()),Aux!$A$5,""))))</f>
        <v/>
      </c>
      <c r="I176" s="14"/>
      <c r="J176" s="11" t="str">
        <f t="shared" si="3"/>
        <v/>
      </c>
    </row>
    <row r="177" spans="2:10" ht="30" customHeight="1" x14ac:dyDescent="0.25">
      <c r="B177" s="59"/>
      <c r="C177" s="14"/>
      <c r="D177" s="14"/>
      <c r="E177" s="10" t="str">
        <f>IF(tbVisitas[Cliente]="","",IFERROR(INDEX(tbClientes[],MATCH(D177,tbClientes[Nome da Empresa],0),3),""))</f>
        <v/>
      </c>
      <c r="F177" s="14"/>
      <c r="G177" s="14"/>
      <c r="H177" s="14" t="str">
        <f ca="1">IF(G177="Cancelada",Aux!$A$2,IF(G177="Sim",Aux!$A$3,IF(AND(G177="Não",B177&gt;=TODAY()),Aux!$A$4,IF(AND(G177="Não",B177&lt;TODAY()),Aux!$A$5,""))))</f>
        <v/>
      </c>
      <c r="I177" s="14"/>
      <c r="J177" s="11" t="str">
        <f t="shared" si="3"/>
        <v/>
      </c>
    </row>
    <row r="178" spans="2:10" ht="30" customHeight="1" x14ac:dyDescent="0.25">
      <c r="B178" s="59"/>
      <c r="C178" s="14"/>
      <c r="D178" s="14"/>
      <c r="E178" s="10" t="str">
        <f>IF(tbVisitas[Cliente]="","",IFERROR(INDEX(tbClientes[],MATCH(D178,tbClientes[Nome da Empresa],0),3),""))</f>
        <v/>
      </c>
      <c r="F178" s="14"/>
      <c r="G178" s="14"/>
      <c r="H178" s="14" t="str">
        <f ca="1">IF(G178="Cancelada",Aux!$A$2,IF(G178="Sim",Aux!$A$3,IF(AND(G178="Não",B178&gt;=TODAY()),Aux!$A$4,IF(AND(G178="Não",B178&lt;TODAY()),Aux!$A$5,""))))</f>
        <v/>
      </c>
      <c r="I178" s="14"/>
      <c r="J178" s="11" t="str">
        <f t="shared" si="3"/>
        <v/>
      </c>
    </row>
    <row r="179" spans="2:10" ht="30" customHeight="1" x14ac:dyDescent="0.25">
      <c r="B179" s="59"/>
      <c r="C179" s="14"/>
      <c r="D179" s="14"/>
      <c r="E179" s="10" t="str">
        <f>IF(tbVisitas[Cliente]="","",IFERROR(INDEX(tbClientes[],MATCH(D179,tbClientes[Nome da Empresa],0),3),""))</f>
        <v/>
      </c>
      <c r="F179" s="14"/>
      <c r="G179" s="14"/>
      <c r="H179" s="14" t="str">
        <f ca="1">IF(G179="Cancelada",Aux!$A$2,IF(G179="Sim",Aux!$A$3,IF(AND(G179="Não",B179&gt;=TODAY()),Aux!$A$4,IF(AND(G179="Não",B179&lt;TODAY()),Aux!$A$5,""))))</f>
        <v/>
      </c>
      <c r="I179" s="14"/>
      <c r="J179" s="11" t="str">
        <f t="shared" si="3"/>
        <v/>
      </c>
    </row>
    <row r="180" spans="2:10" ht="30" customHeight="1" x14ac:dyDescent="0.25">
      <c r="B180" s="59"/>
      <c r="C180" s="14"/>
      <c r="D180" s="14"/>
      <c r="E180" s="10" t="str">
        <f>IF(tbVisitas[Cliente]="","",IFERROR(INDEX(tbClientes[],MATCH(D180,tbClientes[Nome da Empresa],0),3),""))</f>
        <v/>
      </c>
      <c r="F180" s="14"/>
      <c r="G180" s="14"/>
      <c r="H180" s="14" t="str">
        <f ca="1">IF(G180="Cancelada",Aux!$A$2,IF(G180="Sim",Aux!$A$3,IF(AND(G180="Não",B180&gt;=TODAY()),Aux!$A$4,IF(AND(G180="Não",B180&lt;TODAY()),Aux!$A$5,""))))</f>
        <v/>
      </c>
      <c r="I180" s="14"/>
      <c r="J180" s="11" t="str">
        <f t="shared" si="3"/>
        <v/>
      </c>
    </row>
    <row r="181" spans="2:10" ht="30" customHeight="1" x14ac:dyDescent="0.25">
      <c r="B181" s="59"/>
      <c r="C181" s="14"/>
      <c r="D181" s="14"/>
      <c r="E181" s="10" t="str">
        <f>IF(tbVisitas[Cliente]="","",IFERROR(INDEX(tbClientes[],MATCH(D181,tbClientes[Nome da Empresa],0),3),""))</f>
        <v/>
      </c>
      <c r="F181" s="14"/>
      <c r="G181" s="14"/>
      <c r="H181" s="14" t="str">
        <f ca="1">IF(G181="Cancelada",Aux!$A$2,IF(G181="Sim",Aux!$A$3,IF(AND(G181="Não",B181&gt;=TODAY()),Aux!$A$4,IF(AND(G181="Não",B181&lt;TODAY()),Aux!$A$5,""))))</f>
        <v/>
      </c>
      <c r="I181" s="14"/>
      <c r="J181" s="11" t="str">
        <f t="shared" si="3"/>
        <v/>
      </c>
    </row>
    <row r="182" spans="2:10" ht="30" customHeight="1" x14ac:dyDescent="0.25">
      <c r="B182" s="59"/>
      <c r="C182" s="14"/>
      <c r="D182" s="14"/>
      <c r="E182" s="10" t="str">
        <f>IF(tbVisitas[Cliente]="","",IFERROR(INDEX(tbClientes[],MATCH(D182,tbClientes[Nome da Empresa],0),3),""))</f>
        <v/>
      </c>
      <c r="F182" s="14"/>
      <c r="G182" s="14"/>
      <c r="H182" s="14" t="str">
        <f ca="1">IF(G182="Cancelada",Aux!$A$2,IF(G182="Sim",Aux!$A$3,IF(AND(G182="Não",B182&gt;=TODAY()),Aux!$A$4,IF(AND(G182="Não",B182&lt;TODAY()),Aux!$A$5,""))))</f>
        <v/>
      </c>
      <c r="I182" s="14"/>
      <c r="J182" s="11" t="str">
        <f t="shared" si="3"/>
        <v/>
      </c>
    </row>
    <row r="183" spans="2:10" ht="30" customHeight="1" x14ac:dyDescent="0.25">
      <c r="B183" s="59"/>
      <c r="C183" s="14"/>
      <c r="D183" s="14"/>
      <c r="E183" s="10" t="str">
        <f>IF(tbVisitas[Cliente]="","",IFERROR(INDEX(tbClientes[],MATCH(D183,tbClientes[Nome da Empresa],0),3),""))</f>
        <v/>
      </c>
      <c r="F183" s="14"/>
      <c r="G183" s="14"/>
      <c r="H183" s="14" t="str">
        <f ca="1">IF(G183="Cancelada",Aux!$A$2,IF(G183="Sim",Aux!$A$3,IF(AND(G183="Não",B183&gt;=TODAY()),Aux!$A$4,IF(AND(G183="Não",B183&lt;TODAY()),Aux!$A$5,""))))</f>
        <v/>
      </c>
      <c r="I183" s="14"/>
      <c r="J183" s="11" t="str">
        <f t="shared" si="3"/>
        <v/>
      </c>
    </row>
    <row r="184" spans="2:10" ht="30" customHeight="1" x14ac:dyDescent="0.25">
      <c r="B184" s="59"/>
      <c r="C184" s="14"/>
      <c r="D184" s="14"/>
      <c r="E184" s="10" t="str">
        <f>IF(tbVisitas[Cliente]="","",IFERROR(INDEX(tbClientes[],MATCH(D184,tbClientes[Nome da Empresa],0),3),""))</f>
        <v/>
      </c>
      <c r="F184" s="14"/>
      <c r="G184" s="14"/>
      <c r="H184" s="14" t="str">
        <f ca="1">IF(G184="Cancelada",Aux!$A$2,IF(G184="Sim",Aux!$A$3,IF(AND(G184="Não",B184&gt;=TODAY()),Aux!$A$4,IF(AND(G184="Não",B184&lt;TODAY()),Aux!$A$5,""))))</f>
        <v/>
      </c>
      <c r="I184" s="14"/>
      <c r="J184" s="11" t="str">
        <f t="shared" si="3"/>
        <v/>
      </c>
    </row>
    <row r="185" spans="2:10" ht="30" customHeight="1" x14ac:dyDescent="0.25">
      <c r="B185" s="59"/>
      <c r="C185" s="14"/>
      <c r="D185" s="14"/>
      <c r="E185" s="10" t="str">
        <f>IF(tbVisitas[Cliente]="","",IFERROR(INDEX(tbClientes[],MATCH(D185,tbClientes[Nome da Empresa],0),3),""))</f>
        <v/>
      </c>
      <c r="F185" s="14"/>
      <c r="G185" s="14"/>
      <c r="H185" s="14" t="str">
        <f ca="1">IF(G185="Cancelada",Aux!$A$2,IF(G185="Sim",Aux!$A$3,IF(AND(G185="Não",B185&gt;=TODAY()),Aux!$A$4,IF(AND(G185="Não",B185&lt;TODAY()),Aux!$A$5,""))))</f>
        <v/>
      </c>
      <c r="I185" s="14"/>
      <c r="J185" s="11" t="str">
        <f t="shared" si="3"/>
        <v/>
      </c>
    </row>
    <row r="186" spans="2:10" ht="30" customHeight="1" x14ac:dyDescent="0.25">
      <c r="B186" s="59"/>
      <c r="C186" s="14"/>
      <c r="D186" s="14"/>
      <c r="E186" s="10" t="str">
        <f>IF(tbVisitas[Cliente]="","",IFERROR(INDEX(tbClientes[],MATCH(D186,tbClientes[Nome da Empresa],0),3),""))</f>
        <v/>
      </c>
      <c r="F186" s="14"/>
      <c r="G186" s="14"/>
      <c r="H186" s="14" t="str">
        <f ca="1">IF(G186="Cancelada",Aux!$A$2,IF(G186="Sim",Aux!$A$3,IF(AND(G186="Não",B186&gt;=TODAY()),Aux!$A$4,IF(AND(G186="Não",B186&lt;TODAY()),Aux!$A$5,""))))</f>
        <v/>
      </c>
      <c r="I186" s="14"/>
      <c r="J186" s="11" t="str">
        <f t="shared" si="3"/>
        <v/>
      </c>
    </row>
    <row r="187" spans="2:10" ht="30" customHeight="1" x14ac:dyDescent="0.25">
      <c r="B187" s="59"/>
      <c r="C187" s="14"/>
      <c r="D187" s="14"/>
      <c r="E187" s="10" t="str">
        <f>IF(tbVisitas[Cliente]="","",IFERROR(INDEX(tbClientes[],MATCH(D187,tbClientes[Nome da Empresa],0),3),""))</f>
        <v/>
      </c>
      <c r="F187" s="14"/>
      <c r="G187" s="14"/>
      <c r="H187" s="14" t="str">
        <f ca="1">IF(G187="Cancelada",Aux!$A$2,IF(G187="Sim",Aux!$A$3,IF(AND(G187="Não",B187&gt;=TODAY()),Aux!$A$4,IF(AND(G187="Não",B187&lt;TODAY()),Aux!$A$5,""))))</f>
        <v/>
      </c>
      <c r="I187" s="14"/>
      <c r="J187" s="11" t="str">
        <f t="shared" si="3"/>
        <v/>
      </c>
    </row>
    <row r="188" spans="2:10" ht="30" customHeight="1" x14ac:dyDescent="0.25">
      <c r="B188" s="59"/>
      <c r="C188" s="14"/>
      <c r="D188" s="14"/>
      <c r="E188" s="10" t="str">
        <f>IF(tbVisitas[Cliente]="","",IFERROR(INDEX(tbClientes[],MATCH(D188,tbClientes[Nome da Empresa],0),3),""))</f>
        <v/>
      </c>
      <c r="F188" s="14"/>
      <c r="G188" s="14"/>
      <c r="H188" s="14" t="str">
        <f ca="1">IF(G188="Cancelada",Aux!$A$2,IF(G188="Sim",Aux!$A$3,IF(AND(G188="Não",B188&gt;=TODAY()),Aux!$A$4,IF(AND(G188="Não",B188&lt;TODAY()),Aux!$A$5,""))))</f>
        <v/>
      </c>
      <c r="I188" s="14"/>
      <c r="J188" s="11" t="str">
        <f t="shared" si="3"/>
        <v/>
      </c>
    </row>
    <row r="189" spans="2:10" ht="30" customHeight="1" x14ac:dyDescent="0.25">
      <c r="B189" s="59"/>
      <c r="C189" s="14"/>
      <c r="D189" s="14"/>
      <c r="E189" s="10" t="str">
        <f>IF(tbVisitas[Cliente]="","",IFERROR(INDEX(tbClientes[],MATCH(D189,tbClientes[Nome da Empresa],0),3),""))</f>
        <v/>
      </c>
      <c r="F189" s="14"/>
      <c r="G189" s="14"/>
      <c r="H189" s="14" t="str">
        <f ca="1">IF(G189="Cancelada",Aux!$A$2,IF(G189="Sim",Aux!$A$3,IF(AND(G189="Não",B189&gt;=TODAY()),Aux!$A$4,IF(AND(G189="Não",B189&lt;TODAY()),Aux!$A$5,""))))</f>
        <v/>
      </c>
      <c r="I189" s="14"/>
      <c r="J189" s="11" t="str">
        <f t="shared" si="3"/>
        <v/>
      </c>
    </row>
    <row r="190" spans="2:10" ht="30" customHeight="1" x14ac:dyDescent="0.25">
      <c r="B190" s="59"/>
      <c r="C190" s="14"/>
      <c r="D190" s="14"/>
      <c r="E190" s="10" t="str">
        <f>IF(tbVisitas[Cliente]="","",IFERROR(INDEX(tbClientes[],MATCH(D190,tbClientes[Nome da Empresa],0),3),""))</f>
        <v/>
      </c>
      <c r="F190" s="14"/>
      <c r="G190" s="14"/>
      <c r="H190" s="14" t="str">
        <f ca="1">IF(G190="Cancelada",Aux!$A$2,IF(G190="Sim",Aux!$A$3,IF(AND(G190="Não",B190&gt;=TODAY()),Aux!$A$4,IF(AND(G190="Não",B190&lt;TODAY()),Aux!$A$5,""))))</f>
        <v/>
      </c>
      <c r="I190" s="14"/>
      <c r="J190" s="11" t="str">
        <f t="shared" si="3"/>
        <v/>
      </c>
    </row>
    <row r="191" spans="2:10" ht="30" customHeight="1" x14ac:dyDescent="0.25">
      <c r="B191" s="59"/>
      <c r="C191" s="14"/>
      <c r="D191" s="14"/>
      <c r="E191" s="10" t="str">
        <f>IF(tbVisitas[Cliente]="","",IFERROR(INDEX(tbClientes[],MATCH(D191,tbClientes[Nome da Empresa],0),3),""))</f>
        <v/>
      </c>
      <c r="F191" s="14"/>
      <c r="G191" s="14"/>
      <c r="H191" s="14" t="str">
        <f ca="1">IF(G191="Cancelada",Aux!$A$2,IF(G191="Sim",Aux!$A$3,IF(AND(G191="Não",B191&gt;=TODAY()),Aux!$A$4,IF(AND(G191="Não",B191&lt;TODAY()),Aux!$A$5,""))))</f>
        <v/>
      </c>
      <c r="I191" s="14"/>
      <c r="J191" s="11" t="str">
        <f t="shared" si="3"/>
        <v/>
      </c>
    </row>
    <row r="192" spans="2:10" ht="30" customHeight="1" x14ac:dyDescent="0.25">
      <c r="B192" s="59"/>
      <c r="C192" s="14"/>
      <c r="D192" s="14"/>
      <c r="E192" s="10" t="str">
        <f>IF(tbVisitas[Cliente]="","",IFERROR(INDEX(tbClientes[],MATCH(D192,tbClientes[Nome da Empresa],0),3),""))</f>
        <v/>
      </c>
      <c r="F192" s="14"/>
      <c r="G192" s="14"/>
      <c r="H192" s="14" t="str">
        <f ca="1">IF(G192="Cancelada",Aux!$A$2,IF(G192="Sim",Aux!$A$3,IF(AND(G192="Não",B192&gt;=TODAY()),Aux!$A$4,IF(AND(G192="Não",B192&lt;TODAY()),Aux!$A$5,""))))</f>
        <v/>
      </c>
      <c r="I192" s="14"/>
      <c r="J192" s="11" t="str">
        <f t="shared" si="3"/>
        <v/>
      </c>
    </row>
    <row r="193" spans="2:10" ht="30" customHeight="1" x14ac:dyDescent="0.25">
      <c r="B193" s="59"/>
      <c r="C193" s="14"/>
      <c r="D193" s="14"/>
      <c r="E193" s="10" t="str">
        <f>IF(tbVisitas[Cliente]="","",IFERROR(INDEX(tbClientes[],MATCH(D193,tbClientes[Nome da Empresa],0),3),""))</f>
        <v/>
      </c>
      <c r="F193" s="14"/>
      <c r="G193" s="14"/>
      <c r="H193" s="14" t="str">
        <f ca="1">IF(G193="Cancelada",Aux!$A$2,IF(G193="Sim",Aux!$A$3,IF(AND(G193="Não",B193&gt;=TODAY()),Aux!$A$4,IF(AND(G193="Não",B193&lt;TODAY()),Aux!$A$5,""))))</f>
        <v/>
      </c>
      <c r="I193" s="14"/>
      <c r="J193" s="11" t="str">
        <f t="shared" si="3"/>
        <v/>
      </c>
    </row>
    <row r="194" spans="2:10" ht="30" customHeight="1" x14ac:dyDescent="0.25">
      <c r="B194" s="59"/>
      <c r="C194" s="14"/>
      <c r="D194" s="14"/>
      <c r="E194" s="10" t="str">
        <f>IF(tbVisitas[Cliente]="","",IFERROR(INDEX(tbClientes[],MATCH(D194,tbClientes[Nome da Empresa],0),3),""))</f>
        <v/>
      </c>
      <c r="F194" s="14"/>
      <c r="G194" s="14"/>
      <c r="H194" s="14" t="str">
        <f ca="1">IF(G194="Cancelada",Aux!$A$2,IF(G194="Sim",Aux!$A$3,IF(AND(G194="Não",B194&gt;=TODAY()),Aux!$A$4,IF(AND(G194="Não",B194&lt;TODAY()),Aux!$A$5,""))))</f>
        <v/>
      </c>
      <c r="I194" s="14"/>
      <c r="J194" s="11" t="str">
        <f t="shared" si="3"/>
        <v/>
      </c>
    </row>
    <row r="195" spans="2:10" ht="30" customHeight="1" x14ac:dyDescent="0.25">
      <c r="B195" s="59"/>
      <c r="C195" s="14"/>
      <c r="D195" s="14"/>
      <c r="E195" s="10" t="str">
        <f>IF(tbVisitas[Cliente]="","",IFERROR(INDEX(tbClientes[],MATCH(D195,tbClientes[Nome da Empresa],0),3),""))</f>
        <v/>
      </c>
      <c r="F195" s="14"/>
      <c r="G195" s="14"/>
      <c r="H195" s="14" t="str">
        <f ca="1">IF(G195="Cancelada",Aux!$A$2,IF(G195="Sim",Aux!$A$3,IF(AND(G195="Não",B195&gt;=TODAY()),Aux!$A$4,IF(AND(G195="Não",B195&lt;TODAY()),Aux!$A$5,""))))</f>
        <v/>
      </c>
      <c r="I195" s="14"/>
      <c r="J195" s="11" t="str">
        <f t="shared" si="3"/>
        <v/>
      </c>
    </row>
    <row r="196" spans="2:10" ht="30" customHeight="1" x14ac:dyDescent="0.25">
      <c r="B196" s="59"/>
      <c r="C196" s="14"/>
      <c r="D196" s="14"/>
      <c r="E196" s="10" t="str">
        <f>IF(tbVisitas[Cliente]="","",IFERROR(INDEX(tbClientes[],MATCH(D196,tbClientes[Nome da Empresa],0),3),""))</f>
        <v/>
      </c>
      <c r="F196" s="14"/>
      <c r="G196" s="14"/>
      <c r="H196" s="14" t="str">
        <f ca="1">IF(G196="Cancelada",Aux!$A$2,IF(G196="Sim",Aux!$A$3,IF(AND(G196="Não",B196&gt;=TODAY()),Aux!$A$4,IF(AND(G196="Não",B196&lt;TODAY()),Aux!$A$5,""))))</f>
        <v/>
      </c>
      <c r="I196" s="14"/>
      <c r="J196" s="11" t="str">
        <f t="shared" si="3"/>
        <v/>
      </c>
    </row>
    <row r="197" spans="2:10" ht="30" customHeight="1" x14ac:dyDescent="0.25">
      <c r="B197" s="59"/>
      <c r="C197" s="14"/>
      <c r="D197" s="14"/>
      <c r="E197" s="10" t="str">
        <f>IF(tbVisitas[Cliente]="","",IFERROR(INDEX(tbClientes[],MATCH(D197,tbClientes[Nome da Empresa],0),3),""))</f>
        <v/>
      </c>
      <c r="F197" s="14"/>
      <c r="G197" s="14"/>
      <c r="H197" s="14" t="str">
        <f ca="1">IF(G197="Cancelada",Aux!$A$2,IF(G197="Sim",Aux!$A$3,IF(AND(G197="Não",B197&gt;=TODAY()),Aux!$A$4,IF(AND(G197="Não",B197&lt;TODAY()),Aux!$A$5,""))))</f>
        <v/>
      </c>
      <c r="I197" s="14"/>
      <c r="J197" s="11" t="str">
        <f t="shared" si="3"/>
        <v/>
      </c>
    </row>
    <row r="198" spans="2:10" ht="30" customHeight="1" x14ac:dyDescent="0.25">
      <c r="B198" s="59"/>
      <c r="C198" s="14"/>
      <c r="D198" s="14"/>
      <c r="E198" s="10" t="str">
        <f>IF(tbVisitas[Cliente]="","",IFERROR(INDEX(tbClientes[],MATCH(D198,tbClientes[Nome da Empresa],0),3),""))</f>
        <v/>
      </c>
      <c r="F198" s="14"/>
      <c r="G198" s="14"/>
      <c r="H198" s="14" t="str">
        <f ca="1">IF(G198="Cancelada",Aux!$A$2,IF(G198="Sim",Aux!$A$3,IF(AND(G198="Não",B198&gt;=TODAY()),Aux!$A$4,IF(AND(G198="Não",B198&lt;TODAY()),Aux!$A$5,""))))</f>
        <v/>
      </c>
      <c r="I198" s="14"/>
      <c r="J198" s="11" t="str">
        <f t="shared" si="3"/>
        <v/>
      </c>
    </row>
    <row r="199" spans="2:10" ht="30" customHeight="1" x14ac:dyDescent="0.25">
      <c r="B199" s="59"/>
      <c r="C199" s="14"/>
      <c r="D199" s="14"/>
      <c r="E199" s="10" t="str">
        <f>IF(tbVisitas[Cliente]="","",IFERROR(INDEX(tbClientes[],MATCH(D199,tbClientes[Nome da Empresa],0),3),""))</f>
        <v/>
      </c>
      <c r="F199" s="14"/>
      <c r="G199" s="14"/>
      <c r="H199" s="14" t="str">
        <f ca="1">IF(G199="Cancelada",Aux!$A$2,IF(G199="Sim",Aux!$A$3,IF(AND(G199="Não",B199&gt;=TODAY()),Aux!$A$4,IF(AND(G199="Não",B199&lt;TODAY()),Aux!$A$5,""))))</f>
        <v/>
      </c>
      <c r="I199" s="14"/>
      <c r="J199" s="11" t="str">
        <f t="shared" si="3"/>
        <v/>
      </c>
    </row>
    <row r="200" spans="2:10" ht="30" customHeight="1" x14ac:dyDescent="0.25">
      <c r="B200" s="59"/>
      <c r="C200" s="14"/>
      <c r="D200" s="14"/>
      <c r="E200" s="10" t="str">
        <f>IF(tbVisitas[Cliente]="","",IFERROR(INDEX(tbClientes[],MATCH(D200,tbClientes[Nome da Empresa],0),3),""))</f>
        <v/>
      </c>
      <c r="F200" s="14"/>
      <c r="G200" s="14"/>
      <c r="H200" s="14" t="str">
        <f ca="1">IF(G200="Cancelada",Aux!$A$2,IF(G200="Sim",Aux!$A$3,IF(AND(G200="Não",B200&gt;=TODAY()),Aux!$A$4,IF(AND(G200="Não",B200&lt;TODAY()),Aux!$A$5,""))))</f>
        <v/>
      </c>
      <c r="I200" s="14"/>
      <c r="J200" s="11" t="str">
        <f t="shared" si="3"/>
        <v/>
      </c>
    </row>
    <row r="201" spans="2:10" ht="30" customHeight="1" x14ac:dyDescent="0.25">
      <c r="B201" s="59"/>
      <c r="C201" s="14"/>
      <c r="D201" s="14"/>
      <c r="E201" s="10" t="str">
        <f>IF(tbVisitas[Cliente]="","",IFERROR(INDEX(tbClientes[],MATCH(D201,tbClientes[Nome da Empresa],0),3),""))</f>
        <v/>
      </c>
      <c r="F201" s="14"/>
      <c r="G201" s="14"/>
      <c r="H201" s="14" t="str">
        <f ca="1">IF(G201="Cancelada",Aux!$A$2,IF(G201="Sim",Aux!$A$3,IF(AND(G201="Não",B201&gt;=TODAY()),Aux!$A$4,IF(AND(G201="Não",B201&lt;TODAY()),Aux!$A$5,""))))</f>
        <v/>
      </c>
      <c r="I201" s="14"/>
      <c r="J201" s="11" t="str">
        <f t="shared" si="3"/>
        <v/>
      </c>
    </row>
    <row r="202" spans="2:10" ht="30" customHeight="1" x14ac:dyDescent="0.25">
      <c r="B202" s="59"/>
      <c r="C202" s="14"/>
      <c r="D202" s="14"/>
      <c r="E202" s="10" t="str">
        <f>IF(tbVisitas[Cliente]="","",IFERROR(INDEX(tbClientes[],MATCH(D202,tbClientes[Nome da Empresa],0),3),""))</f>
        <v/>
      </c>
      <c r="F202" s="14"/>
      <c r="G202" s="14"/>
      <c r="H202" s="14" t="str">
        <f ca="1">IF(G202="Cancelada",Aux!$A$2,IF(G202="Sim",Aux!$A$3,IF(AND(G202="Não",B202&gt;=TODAY()),Aux!$A$4,IF(AND(G202="Não",B202&lt;TODAY()),Aux!$A$5,""))))</f>
        <v/>
      </c>
      <c r="I202" s="14"/>
      <c r="J202" s="11" t="str">
        <f t="shared" si="3"/>
        <v/>
      </c>
    </row>
    <row r="203" spans="2:10" ht="30" customHeight="1" x14ac:dyDescent="0.25">
      <c r="B203" s="59"/>
      <c r="C203" s="14"/>
      <c r="D203" s="14"/>
      <c r="E203" s="10" t="str">
        <f>IF(tbVisitas[Cliente]="","",IFERROR(INDEX(tbClientes[],MATCH(D203,tbClientes[Nome da Empresa],0),3),""))</f>
        <v/>
      </c>
      <c r="F203" s="14"/>
      <c r="G203" s="14"/>
      <c r="H203" s="14" t="str">
        <f ca="1">IF(G203="Cancelada",Aux!$A$2,IF(G203="Sim",Aux!$A$3,IF(AND(G203="Não",B203&gt;=TODAY()),Aux!$A$4,IF(AND(G203="Não",B203&lt;TODAY()),Aux!$A$5,""))))</f>
        <v/>
      </c>
      <c r="I203" s="14"/>
      <c r="J203" s="11" t="str">
        <f t="shared" si="3"/>
        <v/>
      </c>
    </row>
    <row r="204" spans="2:10" ht="30" customHeight="1" x14ac:dyDescent="0.25">
      <c r="B204" s="59"/>
      <c r="C204" s="14"/>
      <c r="D204" s="14"/>
      <c r="E204" s="10" t="str">
        <f>IF(tbVisitas[Cliente]="","",IFERROR(INDEX(tbClientes[],MATCH(D204,tbClientes[Nome da Empresa],0),3),""))</f>
        <v/>
      </c>
      <c r="F204" s="14"/>
      <c r="G204" s="14"/>
      <c r="H204" s="14" t="str">
        <f ca="1">IF(G204="Cancelada",Aux!$A$2,IF(G204="Sim",Aux!$A$3,IF(AND(G204="Não",B204&gt;=TODAY()),Aux!$A$4,IF(AND(G204="Não",B204&lt;TODAY()),Aux!$A$5,""))))</f>
        <v/>
      </c>
      <c r="I204" s="14"/>
      <c r="J204" s="11" t="str">
        <f t="shared" si="3"/>
        <v/>
      </c>
    </row>
    <row r="205" spans="2:10" ht="30" customHeight="1" x14ac:dyDescent="0.25">
      <c r="B205" s="59"/>
      <c r="C205" s="14"/>
      <c r="D205" s="14"/>
      <c r="E205" s="10" t="str">
        <f>IF(tbVisitas[Cliente]="","",IFERROR(INDEX(tbClientes[],MATCH(D205,tbClientes[Nome da Empresa],0),3),""))</f>
        <v/>
      </c>
      <c r="F205" s="14"/>
      <c r="G205" s="14"/>
      <c r="H205" s="14" t="str">
        <f ca="1">IF(G205="Cancelada",Aux!$A$2,IF(G205="Sim",Aux!$A$3,IF(AND(G205="Não",B205&gt;=TODAY()),Aux!$A$4,IF(AND(G205="Não",B205&lt;TODAY()),Aux!$A$5,""))))</f>
        <v/>
      </c>
      <c r="I205" s="14"/>
      <c r="J205" s="11" t="str">
        <f t="shared" si="3"/>
        <v/>
      </c>
    </row>
    <row r="206" spans="2:10" ht="30" customHeight="1" x14ac:dyDescent="0.25">
      <c r="B206" s="59"/>
      <c r="C206" s="14"/>
      <c r="D206" s="14"/>
      <c r="E206" s="10" t="str">
        <f>IF(tbVisitas[Cliente]="","",IFERROR(INDEX(tbClientes[],MATCH(D206,tbClientes[Nome da Empresa],0),3),""))</f>
        <v/>
      </c>
      <c r="F206" s="14"/>
      <c r="G206" s="14"/>
      <c r="H206" s="14" t="str">
        <f ca="1">IF(G206="Cancelada",Aux!$A$2,IF(G206="Sim",Aux!$A$3,IF(AND(G206="Não",B206&gt;=TODAY()),Aux!$A$4,IF(AND(G206="Não",B206&lt;TODAY()),Aux!$A$5,""))))</f>
        <v/>
      </c>
      <c r="I206" s="14"/>
      <c r="J206" s="11" t="str">
        <f t="shared" si="3"/>
        <v/>
      </c>
    </row>
    <row r="207" spans="2:10" ht="30" customHeight="1" x14ac:dyDescent="0.25">
      <c r="B207" s="59"/>
      <c r="C207" s="14"/>
      <c r="D207" s="14"/>
      <c r="E207" s="10" t="str">
        <f>IF(tbVisitas[Cliente]="","",IFERROR(INDEX(tbClientes[],MATCH(D207,tbClientes[Nome da Empresa],0),3),""))</f>
        <v/>
      </c>
      <c r="F207" s="14"/>
      <c r="G207" s="14"/>
      <c r="H207" s="14" t="str">
        <f ca="1">IF(G207="Cancelada",Aux!$A$2,IF(G207="Sim",Aux!$A$3,IF(AND(G207="Não",B207&gt;=TODAY()),Aux!$A$4,IF(AND(G207="Não",B207&lt;TODAY()),Aux!$A$5,""))))</f>
        <v/>
      </c>
      <c r="I207" s="14"/>
      <c r="J207" s="11" t="str">
        <f t="shared" si="3"/>
        <v/>
      </c>
    </row>
    <row r="208" spans="2:10" ht="30" customHeight="1" x14ac:dyDescent="0.25">
      <c r="B208" s="59"/>
      <c r="C208" s="14"/>
      <c r="D208" s="14"/>
      <c r="E208" s="10" t="str">
        <f>IF(tbVisitas[Cliente]="","",IFERROR(INDEX(tbClientes[],MATCH(D208,tbClientes[Nome da Empresa],0),3),""))</f>
        <v/>
      </c>
      <c r="F208" s="14"/>
      <c r="G208" s="14"/>
      <c r="H208" s="14" t="str">
        <f ca="1">IF(G208="Cancelada",Aux!$A$2,IF(G208="Sim",Aux!$A$3,IF(AND(G208="Não",B208&gt;=TODAY()),Aux!$A$4,IF(AND(G208="Não",B208&lt;TODAY()),Aux!$A$5,""))))</f>
        <v/>
      </c>
      <c r="I208" s="14"/>
      <c r="J208" s="11" t="str">
        <f t="shared" si="3"/>
        <v/>
      </c>
    </row>
    <row r="209" spans="2:10" ht="30" customHeight="1" x14ac:dyDescent="0.25">
      <c r="B209" s="59"/>
      <c r="C209" s="14"/>
      <c r="D209" s="14"/>
      <c r="E209" s="10" t="str">
        <f>IF(tbVisitas[Cliente]="","",IFERROR(INDEX(tbClientes[],MATCH(D209,tbClientes[Nome da Empresa],0),3),""))</f>
        <v/>
      </c>
      <c r="F209" s="14"/>
      <c r="G209" s="14"/>
      <c r="H209" s="14" t="str">
        <f ca="1">IF(G209="Cancelada",Aux!$A$2,IF(G209="Sim",Aux!$A$3,IF(AND(G209="Não",B209&gt;=TODAY()),Aux!$A$4,IF(AND(G209="Não",B209&lt;TODAY()),Aux!$A$5,""))))</f>
        <v/>
      </c>
      <c r="I209" s="14"/>
      <c r="J209" s="11" t="str">
        <f t="shared" si="3"/>
        <v/>
      </c>
    </row>
    <row r="210" spans="2:10" ht="30" customHeight="1" x14ac:dyDescent="0.25">
      <c r="B210" s="59"/>
      <c r="C210" s="14"/>
      <c r="D210" s="14"/>
      <c r="E210" s="10" t="str">
        <f>IF(tbVisitas[Cliente]="","",IFERROR(INDEX(tbClientes[],MATCH(D210,tbClientes[Nome da Empresa],0),3),""))</f>
        <v/>
      </c>
      <c r="F210" s="14"/>
      <c r="G210" s="14"/>
      <c r="H210" s="14" t="str">
        <f ca="1">IF(G210="Cancelada",Aux!$A$2,IF(G210="Sim",Aux!$A$3,IF(AND(G210="Não",B210&gt;=TODAY()),Aux!$A$4,IF(AND(G210="Não",B210&lt;TODAY()),Aux!$A$5,""))))</f>
        <v/>
      </c>
      <c r="I210" s="14"/>
      <c r="J210" s="11" t="str">
        <f t="shared" si="3"/>
        <v/>
      </c>
    </row>
    <row r="211" spans="2:10" ht="30" customHeight="1" x14ac:dyDescent="0.25">
      <c r="B211" s="59"/>
      <c r="C211" s="14"/>
      <c r="D211" s="14"/>
      <c r="E211" s="10" t="str">
        <f>IF(tbVisitas[Cliente]="","",IFERROR(INDEX(tbClientes[],MATCH(D211,tbClientes[Nome da Empresa],0),3),""))</f>
        <v/>
      </c>
      <c r="F211" s="14"/>
      <c r="G211" s="14"/>
      <c r="H211" s="14" t="str">
        <f ca="1">IF(G211="Cancelada",Aux!$A$2,IF(G211="Sim",Aux!$A$3,IF(AND(G211="Não",B211&gt;=TODAY()),Aux!$A$4,IF(AND(G211="Não",B211&lt;TODAY()),Aux!$A$5,""))))</f>
        <v/>
      </c>
      <c r="I211" s="14"/>
      <c r="J211" s="11" t="str">
        <f t="shared" si="3"/>
        <v/>
      </c>
    </row>
    <row r="212" spans="2:10" ht="30" customHeight="1" x14ac:dyDescent="0.25">
      <c r="B212" s="59"/>
      <c r="C212" s="14"/>
      <c r="D212" s="14"/>
      <c r="E212" s="10" t="str">
        <f>IF(tbVisitas[Cliente]="","",IFERROR(INDEX(tbClientes[],MATCH(D212,tbClientes[Nome da Empresa],0),3),""))</f>
        <v/>
      </c>
      <c r="F212" s="14"/>
      <c r="G212" s="14"/>
      <c r="H212" s="14" t="str">
        <f ca="1">IF(G212="Cancelada",Aux!$A$2,IF(G212="Sim",Aux!$A$3,IF(AND(G212="Não",B212&gt;=TODAY()),Aux!$A$4,IF(AND(G212="Não",B212&lt;TODAY()),Aux!$A$5,""))))</f>
        <v/>
      </c>
      <c r="I212" s="14"/>
      <c r="J212" s="11" t="str">
        <f t="shared" si="3"/>
        <v/>
      </c>
    </row>
    <row r="213" spans="2:10" ht="30" customHeight="1" x14ac:dyDescent="0.25">
      <c r="B213" s="59"/>
      <c r="C213" s="14"/>
      <c r="D213" s="14"/>
      <c r="E213" s="10" t="str">
        <f>IF(tbVisitas[Cliente]="","",IFERROR(INDEX(tbClientes[],MATCH(D213,tbClientes[Nome da Empresa],0),3),""))</f>
        <v/>
      </c>
      <c r="F213" s="14"/>
      <c r="G213" s="14"/>
      <c r="H213" s="14" t="str">
        <f ca="1">IF(G213="Cancelada",Aux!$A$2,IF(G213="Sim",Aux!$A$3,IF(AND(G213="Não",B213&gt;=TODAY()),Aux!$A$4,IF(AND(G213="Não",B213&lt;TODAY()),Aux!$A$5,""))))</f>
        <v/>
      </c>
      <c r="I213" s="14"/>
      <c r="J213" s="11" t="str">
        <f t="shared" si="3"/>
        <v/>
      </c>
    </row>
    <row r="214" spans="2:10" ht="30" customHeight="1" x14ac:dyDescent="0.25">
      <c r="B214" s="59"/>
      <c r="C214" s="14"/>
      <c r="D214" s="14"/>
      <c r="E214" s="10" t="str">
        <f>IF(tbVisitas[Cliente]="","",IFERROR(INDEX(tbClientes[],MATCH(D214,tbClientes[Nome da Empresa],0),3),""))</f>
        <v/>
      </c>
      <c r="F214" s="14"/>
      <c r="G214" s="14"/>
      <c r="H214" s="14" t="str">
        <f ca="1">IF(G214="Cancelada",Aux!$A$2,IF(G214="Sim",Aux!$A$3,IF(AND(G214="Não",B214&gt;=TODAY()),Aux!$A$4,IF(AND(G214="Não",B214&lt;TODAY()),Aux!$A$5,""))))</f>
        <v/>
      </c>
      <c r="I214" s="14"/>
      <c r="J214" s="11" t="str">
        <f t="shared" si="3"/>
        <v/>
      </c>
    </row>
    <row r="215" spans="2:10" ht="30" customHeight="1" x14ac:dyDescent="0.25">
      <c r="B215" s="59"/>
      <c r="C215" s="14"/>
      <c r="D215" s="14"/>
      <c r="E215" s="10" t="str">
        <f>IF(tbVisitas[Cliente]="","",IFERROR(INDEX(tbClientes[],MATCH(D215,tbClientes[Nome da Empresa],0),3),""))</f>
        <v/>
      </c>
      <c r="F215" s="14"/>
      <c r="G215" s="14"/>
      <c r="H215" s="14" t="str">
        <f ca="1">IF(G215="Cancelada",Aux!$A$2,IF(G215="Sim",Aux!$A$3,IF(AND(G215="Não",B215&gt;=TODAY()),Aux!$A$4,IF(AND(G215="Não",B215&lt;TODAY()),Aux!$A$5,""))))</f>
        <v/>
      </c>
      <c r="I215" s="14"/>
      <c r="J215" s="11" t="str">
        <f t="shared" si="3"/>
        <v/>
      </c>
    </row>
    <row r="216" spans="2:10" ht="30" customHeight="1" x14ac:dyDescent="0.25">
      <c r="B216" s="59"/>
      <c r="C216" s="14"/>
      <c r="D216" s="14"/>
      <c r="E216" s="10" t="str">
        <f>IF(tbVisitas[Cliente]="","",IFERROR(INDEX(tbClientes[],MATCH(D216,tbClientes[Nome da Empresa],0),3),""))</f>
        <v/>
      </c>
      <c r="F216" s="14"/>
      <c r="G216" s="14"/>
      <c r="H216" s="14" t="str">
        <f ca="1">IF(G216="Cancelada",Aux!$A$2,IF(G216="Sim",Aux!$A$3,IF(AND(G216="Não",B216&gt;=TODAY()),Aux!$A$4,IF(AND(G216="Não",B216&lt;TODAY()),Aux!$A$5,""))))</f>
        <v/>
      </c>
      <c r="I216" s="14"/>
      <c r="J216" s="11" t="str">
        <f t="shared" ref="J216:J279" si="4">IF(B216="","",ROW())</f>
        <v/>
      </c>
    </row>
    <row r="217" spans="2:10" ht="30" customHeight="1" x14ac:dyDescent="0.25">
      <c r="B217" s="59"/>
      <c r="C217" s="14"/>
      <c r="D217" s="14"/>
      <c r="E217" s="10" t="str">
        <f>IF(tbVisitas[Cliente]="","",IFERROR(INDEX(tbClientes[],MATCH(D217,tbClientes[Nome da Empresa],0),3),""))</f>
        <v/>
      </c>
      <c r="F217" s="14"/>
      <c r="G217" s="14"/>
      <c r="H217" s="14" t="str">
        <f ca="1">IF(G217="Cancelada",Aux!$A$2,IF(G217="Sim",Aux!$A$3,IF(AND(G217="Não",B217&gt;=TODAY()),Aux!$A$4,IF(AND(G217="Não",B217&lt;TODAY()),Aux!$A$5,""))))</f>
        <v/>
      </c>
      <c r="I217" s="14"/>
      <c r="J217" s="11" t="str">
        <f t="shared" si="4"/>
        <v/>
      </c>
    </row>
    <row r="218" spans="2:10" ht="30" customHeight="1" x14ac:dyDescent="0.25">
      <c r="B218" s="59"/>
      <c r="C218" s="14"/>
      <c r="D218" s="14"/>
      <c r="E218" s="10" t="str">
        <f>IF(tbVisitas[Cliente]="","",IFERROR(INDEX(tbClientes[],MATCH(D218,tbClientes[Nome da Empresa],0),3),""))</f>
        <v/>
      </c>
      <c r="F218" s="14"/>
      <c r="G218" s="14"/>
      <c r="H218" s="14" t="str">
        <f ca="1">IF(G218="Cancelada",Aux!$A$2,IF(G218="Sim",Aux!$A$3,IF(AND(G218="Não",B218&gt;=TODAY()),Aux!$A$4,IF(AND(G218="Não",B218&lt;TODAY()),Aux!$A$5,""))))</f>
        <v/>
      </c>
      <c r="I218" s="14"/>
      <c r="J218" s="11" t="str">
        <f t="shared" si="4"/>
        <v/>
      </c>
    </row>
    <row r="219" spans="2:10" ht="30" customHeight="1" x14ac:dyDescent="0.25">
      <c r="B219" s="59"/>
      <c r="C219" s="14"/>
      <c r="D219" s="14"/>
      <c r="E219" s="10" t="str">
        <f>IF(tbVisitas[Cliente]="","",IFERROR(INDEX(tbClientes[],MATCH(D219,tbClientes[Nome da Empresa],0),3),""))</f>
        <v/>
      </c>
      <c r="F219" s="14"/>
      <c r="G219" s="14"/>
      <c r="H219" s="14" t="str">
        <f ca="1">IF(G219="Cancelada",Aux!$A$2,IF(G219="Sim",Aux!$A$3,IF(AND(G219="Não",B219&gt;=TODAY()),Aux!$A$4,IF(AND(G219="Não",B219&lt;TODAY()),Aux!$A$5,""))))</f>
        <v/>
      </c>
      <c r="I219" s="14"/>
      <c r="J219" s="11" t="str">
        <f t="shared" si="4"/>
        <v/>
      </c>
    </row>
    <row r="220" spans="2:10" ht="30" customHeight="1" x14ac:dyDescent="0.25">
      <c r="B220" s="59"/>
      <c r="C220" s="14"/>
      <c r="D220" s="14"/>
      <c r="E220" s="10" t="str">
        <f>IF(tbVisitas[Cliente]="","",IFERROR(INDEX(tbClientes[],MATCH(D220,tbClientes[Nome da Empresa],0),3),""))</f>
        <v/>
      </c>
      <c r="F220" s="14"/>
      <c r="G220" s="14"/>
      <c r="H220" s="14" t="str">
        <f ca="1">IF(G220="Cancelada",Aux!$A$2,IF(G220="Sim",Aux!$A$3,IF(AND(G220="Não",B220&gt;=TODAY()),Aux!$A$4,IF(AND(G220="Não",B220&lt;TODAY()),Aux!$A$5,""))))</f>
        <v/>
      </c>
      <c r="I220" s="14"/>
      <c r="J220" s="11" t="str">
        <f t="shared" si="4"/>
        <v/>
      </c>
    </row>
    <row r="221" spans="2:10" ht="30" customHeight="1" x14ac:dyDescent="0.25">
      <c r="B221" s="59"/>
      <c r="C221" s="14"/>
      <c r="D221" s="14"/>
      <c r="E221" s="10" t="str">
        <f>IF(tbVisitas[Cliente]="","",IFERROR(INDEX(tbClientes[],MATCH(D221,tbClientes[Nome da Empresa],0),3),""))</f>
        <v/>
      </c>
      <c r="F221" s="14"/>
      <c r="G221" s="14"/>
      <c r="H221" s="14" t="str">
        <f ca="1">IF(G221="Cancelada",Aux!$A$2,IF(G221="Sim",Aux!$A$3,IF(AND(G221="Não",B221&gt;=TODAY()),Aux!$A$4,IF(AND(G221="Não",B221&lt;TODAY()),Aux!$A$5,""))))</f>
        <v/>
      </c>
      <c r="I221" s="14"/>
      <c r="J221" s="11" t="str">
        <f t="shared" si="4"/>
        <v/>
      </c>
    </row>
    <row r="222" spans="2:10" ht="30" customHeight="1" x14ac:dyDescent="0.25">
      <c r="B222" s="59"/>
      <c r="C222" s="14"/>
      <c r="D222" s="14"/>
      <c r="E222" s="10" t="str">
        <f>IF(tbVisitas[Cliente]="","",IFERROR(INDEX(tbClientes[],MATCH(D222,tbClientes[Nome da Empresa],0),3),""))</f>
        <v/>
      </c>
      <c r="F222" s="14"/>
      <c r="G222" s="14"/>
      <c r="H222" s="14" t="str">
        <f ca="1">IF(G222="Cancelada",Aux!$A$2,IF(G222="Sim",Aux!$A$3,IF(AND(G222="Não",B222&gt;=TODAY()),Aux!$A$4,IF(AND(G222="Não",B222&lt;TODAY()),Aux!$A$5,""))))</f>
        <v/>
      </c>
      <c r="I222" s="14"/>
      <c r="J222" s="11" t="str">
        <f t="shared" si="4"/>
        <v/>
      </c>
    </row>
    <row r="223" spans="2:10" ht="30" customHeight="1" x14ac:dyDescent="0.25">
      <c r="B223" s="59"/>
      <c r="C223" s="14"/>
      <c r="D223" s="14"/>
      <c r="E223" s="10" t="str">
        <f>IF(tbVisitas[Cliente]="","",IFERROR(INDEX(tbClientes[],MATCH(D223,tbClientes[Nome da Empresa],0),3),""))</f>
        <v/>
      </c>
      <c r="F223" s="14"/>
      <c r="G223" s="14"/>
      <c r="H223" s="14" t="str">
        <f ca="1">IF(G223="Cancelada",Aux!$A$2,IF(G223="Sim",Aux!$A$3,IF(AND(G223="Não",B223&gt;=TODAY()),Aux!$A$4,IF(AND(G223="Não",B223&lt;TODAY()),Aux!$A$5,""))))</f>
        <v/>
      </c>
      <c r="I223" s="14"/>
      <c r="J223" s="11" t="str">
        <f t="shared" si="4"/>
        <v/>
      </c>
    </row>
    <row r="224" spans="2:10" ht="30" customHeight="1" x14ac:dyDescent="0.25">
      <c r="B224" s="59"/>
      <c r="C224" s="14"/>
      <c r="D224" s="14"/>
      <c r="E224" s="10" t="str">
        <f>IF(tbVisitas[Cliente]="","",IFERROR(INDEX(tbClientes[],MATCH(D224,tbClientes[Nome da Empresa],0),3),""))</f>
        <v/>
      </c>
      <c r="F224" s="14"/>
      <c r="G224" s="14"/>
      <c r="H224" s="14" t="str">
        <f ca="1">IF(G224="Cancelada",Aux!$A$2,IF(G224="Sim",Aux!$A$3,IF(AND(G224="Não",B224&gt;=TODAY()),Aux!$A$4,IF(AND(G224="Não",B224&lt;TODAY()),Aux!$A$5,""))))</f>
        <v/>
      </c>
      <c r="I224" s="14"/>
      <c r="J224" s="11" t="str">
        <f t="shared" si="4"/>
        <v/>
      </c>
    </row>
    <row r="225" spans="2:10" ht="30" customHeight="1" x14ac:dyDescent="0.25">
      <c r="B225" s="59"/>
      <c r="C225" s="14"/>
      <c r="D225" s="14"/>
      <c r="E225" s="10" t="str">
        <f>IF(tbVisitas[Cliente]="","",IFERROR(INDEX(tbClientes[],MATCH(D225,tbClientes[Nome da Empresa],0),3),""))</f>
        <v/>
      </c>
      <c r="F225" s="14"/>
      <c r="G225" s="14"/>
      <c r="H225" s="14" t="str">
        <f ca="1">IF(G225="Cancelada",Aux!$A$2,IF(G225="Sim",Aux!$A$3,IF(AND(G225="Não",B225&gt;=TODAY()),Aux!$A$4,IF(AND(G225="Não",B225&lt;TODAY()),Aux!$A$5,""))))</f>
        <v/>
      </c>
      <c r="I225" s="14"/>
      <c r="J225" s="11" t="str">
        <f t="shared" si="4"/>
        <v/>
      </c>
    </row>
    <row r="226" spans="2:10" ht="30" customHeight="1" x14ac:dyDescent="0.25">
      <c r="B226" s="59"/>
      <c r="C226" s="14"/>
      <c r="D226" s="14"/>
      <c r="E226" s="10" t="str">
        <f>IF(tbVisitas[Cliente]="","",IFERROR(INDEX(tbClientes[],MATCH(D226,tbClientes[Nome da Empresa],0),3),""))</f>
        <v/>
      </c>
      <c r="F226" s="14"/>
      <c r="G226" s="14"/>
      <c r="H226" s="14" t="str">
        <f ca="1">IF(G226="Cancelada",Aux!$A$2,IF(G226="Sim",Aux!$A$3,IF(AND(G226="Não",B226&gt;=TODAY()),Aux!$A$4,IF(AND(G226="Não",B226&lt;TODAY()),Aux!$A$5,""))))</f>
        <v/>
      </c>
      <c r="I226" s="14"/>
      <c r="J226" s="11" t="str">
        <f t="shared" si="4"/>
        <v/>
      </c>
    </row>
    <row r="227" spans="2:10" ht="30" customHeight="1" x14ac:dyDescent="0.25">
      <c r="B227" s="59"/>
      <c r="C227" s="14"/>
      <c r="D227" s="14"/>
      <c r="E227" s="10" t="str">
        <f>IF(tbVisitas[Cliente]="","",IFERROR(INDEX(tbClientes[],MATCH(D227,tbClientes[Nome da Empresa],0),3),""))</f>
        <v/>
      </c>
      <c r="F227" s="14"/>
      <c r="G227" s="14"/>
      <c r="H227" s="14" t="str">
        <f ca="1">IF(G227="Cancelada",Aux!$A$2,IF(G227="Sim",Aux!$A$3,IF(AND(G227="Não",B227&gt;=TODAY()),Aux!$A$4,IF(AND(G227="Não",B227&lt;TODAY()),Aux!$A$5,""))))</f>
        <v/>
      </c>
      <c r="I227" s="14"/>
      <c r="J227" s="11" t="str">
        <f t="shared" si="4"/>
        <v/>
      </c>
    </row>
    <row r="228" spans="2:10" ht="30" customHeight="1" x14ac:dyDescent="0.25">
      <c r="B228" s="59"/>
      <c r="C228" s="14"/>
      <c r="D228" s="14"/>
      <c r="E228" s="10" t="str">
        <f>IF(tbVisitas[Cliente]="","",IFERROR(INDEX(tbClientes[],MATCH(D228,tbClientes[Nome da Empresa],0),3),""))</f>
        <v/>
      </c>
      <c r="F228" s="14"/>
      <c r="G228" s="14"/>
      <c r="H228" s="14" t="str">
        <f ca="1">IF(G228="Cancelada",Aux!$A$2,IF(G228="Sim",Aux!$A$3,IF(AND(G228="Não",B228&gt;=TODAY()),Aux!$A$4,IF(AND(G228="Não",B228&lt;TODAY()),Aux!$A$5,""))))</f>
        <v/>
      </c>
      <c r="I228" s="14"/>
      <c r="J228" s="11" t="str">
        <f t="shared" si="4"/>
        <v/>
      </c>
    </row>
    <row r="229" spans="2:10" ht="30" customHeight="1" x14ac:dyDescent="0.25">
      <c r="B229" s="59"/>
      <c r="C229" s="14"/>
      <c r="D229" s="14"/>
      <c r="E229" s="10" t="str">
        <f>IF(tbVisitas[Cliente]="","",IFERROR(INDEX(tbClientes[],MATCH(D229,tbClientes[Nome da Empresa],0),3),""))</f>
        <v/>
      </c>
      <c r="F229" s="14"/>
      <c r="G229" s="14"/>
      <c r="H229" s="14" t="str">
        <f ca="1">IF(G229="Cancelada",Aux!$A$2,IF(G229="Sim",Aux!$A$3,IF(AND(G229="Não",B229&gt;=TODAY()),Aux!$A$4,IF(AND(G229="Não",B229&lt;TODAY()),Aux!$A$5,""))))</f>
        <v/>
      </c>
      <c r="I229" s="14"/>
      <c r="J229" s="11" t="str">
        <f t="shared" si="4"/>
        <v/>
      </c>
    </row>
    <row r="230" spans="2:10" ht="30" customHeight="1" x14ac:dyDescent="0.25">
      <c r="B230" s="59"/>
      <c r="C230" s="14"/>
      <c r="D230" s="14"/>
      <c r="E230" s="10" t="str">
        <f>IF(tbVisitas[Cliente]="","",IFERROR(INDEX(tbClientes[],MATCH(D230,tbClientes[Nome da Empresa],0),3),""))</f>
        <v/>
      </c>
      <c r="F230" s="14"/>
      <c r="G230" s="14"/>
      <c r="H230" s="14" t="str">
        <f ca="1">IF(G230="Cancelada",Aux!$A$2,IF(G230="Sim",Aux!$A$3,IF(AND(G230="Não",B230&gt;=TODAY()),Aux!$A$4,IF(AND(G230="Não",B230&lt;TODAY()),Aux!$A$5,""))))</f>
        <v/>
      </c>
      <c r="I230" s="14"/>
      <c r="J230" s="11" t="str">
        <f t="shared" si="4"/>
        <v/>
      </c>
    </row>
    <row r="231" spans="2:10" ht="30" customHeight="1" x14ac:dyDescent="0.25">
      <c r="B231" s="59"/>
      <c r="C231" s="14"/>
      <c r="D231" s="14"/>
      <c r="E231" s="10" t="str">
        <f>IF(tbVisitas[Cliente]="","",IFERROR(INDEX(tbClientes[],MATCH(D231,tbClientes[Nome da Empresa],0),3),""))</f>
        <v/>
      </c>
      <c r="F231" s="14"/>
      <c r="G231" s="14"/>
      <c r="H231" s="14" t="str">
        <f ca="1">IF(G231="Cancelada",Aux!$A$2,IF(G231="Sim",Aux!$A$3,IF(AND(G231="Não",B231&gt;=TODAY()),Aux!$A$4,IF(AND(G231="Não",B231&lt;TODAY()),Aux!$A$5,""))))</f>
        <v/>
      </c>
      <c r="I231" s="14"/>
      <c r="J231" s="11" t="str">
        <f t="shared" si="4"/>
        <v/>
      </c>
    </row>
    <row r="232" spans="2:10" ht="30" customHeight="1" x14ac:dyDescent="0.25">
      <c r="B232" s="59"/>
      <c r="C232" s="14"/>
      <c r="D232" s="14"/>
      <c r="E232" s="10" t="str">
        <f>IF(tbVisitas[Cliente]="","",IFERROR(INDEX(tbClientes[],MATCH(D232,tbClientes[Nome da Empresa],0),3),""))</f>
        <v/>
      </c>
      <c r="F232" s="14"/>
      <c r="G232" s="14"/>
      <c r="H232" s="14" t="str">
        <f ca="1">IF(G232="Cancelada",Aux!$A$2,IF(G232="Sim",Aux!$A$3,IF(AND(G232="Não",B232&gt;=TODAY()),Aux!$A$4,IF(AND(G232="Não",B232&lt;TODAY()),Aux!$A$5,""))))</f>
        <v/>
      </c>
      <c r="I232" s="14"/>
      <c r="J232" s="11" t="str">
        <f t="shared" si="4"/>
        <v/>
      </c>
    </row>
    <row r="233" spans="2:10" ht="30" customHeight="1" x14ac:dyDescent="0.25">
      <c r="B233" s="59"/>
      <c r="C233" s="14"/>
      <c r="D233" s="14"/>
      <c r="E233" s="10" t="str">
        <f>IF(tbVisitas[Cliente]="","",IFERROR(INDEX(tbClientes[],MATCH(D233,tbClientes[Nome da Empresa],0),3),""))</f>
        <v/>
      </c>
      <c r="F233" s="14"/>
      <c r="G233" s="14"/>
      <c r="H233" s="14" t="str">
        <f ca="1">IF(G233="Cancelada",Aux!$A$2,IF(G233="Sim",Aux!$A$3,IF(AND(G233="Não",B233&gt;=TODAY()),Aux!$A$4,IF(AND(G233="Não",B233&lt;TODAY()),Aux!$A$5,""))))</f>
        <v/>
      </c>
      <c r="I233" s="14"/>
      <c r="J233" s="11" t="str">
        <f t="shared" si="4"/>
        <v/>
      </c>
    </row>
    <row r="234" spans="2:10" ht="30" customHeight="1" x14ac:dyDescent="0.25">
      <c r="B234" s="59"/>
      <c r="C234" s="14"/>
      <c r="D234" s="14"/>
      <c r="E234" s="10" t="str">
        <f>IF(tbVisitas[Cliente]="","",IFERROR(INDEX(tbClientes[],MATCH(D234,tbClientes[Nome da Empresa],0),3),""))</f>
        <v/>
      </c>
      <c r="F234" s="14"/>
      <c r="G234" s="14"/>
      <c r="H234" s="14" t="str">
        <f ca="1">IF(G234="Cancelada",Aux!$A$2,IF(G234="Sim",Aux!$A$3,IF(AND(G234="Não",B234&gt;=TODAY()),Aux!$A$4,IF(AND(G234="Não",B234&lt;TODAY()),Aux!$A$5,""))))</f>
        <v/>
      </c>
      <c r="I234" s="14"/>
      <c r="J234" s="11" t="str">
        <f t="shared" si="4"/>
        <v/>
      </c>
    </row>
    <row r="235" spans="2:10" ht="30" customHeight="1" x14ac:dyDescent="0.25">
      <c r="B235" s="59"/>
      <c r="C235" s="14"/>
      <c r="D235" s="14"/>
      <c r="E235" s="10" t="str">
        <f>IF(tbVisitas[Cliente]="","",IFERROR(INDEX(tbClientes[],MATCH(D235,tbClientes[Nome da Empresa],0),3),""))</f>
        <v/>
      </c>
      <c r="F235" s="14"/>
      <c r="G235" s="14"/>
      <c r="H235" s="14" t="str">
        <f ca="1">IF(G235="Cancelada",Aux!$A$2,IF(G235="Sim",Aux!$A$3,IF(AND(G235="Não",B235&gt;=TODAY()),Aux!$A$4,IF(AND(G235="Não",B235&lt;TODAY()),Aux!$A$5,""))))</f>
        <v/>
      </c>
      <c r="I235" s="14"/>
      <c r="J235" s="11" t="str">
        <f t="shared" si="4"/>
        <v/>
      </c>
    </row>
    <row r="236" spans="2:10" ht="30" customHeight="1" x14ac:dyDescent="0.25">
      <c r="B236" s="59"/>
      <c r="C236" s="14"/>
      <c r="D236" s="14"/>
      <c r="E236" s="10" t="str">
        <f>IF(tbVisitas[Cliente]="","",IFERROR(INDEX(tbClientes[],MATCH(D236,tbClientes[Nome da Empresa],0),3),""))</f>
        <v/>
      </c>
      <c r="F236" s="14"/>
      <c r="G236" s="14"/>
      <c r="H236" s="14" t="str">
        <f ca="1">IF(G236="Cancelada",Aux!$A$2,IF(G236="Sim",Aux!$A$3,IF(AND(G236="Não",B236&gt;=TODAY()),Aux!$A$4,IF(AND(G236="Não",B236&lt;TODAY()),Aux!$A$5,""))))</f>
        <v/>
      </c>
      <c r="I236" s="14"/>
      <c r="J236" s="11" t="str">
        <f t="shared" si="4"/>
        <v/>
      </c>
    </row>
    <row r="237" spans="2:10" ht="30" customHeight="1" x14ac:dyDescent="0.25">
      <c r="B237" s="59"/>
      <c r="C237" s="14"/>
      <c r="D237" s="14"/>
      <c r="E237" s="10" t="str">
        <f>IF(tbVisitas[Cliente]="","",IFERROR(INDEX(tbClientes[],MATCH(D237,tbClientes[Nome da Empresa],0),3),""))</f>
        <v/>
      </c>
      <c r="F237" s="14"/>
      <c r="G237" s="14"/>
      <c r="H237" s="14" t="str">
        <f ca="1">IF(G237="Cancelada",Aux!$A$2,IF(G237="Sim",Aux!$A$3,IF(AND(G237="Não",B237&gt;=TODAY()),Aux!$A$4,IF(AND(G237="Não",B237&lt;TODAY()),Aux!$A$5,""))))</f>
        <v/>
      </c>
      <c r="I237" s="14"/>
      <c r="J237" s="11" t="str">
        <f t="shared" si="4"/>
        <v/>
      </c>
    </row>
    <row r="238" spans="2:10" ht="30" customHeight="1" x14ac:dyDescent="0.25">
      <c r="B238" s="59"/>
      <c r="C238" s="14"/>
      <c r="D238" s="14"/>
      <c r="E238" s="10" t="str">
        <f>IF(tbVisitas[Cliente]="","",IFERROR(INDEX(tbClientes[],MATCH(D238,tbClientes[Nome da Empresa],0),3),""))</f>
        <v/>
      </c>
      <c r="F238" s="14"/>
      <c r="G238" s="14"/>
      <c r="H238" s="14" t="str">
        <f ca="1">IF(G238="Cancelada",Aux!$A$2,IF(G238="Sim",Aux!$A$3,IF(AND(G238="Não",B238&gt;=TODAY()),Aux!$A$4,IF(AND(G238="Não",B238&lt;TODAY()),Aux!$A$5,""))))</f>
        <v/>
      </c>
      <c r="I238" s="14"/>
      <c r="J238" s="11" t="str">
        <f t="shared" si="4"/>
        <v/>
      </c>
    </row>
    <row r="239" spans="2:10" ht="30" customHeight="1" x14ac:dyDescent="0.25">
      <c r="B239" s="59"/>
      <c r="C239" s="14"/>
      <c r="D239" s="14"/>
      <c r="E239" s="10" t="str">
        <f>IF(tbVisitas[Cliente]="","",IFERROR(INDEX(tbClientes[],MATCH(D239,tbClientes[Nome da Empresa],0),3),""))</f>
        <v/>
      </c>
      <c r="F239" s="14"/>
      <c r="G239" s="14"/>
      <c r="H239" s="14" t="str">
        <f ca="1">IF(G239="Cancelada",Aux!$A$2,IF(G239="Sim",Aux!$A$3,IF(AND(G239="Não",B239&gt;=TODAY()),Aux!$A$4,IF(AND(G239="Não",B239&lt;TODAY()),Aux!$A$5,""))))</f>
        <v/>
      </c>
      <c r="I239" s="14"/>
      <c r="J239" s="11" t="str">
        <f t="shared" si="4"/>
        <v/>
      </c>
    </row>
    <row r="240" spans="2:10" ht="30" customHeight="1" x14ac:dyDescent="0.25">
      <c r="B240" s="59"/>
      <c r="C240" s="14"/>
      <c r="D240" s="14"/>
      <c r="E240" s="10" t="str">
        <f>IF(tbVisitas[Cliente]="","",IFERROR(INDEX(tbClientes[],MATCH(D240,tbClientes[Nome da Empresa],0),3),""))</f>
        <v/>
      </c>
      <c r="F240" s="14"/>
      <c r="G240" s="14"/>
      <c r="H240" s="14" t="str">
        <f ca="1">IF(G240="Cancelada",Aux!$A$2,IF(G240="Sim",Aux!$A$3,IF(AND(G240="Não",B240&gt;=TODAY()),Aux!$A$4,IF(AND(G240="Não",B240&lt;TODAY()),Aux!$A$5,""))))</f>
        <v/>
      </c>
      <c r="I240" s="14"/>
      <c r="J240" s="11" t="str">
        <f t="shared" si="4"/>
        <v/>
      </c>
    </row>
    <row r="241" spans="2:10" ht="30" customHeight="1" x14ac:dyDescent="0.25">
      <c r="B241" s="59"/>
      <c r="C241" s="14"/>
      <c r="D241" s="14"/>
      <c r="E241" s="10" t="str">
        <f>IF(tbVisitas[Cliente]="","",IFERROR(INDEX(tbClientes[],MATCH(D241,tbClientes[Nome da Empresa],0),3),""))</f>
        <v/>
      </c>
      <c r="F241" s="14"/>
      <c r="G241" s="14"/>
      <c r="H241" s="14" t="str">
        <f ca="1">IF(G241="Cancelada",Aux!$A$2,IF(G241="Sim",Aux!$A$3,IF(AND(G241="Não",B241&gt;=TODAY()),Aux!$A$4,IF(AND(G241="Não",B241&lt;TODAY()),Aux!$A$5,""))))</f>
        <v/>
      </c>
      <c r="I241" s="14"/>
      <c r="J241" s="11" t="str">
        <f t="shared" si="4"/>
        <v/>
      </c>
    </row>
    <row r="242" spans="2:10" ht="30" customHeight="1" x14ac:dyDescent="0.25">
      <c r="B242" s="59"/>
      <c r="C242" s="14"/>
      <c r="D242" s="14"/>
      <c r="E242" s="10" t="str">
        <f>IF(tbVisitas[Cliente]="","",IFERROR(INDEX(tbClientes[],MATCH(D242,tbClientes[Nome da Empresa],0),3),""))</f>
        <v/>
      </c>
      <c r="F242" s="14"/>
      <c r="G242" s="14"/>
      <c r="H242" s="14" t="str">
        <f ca="1">IF(G242="Cancelada",Aux!$A$2,IF(G242="Sim",Aux!$A$3,IF(AND(G242="Não",B242&gt;=TODAY()),Aux!$A$4,IF(AND(G242="Não",B242&lt;TODAY()),Aux!$A$5,""))))</f>
        <v/>
      </c>
      <c r="I242" s="14"/>
      <c r="J242" s="11" t="str">
        <f t="shared" si="4"/>
        <v/>
      </c>
    </row>
    <row r="243" spans="2:10" ht="30" customHeight="1" x14ac:dyDescent="0.25">
      <c r="B243" s="59"/>
      <c r="C243" s="14"/>
      <c r="D243" s="14"/>
      <c r="E243" s="10" t="str">
        <f>IF(tbVisitas[Cliente]="","",IFERROR(INDEX(tbClientes[],MATCH(D243,tbClientes[Nome da Empresa],0),3),""))</f>
        <v/>
      </c>
      <c r="F243" s="14"/>
      <c r="G243" s="14"/>
      <c r="H243" s="14" t="str">
        <f ca="1">IF(G243="Cancelada",Aux!$A$2,IF(G243="Sim",Aux!$A$3,IF(AND(G243="Não",B243&gt;=TODAY()),Aux!$A$4,IF(AND(G243="Não",B243&lt;TODAY()),Aux!$A$5,""))))</f>
        <v/>
      </c>
      <c r="I243" s="14"/>
      <c r="J243" s="11" t="str">
        <f t="shared" si="4"/>
        <v/>
      </c>
    </row>
    <row r="244" spans="2:10" ht="30" customHeight="1" x14ac:dyDescent="0.25">
      <c r="B244" s="59"/>
      <c r="C244" s="14"/>
      <c r="D244" s="14"/>
      <c r="E244" s="10" t="str">
        <f>IF(tbVisitas[Cliente]="","",IFERROR(INDEX(tbClientes[],MATCH(D244,tbClientes[Nome da Empresa],0),3),""))</f>
        <v/>
      </c>
      <c r="F244" s="14"/>
      <c r="G244" s="14"/>
      <c r="H244" s="14" t="str">
        <f ca="1">IF(G244="Cancelada",Aux!$A$2,IF(G244="Sim",Aux!$A$3,IF(AND(G244="Não",B244&gt;=TODAY()),Aux!$A$4,IF(AND(G244="Não",B244&lt;TODAY()),Aux!$A$5,""))))</f>
        <v/>
      </c>
      <c r="I244" s="14"/>
      <c r="J244" s="11" t="str">
        <f t="shared" si="4"/>
        <v/>
      </c>
    </row>
    <row r="245" spans="2:10" ht="30" customHeight="1" x14ac:dyDescent="0.25">
      <c r="B245" s="59"/>
      <c r="C245" s="14"/>
      <c r="D245" s="14"/>
      <c r="E245" s="10" t="str">
        <f>IF(tbVisitas[Cliente]="","",IFERROR(INDEX(tbClientes[],MATCH(D245,tbClientes[Nome da Empresa],0),3),""))</f>
        <v/>
      </c>
      <c r="F245" s="14"/>
      <c r="G245" s="14"/>
      <c r="H245" s="14" t="str">
        <f ca="1">IF(G245="Cancelada",Aux!$A$2,IF(G245="Sim",Aux!$A$3,IF(AND(G245="Não",B245&gt;=TODAY()),Aux!$A$4,IF(AND(G245="Não",B245&lt;TODAY()),Aux!$A$5,""))))</f>
        <v/>
      </c>
      <c r="I245" s="14"/>
      <c r="J245" s="11" t="str">
        <f t="shared" si="4"/>
        <v/>
      </c>
    </row>
    <row r="246" spans="2:10" ht="30" customHeight="1" x14ac:dyDescent="0.25">
      <c r="B246" s="59"/>
      <c r="C246" s="14"/>
      <c r="D246" s="14"/>
      <c r="E246" s="10" t="str">
        <f>IF(tbVisitas[Cliente]="","",IFERROR(INDEX(tbClientes[],MATCH(D246,tbClientes[Nome da Empresa],0),3),""))</f>
        <v/>
      </c>
      <c r="F246" s="14"/>
      <c r="G246" s="14"/>
      <c r="H246" s="14" t="str">
        <f ca="1">IF(G246="Cancelada",Aux!$A$2,IF(G246="Sim",Aux!$A$3,IF(AND(G246="Não",B246&gt;=TODAY()),Aux!$A$4,IF(AND(G246="Não",B246&lt;TODAY()),Aux!$A$5,""))))</f>
        <v/>
      </c>
      <c r="I246" s="14"/>
      <c r="J246" s="11" t="str">
        <f t="shared" si="4"/>
        <v/>
      </c>
    </row>
    <row r="247" spans="2:10" ht="30" customHeight="1" x14ac:dyDescent="0.25">
      <c r="B247" s="59"/>
      <c r="C247" s="14"/>
      <c r="D247" s="14"/>
      <c r="E247" s="10" t="str">
        <f>IF(tbVisitas[Cliente]="","",IFERROR(INDEX(tbClientes[],MATCH(D247,tbClientes[Nome da Empresa],0),3),""))</f>
        <v/>
      </c>
      <c r="F247" s="14"/>
      <c r="G247" s="14"/>
      <c r="H247" s="14" t="str">
        <f ca="1">IF(G247="Cancelada",Aux!$A$2,IF(G247="Sim",Aux!$A$3,IF(AND(G247="Não",B247&gt;=TODAY()),Aux!$A$4,IF(AND(G247="Não",B247&lt;TODAY()),Aux!$A$5,""))))</f>
        <v/>
      </c>
      <c r="I247" s="14"/>
      <c r="J247" s="11" t="str">
        <f t="shared" si="4"/>
        <v/>
      </c>
    </row>
    <row r="248" spans="2:10" ht="30" customHeight="1" x14ac:dyDescent="0.25">
      <c r="B248" s="59"/>
      <c r="C248" s="14"/>
      <c r="D248" s="14"/>
      <c r="E248" s="10" t="str">
        <f>IF(tbVisitas[Cliente]="","",IFERROR(INDEX(tbClientes[],MATCH(D248,tbClientes[Nome da Empresa],0),3),""))</f>
        <v/>
      </c>
      <c r="F248" s="14"/>
      <c r="G248" s="14"/>
      <c r="H248" s="14" t="str">
        <f ca="1">IF(G248="Cancelada",Aux!$A$2,IF(G248="Sim",Aux!$A$3,IF(AND(G248="Não",B248&gt;=TODAY()),Aux!$A$4,IF(AND(G248="Não",B248&lt;TODAY()),Aux!$A$5,""))))</f>
        <v/>
      </c>
      <c r="I248" s="14"/>
      <c r="J248" s="11" t="str">
        <f t="shared" si="4"/>
        <v/>
      </c>
    </row>
    <row r="249" spans="2:10" ht="30" customHeight="1" x14ac:dyDescent="0.25">
      <c r="B249" s="59"/>
      <c r="C249" s="14"/>
      <c r="D249" s="14"/>
      <c r="E249" s="10" t="str">
        <f>IF(tbVisitas[Cliente]="","",IFERROR(INDEX(tbClientes[],MATCH(D249,tbClientes[Nome da Empresa],0),3),""))</f>
        <v/>
      </c>
      <c r="F249" s="14"/>
      <c r="G249" s="14"/>
      <c r="H249" s="14" t="str">
        <f ca="1">IF(G249="Cancelada",Aux!$A$2,IF(G249="Sim",Aux!$A$3,IF(AND(G249="Não",B249&gt;=TODAY()),Aux!$A$4,IF(AND(G249="Não",B249&lt;TODAY()),Aux!$A$5,""))))</f>
        <v/>
      </c>
      <c r="I249" s="14"/>
      <c r="J249" s="11" t="str">
        <f t="shared" si="4"/>
        <v/>
      </c>
    </row>
    <row r="250" spans="2:10" ht="30" customHeight="1" x14ac:dyDescent="0.25">
      <c r="B250" s="59"/>
      <c r="C250" s="14"/>
      <c r="D250" s="14"/>
      <c r="E250" s="10" t="str">
        <f>IF(tbVisitas[Cliente]="","",IFERROR(INDEX(tbClientes[],MATCH(D250,tbClientes[Nome da Empresa],0),3),""))</f>
        <v/>
      </c>
      <c r="F250" s="14"/>
      <c r="G250" s="14"/>
      <c r="H250" s="14" t="str">
        <f ca="1">IF(G250="Cancelada",Aux!$A$2,IF(G250="Sim",Aux!$A$3,IF(AND(G250="Não",B250&gt;=TODAY()),Aux!$A$4,IF(AND(G250="Não",B250&lt;TODAY()),Aux!$A$5,""))))</f>
        <v/>
      </c>
      <c r="I250" s="14"/>
      <c r="J250" s="11" t="str">
        <f t="shared" si="4"/>
        <v/>
      </c>
    </row>
    <row r="251" spans="2:10" ht="30" customHeight="1" x14ac:dyDescent="0.25">
      <c r="B251" s="59"/>
      <c r="C251" s="14"/>
      <c r="D251" s="14"/>
      <c r="E251" s="10" t="str">
        <f>IF(tbVisitas[Cliente]="","",IFERROR(INDEX(tbClientes[],MATCH(D251,tbClientes[Nome da Empresa],0),3),""))</f>
        <v/>
      </c>
      <c r="F251" s="14"/>
      <c r="G251" s="14"/>
      <c r="H251" s="14" t="str">
        <f ca="1">IF(G251="Cancelada",Aux!$A$2,IF(G251="Sim",Aux!$A$3,IF(AND(G251="Não",B251&gt;=TODAY()),Aux!$A$4,IF(AND(G251="Não",B251&lt;TODAY()),Aux!$A$5,""))))</f>
        <v/>
      </c>
      <c r="I251" s="14"/>
      <c r="J251" s="11" t="str">
        <f t="shared" si="4"/>
        <v/>
      </c>
    </row>
    <row r="252" spans="2:10" ht="30" customHeight="1" x14ac:dyDescent="0.25">
      <c r="B252" s="59"/>
      <c r="C252" s="14"/>
      <c r="D252" s="14"/>
      <c r="E252" s="10" t="str">
        <f>IF(tbVisitas[Cliente]="","",IFERROR(INDEX(tbClientes[],MATCH(D252,tbClientes[Nome da Empresa],0),3),""))</f>
        <v/>
      </c>
      <c r="F252" s="14"/>
      <c r="G252" s="14"/>
      <c r="H252" s="14" t="str">
        <f ca="1">IF(G252="Cancelada",Aux!$A$2,IF(G252="Sim",Aux!$A$3,IF(AND(G252="Não",B252&gt;=TODAY()),Aux!$A$4,IF(AND(G252="Não",B252&lt;TODAY()),Aux!$A$5,""))))</f>
        <v/>
      </c>
      <c r="I252" s="14"/>
      <c r="J252" s="11" t="str">
        <f t="shared" si="4"/>
        <v/>
      </c>
    </row>
    <row r="253" spans="2:10" ht="30" customHeight="1" x14ac:dyDescent="0.25">
      <c r="B253" s="59"/>
      <c r="C253" s="14"/>
      <c r="D253" s="14"/>
      <c r="E253" s="10" t="str">
        <f>IF(tbVisitas[Cliente]="","",IFERROR(INDEX(tbClientes[],MATCH(D253,tbClientes[Nome da Empresa],0),3),""))</f>
        <v/>
      </c>
      <c r="F253" s="14"/>
      <c r="G253" s="14"/>
      <c r="H253" s="14" t="str">
        <f ca="1">IF(G253="Cancelada",Aux!$A$2,IF(G253="Sim",Aux!$A$3,IF(AND(G253="Não",B253&gt;=TODAY()),Aux!$A$4,IF(AND(G253="Não",B253&lt;TODAY()),Aux!$A$5,""))))</f>
        <v/>
      </c>
      <c r="I253" s="14"/>
      <c r="J253" s="11" t="str">
        <f t="shared" si="4"/>
        <v/>
      </c>
    </row>
    <row r="254" spans="2:10" ht="30" customHeight="1" x14ac:dyDescent="0.25">
      <c r="B254" s="59"/>
      <c r="C254" s="14"/>
      <c r="D254" s="14"/>
      <c r="E254" s="10" t="str">
        <f>IF(tbVisitas[Cliente]="","",IFERROR(INDEX(tbClientes[],MATCH(D254,tbClientes[Nome da Empresa],0),3),""))</f>
        <v/>
      </c>
      <c r="F254" s="14"/>
      <c r="G254" s="14"/>
      <c r="H254" s="14" t="str">
        <f ca="1">IF(G254="Cancelada",Aux!$A$2,IF(G254="Sim",Aux!$A$3,IF(AND(G254="Não",B254&gt;=TODAY()),Aux!$A$4,IF(AND(G254="Não",B254&lt;TODAY()),Aux!$A$5,""))))</f>
        <v/>
      </c>
      <c r="I254" s="14"/>
      <c r="J254" s="11" t="str">
        <f t="shared" si="4"/>
        <v/>
      </c>
    </row>
    <row r="255" spans="2:10" ht="30" customHeight="1" x14ac:dyDescent="0.25">
      <c r="B255" s="59"/>
      <c r="C255" s="14"/>
      <c r="D255" s="14"/>
      <c r="E255" s="10" t="str">
        <f>IF(tbVisitas[Cliente]="","",IFERROR(INDEX(tbClientes[],MATCH(D255,tbClientes[Nome da Empresa],0),3),""))</f>
        <v/>
      </c>
      <c r="F255" s="14"/>
      <c r="G255" s="14"/>
      <c r="H255" s="14" t="str">
        <f ca="1">IF(G255="Cancelada",Aux!$A$2,IF(G255="Sim",Aux!$A$3,IF(AND(G255="Não",B255&gt;=TODAY()),Aux!$A$4,IF(AND(G255="Não",B255&lt;TODAY()),Aux!$A$5,""))))</f>
        <v/>
      </c>
      <c r="I255" s="14"/>
      <c r="J255" s="11" t="str">
        <f t="shared" si="4"/>
        <v/>
      </c>
    </row>
    <row r="256" spans="2:10" ht="30" customHeight="1" x14ac:dyDescent="0.25">
      <c r="B256" s="59"/>
      <c r="C256" s="14"/>
      <c r="D256" s="14"/>
      <c r="E256" s="10" t="str">
        <f>IF(tbVisitas[Cliente]="","",IFERROR(INDEX(tbClientes[],MATCH(D256,tbClientes[Nome da Empresa],0),3),""))</f>
        <v/>
      </c>
      <c r="F256" s="14"/>
      <c r="G256" s="14"/>
      <c r="H256" s="14" t="str">
        <f ca="1">IF(G256="Cancelada",Aux!$A$2,IF(G256="Sim",Aux!$A$3,IF(AND(G256="Não",B256&gt;=TODAY()),Aux!$A$4,IF(AND(G256="Não",B256&lt;TODAY()),Aux!$A$5,""))))</f>
        <v/>
      </c>
      <c r="I256" s="14"/>
      <c r="J256" s="11" t="str">
        <f t="shared" si="4"/>
        <v/>
      </c>
    </row>
    <row r="257" spans="2:10" ht="30" customHeight="1" x14ac:dyDescent="0.25">
      <c r="B257" s="59"/>
      <c r="C257" s="14"/>
      <c r="D257" s="14"/>
      <c r="E257" s="10" t="str">
        <f>IF(tbVisitas[Cliente]="","",IFERROR(INDEX(tbClientes[],MATCH(D257,tbClientes[Nome da Empresa],0),3),""))</f>
        <v/>
      </c>
      <c r="F257" s="14"/>
      <c r="G257" s="14"/>
      <c r="H257" s="14" t="str">
        <f ca="1">IF(G257="Cancelada",Aux!$A$2,IF(G257="Sim",Aux!$A$3,IF(AND(G257="Não",B257&gt;=TODAY()),Aux!$A$4,IF(AND(G257="Não",B257&lt;TODAY()),Aux!$A$5,""))))</f>
        <v/>
      </c>
      <c r="I257" s="14"/>
      <c r="J257" s="11" t="str">
        <f t="shared" si="4"/>
        <v/>
      </c>
    </row>
    <row r="258" spans="2:10" ht="30" customHeight="1" x14ac:dyDescent="0.25">
      <c r="B258" s="59"/>
      <c r="C258" s="14"/>
      <c r="D258" s="14"/>
      <c r="E258" s="10" t="str">
        <f>IF(tbVisitas[Cliente]="","",IFERROR(INDEX(tbClientes[],MATCH(D258,tbClientes[Nome da Empresa],0),3),""))</f>
        <v/>
      </c>
      <c r="F258" s="14"/>
      <c r="G258" s="14"/>
      <c r="H258" s="14" t="str">
        <f ca="1">IF(G258="Cancelada",Aux!$A$2,IF(G258="Sim",Aux!$A$3,IF(AND(G258="Não",B258&gt;=TODAY()),Aux!$A$4,IF(AND(G258="Não",B258&lt;TODAY()),Aux!$A$5,""))))</f>
        <v/>
      </c>
      <c r="I258" s="14"/>
      <c r="J258" s="11" t="str">
        <f t="shared" si="4"/>
        <v/>
      </c>
    </row>
    <row r="259" spans="2:10" ht="30" customHeight="1" x14ac:dyDescent="0.25">
      <c r="B259" s="59"/>
      <c r="C259" s="14"/>
      <c r="D259" s="14"/>
      <c r="E259" s="10" t="str">
        <f>IF(tbVisitas[Cliente]="","",IFERROR(INDEX(tbClientes[],MATCH(D259,tbClientes[Nome da Empresa],0),3),""))</f>
        <v/>
      </c>
      <c r="F259" s="14"/>
      <c r="G259" s="14"/>
      <c r="H259" s="14" t="str">
        <f ca="1">IF(G259="Cancelada",Aux!$A$2,IF(G259="Sim",Aux!$A$3,IF(AND(G259="Não",B259&gt;=TODAY()),Aux!$A$4,IF(AND(G259="Não",B259&lt;TODAY()),Aux!$A$5,""))))</f>
        <v/>
      </c>
      <c r="I259" s="14"/>
      <c r="J259" s="11" t="str">
        <f t="shared" si="4"/>
        <v/>
      </c>
    </row>
    <row r="260" spans="2:10" ht="30" customHeight="1" x14ac:dyDescent="0.25">
      <c r="B260" s="59"/>
      <c r="C260" s="14"/>
      <c r="D260" s="14"/>
      <c r="E260" s="10" t="str">
        <f>IF(tbVisitas[Cliente]="","",IFERROR(INDEX(tbClientes[],MATCH(D260,tbClientes[Nome da Empresa],0),3),""))</f>
        <v/>
      </c>
      <c r="F260" s="14"/>
      <c r="G260" s="14"/>
      <c r="H260" s="14" t="str">
        <f ca="1">IF(G260="Cancelada",Aux!$A$2,IF(G260="Sim",Aux!$A$3,IF(AND(G260="Não",B260&gt;=TODAY()),Aux!$A$4,IF(AND(G260="Não",B260&lt;TODAY()),Aux!$A$5,""))))</f>
        <v/>
      </c>
      <c r="I260" s="14"/>
      <c r="J260" s="11" t="str">
        <f t="shared" si="4"/>
        <v/>
      </c>
    </row>
    <row r="261" spans="2:10" ht="30" customHeight="1" x14ac:dyDescent="0.25">
      <c r="B261" s="59"/>
      <c r="C261" s="14"/>
      <c r="D261" s="14"/>
      <c r="E261" s="10" t="str">
        <f>IF(tbVisitas[Cliente]="","",IFERROR(INDEX(tbClientes[],MATCH(D261,tbClientes[Nome da Empresa],0),3),""))</f>
        <v/>
      </c>
      <c r="F261" s="14"/>
      <c r="G261" s="14"/>
      <c r="H261" s="14" t="str">
        <f ca="1">IF(G261="Cancelada",Aux!$A$2,IF(G261="Sim",Aux!$A$3,IF(AND(G261="Não",B261&gt;=TODAY()),Aux!$A$4,IF(AND(G261="Não",B261&lt;TODAY()),Aux!$A$5,""))))</f>
        <v/>
      </c>
      <c r="I261" s="14"/>
      <c r="J261" s="11" t="str">
        <f t="shared" si="4"/>
        <v/>
      </c>
    </row>
    <row r="262" spans="2:10" ht="30" customHeight="1" x14ac:dyDescent="0.25">
      <c r="B262" s="59"/>
      <c r="C262" s="14"/>
      <c r="D262" s="14"/>
      <c r="E262" s="10" t="str">
        <f>IF(tbVisitas[Cliente]="","",IFERROR(INDEX(tbClientes[],MATCH(D262,tbClientes[Nome da Empresa],0),3),""))</f>
        <v/>
      </c>
      <c r="F262" s="14"/>
      <c r="G262" s="14"/>
      <c r="H262" s="14" t="str">
        <f ca="1">IF(G262="Cancelada",Aux!$A$2,IF(G262="Sim",Aux!$A$3,IF(AND(G262="Não",B262&gt;=TODAY()),Aux!$A$4,IF(AND(G262="Não",B262&lt;TODAY()),Aux!$A$5,""))))</f>
        <v/>
      </c>
      <c r="I262" s="14"/>
      <c r="J262" s="11" t="str">
        <f t="shared" si="4"/>
        <v/>
      </c>
    </row>
    <row r="263" spans="2:10" ht="30" customHeight="1" x14ac:dyDescent="0.25">
      <c r="B263" s="59"/>
      <c r="C263" s="14"/>
      <c r="D263" s="14"/>
      <c r="E263" s="10" t="str">
        <f>IF(tbVisitas[Cliente]="","",IFERROR(INDEX(tbClientes[],MATCH(D263,tbClientes[Nome da Empresa],0),3),""))</f>
        <v/>
      </c>
      <c r="F263" s="14"/>
      <c r="G263" s="14"/>
      <c r="H263" s="14" t="str">
        <f ca="1">IF(G263="Cancelada",Aux!$A$2,IF(G263="Sim",Aux!$A$3,IF(AND(G263="Não",B263&gt;=TODAY()),Aux!$A$4,IF(AND(G263="Não",B263&lt;TODAY()),Aux!$A$5,""))))</f>
        <v/>
      </c>
      <c r="I263" s="14"/>
      <c r="J263" s="11" t="str">
        <f t="shared" si="4"/>
        <v/>
      </c>
    </row>
    <row r="264" spans="2:10" ht="30" customHeight="1" x14ac:dyDescent="0.25">
      <c r="B264" s="59"/>
      <c r="C264" s="14"/>
      <c r="D264" s="14"/>
      <c r="E264" s="10" t="str">
        <f>IF(tbVisitas[Cliente]="","",IFERROR(INDEX(tbClientes[],MATCH(D264,tbClientes[Nome da Empresa],0),3),""))</f>
        <v/>
      </c>
      <c r="F264" s="14"/>
      <c r="G264" s="14"/>
      <c r="H264" s="14" t="str">
        <f ca="1">IF(G264="Cancelada",Aux!$A$2,IF(G264="Sim",Aux!$A$3,IF(AND(G264="Não",B264&gt;=TODAY()),Aux!$A$4,IF(AND(G264="Não",B264&lt;TODAY()),Aux!$A$5,""))))</f>
        <v/>
      </c>
      <c r="I264" s="14"/>
      <c r="J264" s="11" t="str">
        <f t="shared" si="4"/>
        <v/>
      </c>
    </row>
    <row r="265" spans="2:10" ht="30" customHeight="1" x14ac:dyDescent="0.25">
      <c r="B265" s="59"/>
      <c r="C265" s="14"/>
      <c r="D265" s="14"/>
      <c r="E265" s="10" t="str">
        <f>IF(tbVisitas[Cliente]="","",IFERROR(INDEX(tbClientes[],MATCH(D265,tbClientes[Nome da Empresa],0),3),""))</f>
        <v/>
      </c>
      <c r="F265" s="14"/>
      <c r="G265" s="14"/>
      <c r="H265" s="14" t="str">
        <f ca="1">IF(G265="Cancelada",Aux!$A$2,IF(G265="Sim",Aux!$A$3,IF(AND(G265="Não",B265&gt;=TODAY()),Aux!$A$4,IF(AND(G265="Não",B265&lt;TODAY()),Aux!$A$5,""))))</f>
        <v/>
      </c>
      <c r="I265" s="14"/>
      <c r="J265" s="11" t="str">
        <f t="shared" si="4"/>
        <v/>
      </c>
    </row>
    <row r="266" spans="2:10" ht="30" customHeight="1" x14ac:dyDescent="0.25">
      <c r="B266" s="59"/>
      <c r="C266" s="14"/>
      <c r="D266" s="14"/>
      <c r="E266" s="10" t="str">
        <f>IF(tbVisitas[Cliente]="","",IFERROR(INDEX(tbClientes[],MATCH(D266,tbClientes[Nome da Empresa],0),3),""))</f>
        <v/>
      </c>
      <c r="F266" s="14"/>
      <c r="G266" s="14"/>
      <c r="H266" s="14" t="str">
        <f ca="1">IF(G266="Cancelada",Aux!$A$2,IF(G266="Sim",Aux!$A$3,IF(AND(G266="Não",B266&gt;=TODAY()),Aux!$A$4,IF(AND(G266="Não",B266&lt;TODAY()),Aux!$A$5,""))))</f>
        <v/>
      </c>
      <c r="I266" s="14"/>
      <c r="J266" s="11" t="str">
        <f t="shared" si="4"/>
        <v/>
      </c>
    </row>
    <row r="267" spans="2:10" ht="30" customHeight="1" x14ac:dyDescent="0.25">
      <c r="B267" s="59"/>
      <c r="C267" s="14"/>
      <c r="D267" s="14"/>
      <c r="E267" s="10" t="str">
        <f>IF(tbVisitas[Cliente]="","",IFERROR(INDEX(tbClientes[],MATCH(D267,tbClientes[Nome da Empresa],0),3),""))</f>
        <v/>
      </c>
      <c r="F267" s="14"/>
      <c r="G267" s="14"/>
      <c r="H267" s="14" t="str">
        <f ca="1">IF(G267="Cancelada",Aux!$A$2,IF(G267="Sim",Aux!$A$3,IF(AND(G267="Não",B267&gt;=TODAY()),Aux!$A$4,IF(AND(G267="Não",B267&lt;TODAY()),Aux!$A$5,""))))</f>
        <v/>
      </c>
      <c r="I267" s="14"/>
      <c r="J267" s="11" t="str">
        <f t="shared" si="4"/>
        <v/>
      </c>
    </row>
    <row r="268" spans="2:10" ht="30" customHeight="1" x14ac:dyDescent="0.25">
      <c r="B268" s="59"/>
      <c r="C268" s="14"/>
      <c r="D268" s="14"/>
      <c r="E268" s="10" t="str">
        <f>IF(tbVisitas[Cliente]="","",IFERROR(INDEX(tbClientes[],MATCH(D268,tbClientes[Nome da Empresa],0),3),""))</f>
        <v/>
      </c>
      <c r="F268" s="14"/>
      <c r="G268" s="14"/>
      <c r="H268" s="14" t="str">
        <f ca="1">IF(G268="Cancelada",Aux!$A$2,IF(G268="Sim",Aux!$A$3,IF(AND(G268="Não",B268&gt;=TODAY()),Aux!$A$4,IF(AND(G268="Não",B268&lt;TODAY()),Aux!$A$5,""))))</f>
        <v/>
      </c>
      <c r="I268" s="14"/>
      <c r="J268" s="11" t="str">
        <f t="shared" si="4"/>
        <v/>
      </c>
    </row>
    <row r="269" spans="2:10" ht="30" customHeight="1" x14ac:dyDescent="0.25">
      <c r="B269" s="59"/>
      <c r="C269" s="14"/>
      <c r="D269" s="14"/>
      <c r="E269" s="10" t="str">
        <f>IF(tbVisitas[Cliente]="","",IFERROR(INDEX(tbClientes[],MATCH(D269,tbClientes[Nome da Empresa],0),3),""))</f>
        <v/>
      </c>
      <c r="F269" s="14"/>
      <c r="G269" s="14"/>
      <c r="H269" s="14" t="str">
        <f ca="1">IF(G269="Cancelada",Aux!$A$2,IF(G269="Sim",Aux!$A$3,IF(AND(G269="Não",B269&gt;=TODAY()),Aux!$A$4,IF(AND(G269="Não",B269&lt;TODAY()),Aux!$A$5,""))))</f>
        <v/>
      </c>
      <c r="I269" s="14"/>
      <c r="J269" s="11" t="str">
        <f t="shared" si="4"/>
        <v/>
      </c>
    </row>
    <row r="270" spans="2:10" ht="30" customHeight="1" x14ac:dyDescent="0.25">
      <c r="B270" s="59"/>
      <c r="C270" s="14"/>
      <c r="D270" s="14"/>
      <c r="E270" s="10" t="str">
        <f>IF(tbVisitas[Cliente]="","",IFERROR(INDEX(tbClientes[],MATCH(D270,tbClientes[Nome da Empresa],0),3),""))</f>
        <v/>
      </c>
      <c r="F270" s="14"/>
      <c r="G270" s="14"/>
      <c r="H270" s="14" t="str">
        <f ca="1">IF(G270="Cancelada",Aux!$A$2,IF(G270="Sim",Aux!$A$3,IF(AND(G270="Não",B270&gt;=TODAY()),Aux!$A$4,IF(AND(G270="Não",B270&lt;TODAY()),Aux!$A$5,""))))</f>
        <v/>
      </c>
      <c r="I270" s="14"/>
      <c r="J270" s="11" t="str">
        <f t="shared" si="4"/>
        <v/>
      </c>
    </row>
    <row r="271" spans="2:10" ht="30" customHeight="1" x14ac:dyDescent="0.25">
      <c r="B271" s="59"/>
      <c r="C271" s="14"/>
      <c r="D271" s="14"/>
      <c r="E271" s="10" t="str">
        <f>IF(tbVisitas[Cliente]="","",IFERROR(INDEX(tbClientes[],MATCH(D271,tbClientes[Nome da Empresa],0),3),""))</f>
        <v/>
      </c>
      <c r="F271" s="14"/>
      <c r="G271" s="14"/>
      <c r="H271" s="14" t="str">
        <f ca="1">IF(G271="Cancelada",Aux!$A$2,IF(G271="Sim",Aux!$A$3,IF(AND(G271="Não",B271&gt;=TODAY()),Aux!$A$4,IF(AND(G271="Não",B271&lt;TODAY()),Aux!$A$5,""))))</f>
        <v/>
      </c>
      <c r="I271" s="14"/>
      <c r="J271" s="11" t="str">
        <f t="shared" si="4"/>
        <v/>
      </c>
    </row>
    <row r="272" spans="2:10" ht="30" customHeight="1" x14ac:dyDescent="0.25">
      <c r="B272" s="59"/>
      <c r="C272" s="14"/>
      <c r="D272" s="14"/>
      <c r="E272" s="10" t="str">
        <f>IF(tbVisitas[Cliente]="","",IFERROR(INDEX(tbClientes[],MATCH(D272,tbClientes[Nome da Empresa],0),3),""))</f>
        <v/>
      </c>
      <c r="F272" s="14"/>
      <c r="G272" s="14"/>
      <c r="H272" s="14" t="str">
        <f ca="1">IF(G272="Cancelada",Aux!$A$2,IF(G272="Sim",Aux!$A$3,IF(AND(G272="Não",B272&gt;=TODAY()),Aux!$A$4,IF(AND(G272="Não",B272&lt;TODAY()),Aux!$A$5,""))))</f>
        <v/>
      </c>
      <c r="I272" s="14"/>
      <c r="J272" s="11" t="str">
        <f t="shared" si="4"/>
        <v/>
      </c>
    </row>
    <row r="273" spans="2:10" ht="30" customHeight="1" x14ac:dyDescent="0.25">
      <c r="B273" s="59"/>
      <c r="C273" s="14"/>
      <c r="D273" s="14"/>
      <c r="E273" s="10" t="str">
        <f>IF(tbVisitas[Cliente]="","",IFERROR(INDEX(tbClientes[],MATCH(D273,tbClientes[Nome da Empresa],0),3),""))</f>
        <v/>
      </c>
      <c r="F273" s="14"/>
      <c r="G273" s="14"/>
      <c r="H273" s="14" t="str">
        <f ca="1">IF(G273="Cancelada",Aux!$A$2,IF(G273="Sim",Aux!$A$3,IF(AND(G273="Não",B273&gt;=TODAY()),Aux!$A$4,IF(AND(G273="Não",B273&lt;TODAY()),Aux!$A$5,""))))</f>
        <v/>
      </c>
      <c r="I273" s="14"/>
      <c r="J273" s="11" t="str">
        <f t="shared" si="4"/>
        <v/>
      </c>
    </row>
    <row r="274" spans="2:10" ht="30" customHeight="1" x14ac:dyDescent="0.25">
      <c r="B274" s="59"/>
      <c r="C274" s="14"/>
      <c r="D274" s="14"/>
      <c r="E274" s="10" t="str">
        <f>IF(tbVisitas[Cliente]="","",IFERROR(INDEX(tbClientes[],MATCH(D274,tbClientes[Nome da Empresa],0),3),""))</f>
        <v/>
      </c>
      <c r="F274" s="14"/>
      <c r="G274" s="14"/>
      <c r="H274" s="14" t="str">
        <f ca="1">IF(G274="Cancelada",Aux!$A$2,IF(G274="Sim",Aux!$A$3,IF(AND(G274="Não",B274&gt;=TODAY()),Aux!$A$4,IF(AND(G274="Não",B274&lt;TODAY()),Aux!$A$5,""))))</f>
        <v/>
      </c>
      <c r="I274" s="14"/>
      <c r="J274" s="11" t="str">
        <f t="shared" si="4"/>
        <v/>
      </c>
    </row>
    <row r="275" spans="2:10" ht="30" customHeight="1" x14ac:dyDescent="0.25">
      <c r="B275" s="59"/>
      <c r="C275" s="14"/>
      <c r="D275" s="14"/>
      <c r="E275" s="10" t="str">
        <f>IF(tbVisitas[Cliente]="","",IFERROR(INDEX(tbClientes[],MATCH(D275,tbClientes[Nome da Empresa],0),3),""))</f>
        <v/>
      </c>
      <c r="F275" s="14"/>
      <c r="G275" s="14"/>
      <c r="H275" s="14" t="str">
        <f ca="1">IF(G275="Cancelada",Aux!$A$2,IF(G275="Sim",Aux!$A$3,IF(AND(G275="Não",B275&gt;=TODAY()),Aux!$A$4,IF(AND(G275="Não",B275&lt;TODAY()),Aux!$A$5,""))))</f>
        <v/>
      </c>
      <c r="I275" s="14"/>
      <c r="J275" s="11" t="str">
        <f t="shared" si="4"/>
        <v/>
      </c>
    </row>
    <row r="276" spans="2:10" ht="30" customHeight="1" x14ac:dyDescent="0.25">
      <c r="B276" s="59"/>
      <c r="C276" s="14"/>
      <c r="D276" s="14"/>
      <c r="E276" s="10" t="str">
        <f>IF(tbVisitas[Cliente]="","",IFERROR(INDEX(tbClientes[],MATCH(D276,tbClientes[Nome da Empresa],0),3),""))</f>
        <v/>
      </c>
      <c r="F276" s="14"/>
      <c r="G276" s="14"/>
      <c r="H276" s="14" t="str">
        <f ca="1">IF(G276="Cancelada",Aux!$A$2,IF(G276="Sim",Aux!$A$3,IF(AND(G276="Não",B276&gt;=TODAY()),Aux!$A$4,IF(AND(G276="Não",B276&lt;TODAY()),Aux!$A$5,""))))</f>
        <v/>
      </c>
      <c r="I276" s="14"/>
      <c r="J276" s="11" t="str">
        <f t="shared" si="4"/>
        <v/>
      </c>
    </row>
    <row r="277" spans="2:10" ht="30" customHeight="1" x14ac:dyDescent="0.25">
      <c r="B277" s="59"/>
      <c r="C277" s="14"/>
      <c r="D277" s="14"/>
      <c r="E277" s="10" t="str">
        <f>IF(tbVisitas[Cliente]="","",IFERROR(INDEX(tbClientes[],MATCH(D277,tbClientes[Nome da Empresa],0),3),""))</f>
        <v/>
      </c>
      <c r="F277" s="14"/>
      <c r="G277" s="14"/>
      <c r="H277" s="14" t="str">
        <f ca="1">IF(G277="Cancelada",Aux!$A$2,IF(G277="Sim",Aux!$A$3,IF(AND(G277="Não",B277&gt;=TODAY()),Aux!$A$4,IF(AND(G277="Não",B277&lt;TODAY()),Aux!$A$5,""))))</f>
        <v/>
      </c>
      <c r="I277" s="14"/>
      <c r="J277" s="11" t="str">
        <f t="shared" si="4"/>
        <v/>
      </c>
    </row>
    <row r="278" spans="2:10" ht="30" customHeight="1" x14ac:dyDescent="0.25">
      <c r="B278" s="59"/>
      <c r="C278" s="14"/>
      <c r="D278" s="14"/>
      <c r="E278" s="10" t="str">
        <f>IF(tbVisitas[Cliente]="","",IFERROR(INDEX(tbClientes[],MATCH(D278,tbClientes[Nome da Empresa],0),3),""))</f>
        <v/>
      </c>
      <c r="F278" s="14"/>
      <c r="G278" s="14"/>
      <c r="H278" s="14" t="str">
        <f ca="1">IF(G278="Cancelada",Aux!$A$2,IF(G278="Sim",Aux!$A$3,IF(AND(G278="Não",B278&gt;=TODAY()),Aux!$A$4,IF(AND(G278="Não",B278&lt;TODAY()),Aux!$A$5,""))))</f>
        <v/>
      </c>
      <c r="I278" s="14"/>
      <c r="J278" s="11" t="str">
        <f t="shared" si="4"/>
        <v/>
      </c>
    </row>
    <row r="279" spans="2:10" ht="30" customHeight="1" x14ac:dyDescent="0.25">
      <c r="B279" s="59"/>
      <c r="C279" s="14"/>
      <c r="D279" s="14"/>
      <c r="E279" s="10" t="str">
        <f>IF(tbVisitas[Cliente]="","",IFERROR(INDEX(tbClientes[],MATCH(D279,tbClientes[Nome da Empresa],0),3),""))</f>
        <v/>
      </c>
      <c r="F279" s="14"/>
      <c r="G279" s="14"/>
      <c r="H279" s="14" t="str">
        <f ca="1">IF(G279="Cancelada",Aux!$A$2,IF(G279="Sim",Aux!$A$3,IF(AND(G279="Não",B279&gt;=TODAY()),Aux!$A$4,IF(AND(G279="Não",B279&lt;TODAY()),Aux!$A$5,""))))</f>
        <v/>
      </c>
      <c r="I279" s="14"/>
      <c r="J279" s="11" t="str">
        <f t="shared" si="4"/>
        <v/>
      </c>
    </row>
    <row r="280" spans="2:10" ht="30" customHeight="1" x14ac:dyDescent="0.25">
      <c r="B280" s="59"/>
      <c r="C280" s="14"/>
      <c r="D280" s="14"/>
      <c r="E280" s="10" t="str">
        <f>IF(tbVisitas[Cliente]="","",IFERROR(INDEX(tbClientes[],MATCH(D280,tbClientes[Nome da Empresa],0),3),""))</f>
        <v/>
      </c>
      <c r="F280" s="14"/>
      <c r="G280" s="14"/>
      <c r="H280" s="14" t="str">
        <f ca="1">IF(G280="Cancelada",Aux!$A$2,IF(G280="Sim",Aux!$A$3,IF(AND(G280="Não",B280&gt;=TODAY()),Aux!$A$4,IF(AND(G280="Não",B280&lt;TODAY()),Aux!$A$5,""))))</f>
        <v/>
      </c>
      <c r="I280" s="14"/>
      <c r="J280" s="11" t="str">
        <f t="shared" ref="J280:J343" si="5">IF(B280="","",ROW())</f>
        <v/>
      </c>
    </row>
    <row r="281" spans="2:10" ht="30" customHeight="1" x14ac:dyDescent="0.25">
      <c r="B281" s="59"/>
      <c r="C281" s="14"/>
      <c r="D281" s="14"/>
      <c r="E281" s="10" t="str">
        <f>IF(tbVisitas[Cliente]="","",IFERROR(INDEX(tbClientes[],MATCH(D281,tbClientes[Nome da Empresa],0),3),""))</f>
        <v/>
      </c>
      <c r="F281" s="14"/>
      <c r="G281" s="14"/>
      <c r="H281" s="14" t="str">
        <f ca="1">IF(G281="Cancelada",Aux!$A$2,IF(G281="Sim",Aux!$A$3,IF(AND(G281="Não",B281&gt;=TODAY()),Aux!$A$4,IF(AND(G281="Não",B281&lt;TODAY()),Aux!$A$5,""))))</f>
        <v/>
      </c>
      <c r="I281" s="14"/>
      <c r="J281" s="11" t="str">
        <f t="shared" si="5"/>
        <v/>
      </c>
    </row>
    <row r="282" spans="2:10" ht="30" customHeight="1" x14ac:dyDescent="0.25">
      <c r="B282" s="59"/>
      <c r="C282" s="14"/>
      <c r="D282" s="14"/>
      <c r="E282" s="10" t="str">
        <f>IF(tbVisitas[Cliente]="","",IFERROR(INDEX(tbClientes[],MATCH(D282,tbClientes[Nome da Empresa],0),3),""))</f>
        <v/>
      </c>
      <c r="F282" s="14"/>
      <c r="G282" s="14"/>
      <c r="H282" s="14" t="str">
        <f ca="1">IF(G282="Cancelada",Aux!$A$2,IF(G282="Sim",Aux!$A$3,IF(AND(G282="Não",B282&gt;=TODAY()),Aux!$A$4,IF(AND(G282="Não",B282&lt;TODAY()),Aux!$A$5,""))))</f>
        <v/>
      </c>
      <c r="I282" s="14"/>
      <c r="J282" s="11" t="str">
        <f t="shared" si="5"/>
        <v/>
      </c>
    </row>
    <row r="283" spans="2:10" ht="30" customHeight="1" x14ac:dyDescent="0.25">
      <c r="B283" s="59"/>
      <c r="C283" s="14"/>
      <c r="D283" s="14"/>
      <c r="E283" s="10" t="str">
        <f>IF(tbVisitas[Cliente]="","",IFERROR(INDEX(tbClientes[],MATCH(D283,tbClientes[Nome da Empresa],0),3),""))</f>
        <v/>
      </c>
      <c r="F283" s="14"/>
      <c r="G283" s="14"/>
      <c r="H283" s="14" t="str">
        <f ca="1">IF(G283="Cancelada",Aux!$A$2,IF(G283="Sim",Aux!$A$3,IF(AND(G283="Não",B283&gt;=TODAY()),Aux!$A$4,IF(AND(G283="Não",B283&lt;TODAY()),Aux!$A$5,""))))</f>
        <v/>
      </c>
      <c r="I283" s="14"/>
      <c r="J283" s="11" t="str">
        <f t="shared" si="5"/>
        <v/>
      </c>
    </row>
    <row r="284" spans="2:10" ht="30" customHeight="1" x14ac:dyDescent="0.25">
      <c r="B284" s="59"/>
      <c r="C284" s="14"/>
      <c r="D284" s="14"/>
      <c r="E284" s="10" t="str">
        <f>IF(tbVisitas[Cliente]="","",IFERROR(INDEX(tbClientes[],MATCH(D284,tbClientes[Nome da Empresa],0),3),""))</f>
        <v/>
      </c>
      <c r="F284" s="14"/>
      <c r="G284" s="14"/>
      <c r="H284" s="14" t="str">
        <f ca="1">IF(G284="Cancelada",Aux!$A$2,IF(G284="Sim",Aux!$A$3,IF(AND(G284="Não",B284&gt;=TODAY()),Aux!$A$4,IF(AND(G284="Não",B284&lt;TODAY()),Aux!$A$5,""))))</f>
        <v/>
      </c>
      <c r="I284" s="14"/>
      <c r="J284" s="11" t="str">
        <f t="shared" si="5"/>
        <v/>
      </c>
    </row>
    <row r="285" spans="2:10" ht="30" customHeight="1" x14ac:dyDescent="0.25">
      <c r="B285" s="59"/>
      <c r="C285" s="14"/>
      <c r="D285" s="14"/>
      <c r="E285" s="10" t="str">
        <f>IF(tbVisitas[Cliente]="","",IFERROR(INDEX(tbClientes[],MATCH(D285,tbClientes[Nome da Empresa],0),3),""))</f>
        <v/>
      </c>
      <c r="F285" s="14"/>
      <c r="G285" s="14"/>
      <c r="H285" s="14" t="str">
        <f ca="1">IF(G285="Cancelada",Aux!$A$2,IF(G285="Sim",Aux!$A$3,IF(AND(G285="Não",B285&gt;=TODAY()),Aux!$A$4,IF(AND(G285="Não",B285&lt;TODAY()),Aux!$A$5,""))))</f>
        <v/>
      </c>
      <c r="I285" s="14"/>
      <c r="J285" s="11" t="str">
        <f t="shared" si="5"/>
        <v/>
      </c>
    </row>
    <row r="286" spans="2:10" ht="30" customHeight="1" x14ac:dyDescent="0.25">
      <c r="B286" s="59"/>
      <c r="C286" s="14"/>
      <c r="D286" s="14"/>
      <c r="E286" s="10" t="str">
        <f>IF(tbVisitas[Cliente]="","",IFERROR(INDEX(tbClientes[],MATCH(D286,tbClientes[Nome da Empresa],0),3),""))</f>
        <v/>
      </c>
      <c r="F286" s="14"/>
      <c r="G286" s="14"/>
      <c r="H286" s="14" t="str">
        <f ca="1">IF(G286="Cancelada",Aux!$A$2,IF(G286="Sim",Aux!$A$3,IF(AND(G286="Não",B286&gt;=TODAY()),Aux!$A$4,IF(AND(G286="Não",B286&lt;TODAY()),Aux!$A$5,""))))</f>
        <v/>
      </c>
      <c r="I286" s="14"/>
      <c r="J286" s="11" t="str">
        <f t="shared" si="5"/>
        <v/>
      </c>
    </row>
    <row r="287" spans="2:10" ht="30" customHeight="1" x14ac:dyDescent="0.25">
      <c r="B287" s="59"/>
      <c r="C287" s="14"/>
      <c r="D287" s="14"/>
      <c r="E287" s="10" t="str">
        <f>IF(tbVisitas[Cliente]="","",IFERROR(INDEX(tbClientes[],MATCH(D287,tbClientes[Nome da Empresa],0),3),""))</f>
        <v/>
      </c>
      <c r="F287" s="14"/>
      <c r="G287" s="14"/>
      <c r="H287" s="14" t="str">
        <f ca="1">IF(G287="Cancelada",Aux!$A$2,IF(G287="Sim",Aux!$A$3,IF(AND(G287="Não",B287&gt;=TODAY()),Aux!$A$4,IF(AND(G287="Não",B287&lt;TODAY()),Aux!$A$5,""))))</f>
        <v/>
      </c>
      <c r="I287" s="14"/>
      <c r="J287" s="11" t="str">
        <f t="shared" si="5"/>
        <v/>
      </c>
    </row>
    <row r="288" spans="2:10" ht="30" customHeight="1" x14ac:dyDescent="0.25">
      <c r="B288" s="59"/>
      <c r="C288" s="14"/>
      <c r="D288" s="14"/>
      <c r="E288" s="10" t="str">
        <f>IF(tbVisitas[Cliente]="","",IFERROR(INDEX(tbClientes[],MATCH(D288,tbClientes[Nome da Empresa],0),3),""))</f>
        <v/>
      </c>
      <c r="F288" s="14"/>
      <c r="G288" s="14"/>
      <c r="H288" s="14" t="str">
        <f ca="1">IF(G288="Cancelada",Aux!$A$2,IF(G288="Sim",Aux!$A$3,IF(AND(G288="Não",B288&gt;=TODAY()),Aux!$A$4,IF(AND(G288="Não",B288&lt;TODAY()),Aux!$A$5,""))))</f>
        <v/>
      </c>
      <c r="I288" s="14"/>
      <c r="J288" s="11" t="str">
        <f t="shared" si="5"/>
        <v/>
      </c>
    </row>
    <row r="289" spans="2:10" ht="30" customHeight="1" x14ac:dyDescent="0.25">
      <c r="B289" s="59"/>
      <c r="C289" s="14"/>
      <c r="D289" s="14"/>
      <c r="E289" s="10" t="str">
        <f>IF(tbVisitas[Cliente]="","",IFERROR(INDEX(tbClientes[],MATCH(D289,tbClientes[Nome da Empresa],0),3),""))</f>
        <v/>
      </c>
      <c r="F289" s="14"/>
      <c r="G289" s="14"/>
      <c r="H289" s="14" t="str">
        <f ca="1">IF(G289="Cancelada",Aux!$A$2,IF(G289="Sim",Aux!$A$3,IF(AND(G289="Não",B289&gt;=TODAY()),Aux!$A$4,IF(AND(G289="Não",B289&lt;TODAY()),Aux!$A$5,""))))</f>
        <v/>
      </c>
      <c r="I289" s="14"/>
      <c r="J289" s="11" t="str">
        <f t="shared" si="5"/>
        <v/>
      </c>
    </row>
    <row r="290" spans="2:10" ht="30" customHeight="1" x14ac:dyDescent="0.25">
      <c r="B290" s="59"/>
      <c r="C290" s="14"/>
      <c r="D290" s="14"/>
      <c r="E290" s="10" t="str">
        <f>IF(tbVisitas[Cliente]="","",IFERROR(INDEX(tbClientes[],MATCH(D290,tbClientes[Nome da Empresa],0),3),""))</f>
        <v/>
      </c>
      <c r="F290" s="14"/>
      <c r="G290" s="14"/>
      <c r="H290" s="14" t="str">
        <f ca="1">IF(G290="Cancelada",Aux!$A$2,IF(G290="Sim",Aux!$A$3,IF(AND(G290="Não",B290&gt;=TODAY()),Aux!$A$4,IF(AND(G290="Não",B290&lt;TODAY()),Aux!$A$5,""))))</f>
        <v/>
      </c>
      <c r="I290" s="14"/>
      <c r="J290" s="11" t="str">
        <f t="shared" si="5"/>
        <v/>
      </c>
    </row>
    <row r="291" spans="2:10" ht="30" customHeight="1" x14ac:dyDescent="0.25">
      <c r="B291" s="59"/>
      <c r="C291" s="14"/>
      <c r="D291" s="14"/>
      <c r="E291" s="10" t="str">
        <f>IF(tbVisitas[Cliente]="","",IFERROR(INDEX(tbClientes[],MATCH(D291,tbClientes[Nome da Empresa],0),3),""))</f>
        <v/>
      </c>
      <c r="F291" s="14"/>
      <c r="G291" s="14"/>
      <c r="H291" s="14" t="str">
        <f ca="1">IF(G291="Cancelada",Aux!$A$2,IF(G291="Sim",Aux!$A$3,IF(AND(G291="Não",B291&gt;=TODAY()),Aux!$A$4,IF(AND(G291="Não",B291&lt;TODAY()),Aux!$A$5,""))))</f>
        <v/>
      </c>
      <c r="I291" s="14"/>
      <c r="J291" s="11" t="str">
        <f t="shared" si="5"/>
        <v/>
      </c>
    </row>
    <row r="292" spans="2:10" ht="30" customHeight="1" x14ac:dyDescent="0.25">
      <c r="B292" s="59"/>
      <c r="C292" s="14"/>
      <c r="D292" s="14"/>
      <c r="E292" s="10" t="str">
        <f>IF(tbVisitas[Cliente]="","",IFERROR(INDEX(tbClientes[],MATCH(D292,tbClientes[Nome da Empresa],0),3),""))</f>
        <v/>
      </c>
      <c r="F292" s="14"/>
      <c r="G292" s="14"/>
      <c r="H292" s="14" t="str">
        <f ca="1">IF(G292="Cancelada",Aux!$A$2,IF(G292="Sim",Aux!$A$3,IF(AND(G292="Não",B292&gt;=TODAY()),Aux!$A$4,IF(AND(G292="Não",B292&lt;TODAY()),Aux!$A$5,""))))</f>
        <v/>
      </c>
      <c r="I292" s="14"/>
      <c r="J292" s="11" t="str">
        <f t="shared" si="5"/>
        <v/>
      </c>
    </row>
    <row r="293" spans="2:10" ht="30" customHeight="1" x14ac:dyDescent="0.25">
      <c r="B293" s="59"/>
      <c r="C293" s="14"/>
      <c r="D293" s="14"/>
      <c r="E293" s="10" t="str">
        <f>IF(tbVisitas[Cliente]="","",IFERROR(INDEX(tbClientes[],MATCH(D293,tbClientes[Nome da Empresa],0),3),""))</f>
        <v/>
      </c>
      <c r="F293" s="14"/>
      <c r="G293" s="14"/>
      <c r="H293" s="14" t="str">
        <f ca="1">IF(G293="Cancelada",Aux!$A$2,IF(G293="Sim",Aux!$A$3,IF(AND(G293="Não",B293&gt;=TODAY()),Aux!$A$4,IF(AND(G293="Não",B293&lt;TODAY()),Aux!$A$5,""))))</f>
        <v/>
      </c>
      <c r="I293" s="14"/>
      <c r="J293" s="11" t="str">
        <f t="shared" si="5"/>
        <v/>
      </c>
    </row>
    <row r="294" spans="2:10" ht="30" customHeight="1" x14ac:dyDescent="0.25">
      <c r="B294" s="59"/>
      <c r="C294" s="14"/>
      <c r="D294" s="14"/>
      <c r="E294" s="10" t="str">
        <f>IF(tbVisitas[Cliente]="","",IFERROR(INDEX(tbClientes[],MATCH(D294,tbClientes[Nome da Empresa],0),3),""))</f>
        <v/>
      </c>
      <c r="F294" s="14"/>
      <c r="G294" s="14"/>
      <c r="H294" s="14" t="str">
        <f ca="1">IF(G294="Cancelada",Aux!$A$2,IF(G294="Sim",Aux!$A$3,IF(AND(G294="Não",B294&gt;=TODAY()),Aux!$A$4,IF(AND(G294="Não",B294&lt;TODAY()),Aux!$A$5,""))))</f>
        <v/>
      </c>
      <c r="I294" s="14"/>
      <c r="J294" s="11" t="str">
        <f t="shared" si="5"/>
        <v/>
      </c>
    </row>
    <row r="295" spans="2:10" ht="30" customHeight="1" x14ac:dyDescent="0.25">
      <c r="B295" s="59"/>
      <c r="C295" s="14"/>
      <c r="D295" s="14"/>
      <c r="E295" s="10" t="str">
        <f>IF(tbVisitas[Cliente]="","",IFERROR(INDEX(tbClientes[],MATCH(D295,tbClientes[Nome da Empresa],0),3),""))</f>
        <v/>
      </c>
      <c r="F295" s="14"/>
      <c r="G295" s="14"/>
      <c r="H295" s="14" t="str">
        <f ca="1">IF(G295="Cancelada",Aux!$A$2,IF(G295="Sim",Aux!$A$3,IF(AND(G295="Não",B295&gt;=TODAY()),Aux!$A$4,IF(AND(G295="Não",B295&lt;TODAY()),Aux!$A$5,""))))</f>
        <v/>
      </c>
      <c r="I295" s="14"/>
      <c r="J295" s="11" t="str">
        <f t="shared" si="5"/>
        <v/>
      </c>
    </row>
    <row r="296" spans="2:10" ht="30" customHeight="1" x14ac:dyDescent="0.25">
      <c r="B296" s="59"/>
      <c r="C296" s="14"/>
      <c r="D296" s="14"/>
      <c r="E296" s="10" t="str">
        <f>IF(tbVisitas[Cliente]="","",IFERROR(INDEX(tbClientes[],MATCH(D296,tbClientes[Nome da Empresa],0),3),""))</f>
        <v/>
      </c>
      <c r="F296" s="14"/>
      <c r="G296" s="14"/>
      <c r="H296" s="14" t="str">
        <f ca="1">IF(G296="Cancelada",Aux!$A$2,IF(G296="Sim",Aux!$A$3,IF(AND(G296="Não",B296&gt;=TODAY()),Aux!$A$4,IF(AND(G296="Não",B296&lt;TODAY()),Aux!$A$5,""))))</f>
        <v/>
      </c>
      <c r="I296" s="14"/>
      <c r="J296" s="11" t="str">
        <f t="shared" si="5"/>
        <v/>
      </c>
    </row>
    <row r="297" spans="2:10" ht="30" customHeight="1" x14ac:dyDescent="0.25">
      <c r="B297" s="59"/>
      <c r="C297" s="14"/>
      <c r="D297" s="14"/>
      <c r="E297" s="10" t="str">
        <f>IF(tbVisitas[Cliente]="","",IFERROR(INDEX(tbClientes[],MATCH(D297,tbClientes[Nome da Empresa],0),3),""))</f>
        <v/>
      </c>
      <c r="F297" s="14"/>
      <c r="G297" s="14"/>
      <c r="H297" s="14" t="str">
        <f ca="1">IF(G297="Cancelada",Aux!$A$2,IF(G297="Sim",Aux!$A$3,IF(AND(G297="Não",B297&gt;=TODAY()),Aux!$A$4,IF(AND(G297="Não",B297&lt;TODAY()),Aux!$A$5,""))))</f>
        <v/>
      </c>
      <c r="I297" s="14"/>
      <c r="J297" s="11" t="str">
        <f t="shared" si="5"/>
        <v/>
      </c>
    </row>
    <row r="298" spans="2:10" ht="30" customHeight="1" x14ac:dyDescent="0.25">
      <c r="B298" s="59"/>
      <c r="C298" s="14"/>
      <c r="D298" s="14"/>
      <c r="E298" s="10" t="str">
        <f>IF(tbVisitas[Cliente]="","",IFERROR(INDEX(tbClientes[],MATCH(D298,tbClientes[Nome da Empresa],0),3),""))</f>
        <v/>
      </c>
      <c r="F298" s="14"/>
      <c r="G298" s="14"/>
      <c r="H298" s="14" t="str">
        <f ca="1">IF(G298="Cancelada",Aux!$A$2,IF(G298="Sim",Aux!$A$3,IF(AND(G298="Não",B298&gt;=TODAY()),Aux!$A$4,IF(AND(G298="Não",B298&lt;TODAY()),Aux!$A$5,""))))</f>
        <v/>
      </c>
      <c r="I298" s="14"/>
      <c r="J298" s="11" t="str">
        <f t="shared" si="5"/>
        <v/>
      </c>
    </row>
    <row r="299" spans="2:10" ht="30" customHeight="1" x14ac:dyDescent="0.25">
      <c r="B299" s="59"/>
      <c r="C299" s="14"/>
      <c r="D299" s="14"/>
      <c r="E299" s="10" t="str">
        <f>IF(tbVisitas[Cliente]="","",IFERROR(INDEX(tbClientes[],MATCH(D299,tbClientes[Nome da Empresa],0),3),""))</f>
        <v/>
      </c>
      <c r="F299" s="14"/>
      <c r="G299" s="14"/>
      <c r="H299" s="14" t="str">
        <f ca="1">IF(G299="Cancelada",Aux!$A$2,IF(G299="Sim",Aux!$A$3,IF(AND(G299="Não",B299&gt;=TODAY()),Aux!$A$4,IF(AND(G299="Não",B299&lt;TODAY()),Aux!$A$5,""))))</f>
        <v/>
      </c>
      <c r="I299" s="14"/>
      <c r="J299" s="11" t="str">
        <f t="shared" si="5"/>
        <v/>
      </c>
    </row>
    <row r="300" spans="2:10" ht="30" customHeight="1" x14ac:dyDescent="0.25">
      <c r="B300" s="59"/>
      <c r="C300" s="14"/>
      <c r="D300" s="14"/>
      <c r="E300" s="10" t="str">
        <f>IF(tbVisitas[Cliente]="","",IFERROR(INDEX(tbClientes[],MATCH(D300,tbClientes[Nome da Empresa],0),3),""))</f>
        <v/>
      </c>
      <c r="F300" s="14"/>
      <c r="G300" s="14"/>
      <c r="H300" s="14" t="str">
        <f ca="1">IF(G300="Cancelada",Aux!$A$2,IF(G300="Sim",Aux!$A$3,IF(AND(G300="Não",B300&gt;=TODAY()),Aux!$A$4,IF(AND(G300="Não",B300&lt;TODAY()),Aux!$A$5,""))))</f>
        <v/>
      </c>
      <c r="I300" s="14"/>
      <c r="J300" s="11" t="str">
        <f t="shared" si="5"/>
        <v/>
      </c>
    </row>
    <row r="301" spans="2:10" ht="30" customHeight="1" x14ac:dyDescent="0.25">
      <c r="B301" s="59"/>
      <c r="C301" s="14"/>
      <c r="D301" s="14"/>
      <c r="E301" s="10" t="str">
        <f>IF(tbVisitas[Cliente]="","",IFERROR(INDEX(tbClientes[],MATCH(D301,tbClientes[Nome da Empresa],0),3),""))</f>
        <v/>
      </c>
      <c r="F301" s="14"/>
      <c r="G301" s="14"/>
      <c r="H301" s="14" t="str">
        <f ca="1">IF(G301="Cancelada",Aux!$A$2,IF(G301="Sim",Aux!$A$3,IF(AND(G301="Não",B301&gt;=TODAY()),Aux!$A$4,IF(AND(G301="Não",B301&lt;TODAY()),Aux!$A$5,""))))</f>
        <v/>
      </c>
      <c r="I301" s="14"/>
      <c r="J301" s="11" t="str">
        <f t="shared" si="5"/>
        <v/>
      </c>
    </row>
    <row r="302" spans="2:10" ht="30" customHeight="1" x14ac:dyDescent="0.25">
      <c r="B302" s="59"/>
      <c r="C302" s="14"/>
      <c r="D302" s="14"/>
      <c r="E302" s="10" t="str">
        <f>IF(tbVisitas[Cliente]="","",IFERROR(INDEX(tbClientes[],MATCH(D302,tbClientes[Nome da Empresa],0),3),""))</f>
        <v/>
      </c>
      <c r="F302" s="14"/>
      <c r="G302" s="14"/>
      <c r="H302" s="14" t="str">
        <f ca="1">IF(G302="Cancelada",Aux!$A$2,IF(G302="Sim",Aux!$A$3,IF(AND(G302="Não",B302&gt;=TODAY()),Aux!$A$4,IF(AND(G302="Não",B302&lt;TODAY()),Aux!$A$5,""))))</f>
        <v/>
      </c>
      <c r="I302" s="14"/>
      <c r="J302" s="11" t="str">
        <f t="shared" si="5"/>
        <v/>
      </c>
    </row>
    <row r="303" spans="2:10" ht="30" customHeight="1" x14ac:dyDescent="0.25">
      <c r="B303" s="59"/>
      <c r="C303" s="14"/>
      <c r="D303" s="14"/>
      <c r="E303" s="10" t="str">
        <f>IF(tbVisitas[Cliente]="","",IFERROR(INDEX(tbClientes[],MATCH(D303,tbClientes[Nome da Empresa],0),3),""))</f>
        <v/>
      </c>
      <c r="F303" s="14"/>
      <c r="G303" s="14"/>
      <c r="H303" s="14" t="str">
        <f ca="1">IF(G303="Cancelada",Aux!$A$2,IF(G303="Sim",Aux!$A$3,IF(AND(G303="Não",B303&gt;=TODAY()),Aux!$A$4,IF(AND(G303="Não",B303&lt;TODAY()),Aux!$A$5,""))))</f>
        <v/>
      </c>
      <c r="I303" s="14"/>
      <c r="J303" s="11" t="str">
        <f t="shared" si="5"/>
        <v/>
      </c>
    </row>
    <row r="304" spans="2:10" ht="30" customHeight="1" x14ac:dyDescent="0.25">
      <c r="B304" s="59"/>
      <c r="C304" s="14"/>
      <c r="D304" s="14"/>
      <c r="E304" s="10" t="str">
        <f>IF(tbVisitas[Cliente]="","",IFERROR(INDEX(tbClientes[],MATCH(D304,tbClientes[Nome da Empresa],0),3),""))</f>
        <v/>
      </c>
      <c r="F304" s="14"/>
      <c r="G304" s="14"/>
      <c r="H304" s="14" t="str">
        <f ca="1">IF(G304="Cancelada",Aux!$A$2,IF(G304="Sim",Aux!$A$3,IF(AND(G304="Não",B304&gt;=TODAY()),Aux!$A$4,IF(AND(G304="Não",B304&lt;TODAY()),Aux!$A$5,""))))</f>
        <v/>
      </c>
      <c r="I304" s="14"/>
      <c r="J304" s="11" t="str">
        <f t="shared" si="5"/>
        <v/>
      </c>
    </row>
    <row r="305" spans="2:10" ht="30" customHeight="1" x14ac:dyDescent="0.25">
      <c r="B305" s="59"/>
      <c r="C305" s="14"/>
      <c r="D305" s="14"/>
      <c r="E305" s="10" t="str">
        <f>IF(tbVisitas[Cliente]="","",IFERROR(INDEX(tbClientes[],MATCH(D305,tbClientes[Nome da Empresa],0),3),""))</f>
        <v/>
      </c>
      <c r="F305" s="14"/>
      <c r="G305" s="14"/>
      <c r="H305" s="14" t="str">
        <f ca="1">IF(G305="Cancelada",Aux!$A$2,IF(G305="Sim",Aux!$A$3,IF(AND(G305="Não",B305&gt;=TODAY()),Aux!$A$4,IF(AND(G305="Não",B305&lt;TODAY()),Aux!$A$5,""))))</f>
        <v/>
      </c>
      <c r="I305" s="14"/>
      <c r="J305" s="11" t="str">
        <f t="shared" si="5"/>
        <v/>
      </c>
    </row>
    <row r="306" spans="2:10" ht="30" customHeight="1" x14ac:dyDescent="0.25">
      <c r="B306" s="59"/>
      <c r="C306" s="14"/>
      <c r="D306" s="14"/>
      <c r="E306" s="10" t="str">
        <f>IF(tbVisitas[Cliente]="","",IFERROR(INDEX(tbClientes[],MATCH(D306,tbClientes[Nome da Empresa],0),3),""))</f>
        <v/>
      </c>
      <c r="F306" s="14"/>
      <c r="G306" s="14"/>
      <c r="H306" s="14" t="str">
        <f ca="1">IF(G306="Cancelada",Aux!$A$2,IF(G306="Sim",Aux!$A$3,IF(AND(G306="Não",B306&gt;=TODAY()),Aux!$A$4,IF(AND(G306="Não",B306&lt;TODAY()),Aux!$A$5,""))))</f>
        <v/>
      </c>
      <c r="I306" s="14"/>
      <c r="J306" s="11" t="str">
        <f t="shared" si="5"/>
        <v/>
      </c>
    </row>
    <row r="307" spans="2:10" ht="30" customHeight="1" x14ac:dyDescent="0.25">
      <c r="B307" s="59"/>
      <c r="C307" s="14"/>
      <c r="D307" s="14"/>
      <c r="E307" s="10" t="str">
        <f>IF(tbVisitas[Cliente]="","",IFERROR(INDEX(tbClientes[],MATCH(D307,tbClientes[Nome da Empresa],0),3),""))</f>
        <v/>
      </c>
      <c r="F307" s="14"/>
      <c r="G307" s="14"/>
      <c r="H307" s="14" t="str">
        <f ca="1">IF(G307="Cancelada",Aux!$A$2,IF(G307="Sim",Aux!$A$3,IF(AND(G307="Não",B307&gt;=TODAY()),Aux!$A$4,IF(AND(G307="Não",B307&lt;TODAY()),Aux!$A$5,""))))</f>
        <v/>
      </c>
      <c r="I307" s="14"/>
      <c r="J307" s="11" t="str">
        <f t="shared" si="5"/>
        <v/>
      </c>
    </row>
    <row r="308" spans="2:10" ht="30" customHeight="1" x14ac:dyDescent="0.25">
      <c r="B308" s="59"/>
      <c r="C308" s="14"/>
      <c r="D308" s="14"/>
      <c r="E308" s="10" t="str">
        <f>IF(tbVisitas[Cliente]="","",IFERROR(INDEX(tbClientes[],MATCH(D308,tbClientes[Nome da Empresa],0),3),""))</f>
        <v/>
      </c>
      <c r="F308" s="14"/>
      <c r="G308" s="14"/>
      <c r="H308" s="14" t="str">
        <f ca="1">IF(G308="Cancelada",Aux!$A$2,IF(G308="Sim",Aux!$A$3,IF(AND(G308="Não",B308&gt;=TODAY()),Aux!$A$4,IF(AND(G308="Não",B308&lt;TODAY()),Aux!$A$5,""))))</f>
        <v/>
      </c>
      <c r="I308" s="14"/>
      <c r="J308" s="11" t="str">
        <f t="shared" si="5"/>
        <v/>
      </c>
    </row>
    <row r="309" spans="2:10" ht="30" customHeight="1" x14ac:dyDescent="0.25">
      <c r="B309" s="59"/>
      <c r="C309" s="14"/>
      <c r="D309" s="14"/>
      <c r="E309" s="10" t="str">
        <f>IF(tbVisitas[Cliente]="","",IFERROR(INDEX(tbClientes[],MATCH(D309,tbClientes[Nome da Empresa],0),3),""))</f>
        <v/>
      </c>
      <c r="F309" s="14"/>
      <c r="G309" s="14"/>
      <c r="H309" s="14" t="str">
        <f ca="1">IF(G309="Cancelada",Aux!$A$2,IF(G309="Sim",Aux!$A$3,IF(AND(G309="Não",B309&gt;=TODAY()),Aux!$A$4,IF(AND(G309="Não",B309&lt;TODAY()),Aux!$A$5,""))))</f>
        <v/>
      </c>
      <c r="I309" s="14"/>
      <c r="J309" s="11" t="str">
        <f t="shared" si="5"/>
        <v/>
      </c>
    </row>
    <row r="310" spans="2:10" ht="30" customHeight="1" x14ac:dyDescent="0.25">
      <c r="B310" s="59"/>
      <c r="C310" s="14"/>
      <c r="D310" s="14"/>
      <c r="E310" s="10" t="str">
        <f>IF(tbVisitas[Cliente]="","",IFERROR(INDEX(tbClientes[],MATCH(D310,tbClientes[Nome da Empresa],0),3),""))</f>
        <v/>
      </c>
      <c r="F310" s="14"/>
      <c r="G310" s="14"/>
      <c r="H310" s="14" t="str">
        <f ca="1">IF(G310="Cancelada",Aux!$A$2,IF(G310="Sim",Aux!$A$3,IF(AND(G310="Não",B310&gt;=TODAY()),Aux!$A$4,IF(AND(G310="Não",B310&lt;TODAY()),Aux!$A$5,""))))</f>
        <v/>
      </c>
      <c r="I310" s="14"/>
      <c r="J310" s="11" t="str">
        <f t="shared" si="5"/>
        <v/>
      </c>
    </row>
    <row r="311" spans="2:10" ht="30" customHeight="1" x14ac:dyDescent="0.25">
      <c r="B311" s="59"/>
      <c r="C311" s="14"/>
      <c r="D311" s="14"/>
      <c r="E311" s="10" t="str">
        <f>IF(tbVisitas[Cliente]="","",IFERROR(INDEX(tbClientes[],MATCH(D311,tbClientes[Nome da Empresa],0),3),""))</f>
        <v/>
      </c>
      <c r="F311" s="14"/>
      <c r="G311" s="14"/>
      <c r="H311" s="14" t="str">
        <f ca="1">IF(G311="Cancelada",Aux!$A$2,IF(G311="Sim",Aux!$A$3,IF(AND(G311="Não",B311&gt;=TODAY()),Aux!$A$4,IF(AND(G311="Não",B311&lt;TODAY()),Aux!$A$5,""))))</f>
        <v/>
      </c>
      <c r="I311" s="14"/>
      <c r="J311" s="11" t="str">
        <f t="shared" si="5"/>
        <v/>
      </c>
    </row>
    <row r="312" spans="2:10" ht="30" customHeight="1" x14ac:dyDescent="0.25">
      <c r="B312" s="59"/>
      <c r="C312" s="14"/>
      <c r="D312" s="14"/>
      <c r="E312" s="10" t="str">
        <f>IF(tbVisitas[Cliente]="","",IFERROR(INDEX(tbClientes[],MATCH(D312,tbClientes[Nome da Empresa],0),3),""))</f>
        <v/>
      </c>
      <c r="F312" s="14"/>
      <c r="G312" s="14"/>
      <c r="H312" s="14" t="str">
        <f ca="1">IF(G312="Cancelada",Aux!$A$2,IF(G312="Sim",Aux!$A$3,IF(AND(G312="Não",B312&gt;=TODAY()),Aux!$A$4,IF(AND(G312="Não",B312&lt;TODAY()),Aux!$A$5,""))))</f>
        <v/>
      </c>
      <c r="I312" s="14"/>
      <c r="J312" s="11" t="str">
        <f t="shared" si="5"/>
        <v/>
      </c>
    </row>
    <row r="313" spans="2:10" ht="30" customHeight="1" x14ac:dyDescent="0.25">
      <c r="B313" s="59"/>
      <c r="C313" s="14"/>
      <c r="D313" s="14"/>
      <c r="E313" s="10" t="str">
        <f>IF(tbVisitas[Cliente]="","",IFERROR(INDEX(tbClientes[],MATCH(D313,tbClientes[Nome da Empresa],0),3),""))</f>
        <v/>
      </c>
      <c r="F313" s="14"/>
      <c r="G313" s="14"/>
      <c r="H313" s="14" t="str">
        <f ca="1">IF(G313="Cancelada",Aux!$A$2,IF(G313="Sim",Aux!$A$3,IF(AND(G313="Não",B313&gt;=TODAY()),Aux!$A$4,IF(AND(G313="Não",B313&lt;TODAY()),Aux!$A$5,""))))</f>
        <v/>
      </c>
      <c r="I313" s="14"/>
      <c r="J313" s="11" t="str">
        <f t="shared" si="5"/>
        <v/>
      </c>
    </row>
    <row r="314" spans="2:10" ht="30" customHeight="1" x14ac:dyDescent="0.25">
      <c r="B314" s="59"/>
      <c r="C314" s="14"/>
      <c r="D314" s="14"/>
      <c r="E314" s="10" t="str">
        <f>IF(tbVisitas[Cliente]="","",IFERROR(INDEX(tbClientes[],MATCH(D314,tbClientes[Nome da Empresa],0),3),""))</f>
        <v/>
      </c>
      <c r="F314" s="14"/>
      <c r="G314" s="14"/>
      <c r="H314" s="14" t="str">
        <f ca="1">IF(G314="Cancelada",Aux!$A$2,IF(G314="Sim",Aux!$A$3,IF(AND(G314="Não",B314&gt;=TODAY()),Aux!$A$4,IF(AND(G314="Não",B314&lt;TODAY()),Aux!$A$5,""))))</f>
        <v/>
      </c>
      <c r="I314" s="14"/>
      <c r="J314" s="11" t="str">
        <f t="shared" si="5"/>
        <v/>
      </c>
    </row>
    <row r="315" spans="2:10" ht="30" customHeight="1" x14ac:dyDescent="0.25">
      <c r="B315" s="59"/>
      <c r="C315" s="14"/>
      <c r="D315" s="14"/>
      <c r="E315" s="10" t="str">
        <f>IF(tbVisitas[Cliente]="","",IFERROR(INDEX(tbClientes[],MATCH(D315,tbClientes[Nome da Empresa],0),3),""))</f>
        <v/>
      </c>
      <c r="F315" s="14"/>
      <c r="G315" s="14"/>
      <c r="H315" s="14" t="str">
        <f ca="1">IF(G315="Cancelada",Aux!$A$2,IF(G315="Sim",Aux!$A$3,IF(AND(G315="Não",B315&gt;=TODAY()),Aux!$A$4,IF(AND(G315="Não",B315&lt;TODAY()),Aux!$A$5,""))))</f>
        <v/>
      </c>
      <c r="I315" s="14"/>
      <c r="J315" s="11" t="str">
        <f t="shared" si="5"/>
        <v/>
      </c>
    </row>
    <row r="316" spans="2:10" ht="30" customHeight="1" x14ac:dyDescent="0.25">
      <c r="B316" s="59"/>
      <c r="C316" s="14"/>
      <c r="D316" s="14"/>
      <c r="E316" s="10" t="str">
        <f>IF(tbVisitas[Cliente]="","",IFERROR(INDEX(tbClientes[],MATCH(D316,tbClientes[Nome da Empresa],0),3),""))</f>
        <v/>
      </c>
      <c r="F316" s="14"/>
      <c r="G316" s="14"/>
      <c r="H316" s="14" t="str">
        <f ca="1">IF(G316="Cancelada",Aux!$A$2,IF(G316="Sim",Aux!$A$3,IF(AND(G316="Não",B316&gt;=TODAY()),Aux!$A$4,IF(AND(G316="Não",B316&lt;TODAY()),Aux!$A$5,""))))</f>
        <v/>
      </c>
      <c r="I316" s="14"/>
      <c r="J316" s="11" t="str">
        <f t="shared" si="5"/>
        <v/>
      </c>
    </row>
    <row r="317" spans="2:10" ht="30" customHeight="1" x14ac:dyDescent="0.25">
      <c r="B317" s="59"/>
      <c r="C317" s="14"/>
      <c r="D317" s="14"/>
      <c r="E317" s="10" t="str">
        <f>IF(tbVisitas[Cliente]="","",IFERROR(INDEX(tbClientes[],MATCH(D317,tbClientes[Nome da Empresa],0),3),""))</f>
        <v/>
      </c>
      <c r="F317" s="14"/>
      <c r="G317" s="14"/>
      <c r="H317" s="14" t="str">
        <f ca="1">IF(G317="Cancelada",Aux!$A$2,IF(G317="Sim",Aux!$A$3,IF(AND(G317="Não",B317&gt;=TODAY()),Aux!$A$4,IF(AND(G317="Não",B317&lt;TODAY()),Aux!$A$5,""))))</f>
        <v/>
      </c>
      <c r="I317" s="14"/>
      <c r="J317" s="11" t="str">
        <f t="shared" si="5"/>
        <v/>
      </c>
    </row>
    <row r="318" spans="2:10" ht="30" customHeight="1" x14ac:dyDescent="0.25">
      <c r="B318" s="59"/>
      <c r="C318" s="14"/>
      <c r="D318" s="14"/>
      <c r="E318" s="10" t="str">
        <f>IF(tbVisitas[Cliente]="","",IFERROR(INDEX(tbClientes[],MATCH(D318,tbClientes[Nome da Empresa],0),3),""))</f>
        <v/>
      </c>
      <c r="F318" s="14"/>
      <c r="G318" s="14"/>
      <c r="H318" s="14" t="str">
        <f ca="1">IF(G318="Cancelada",Aux!$A$2,IF(G318="Sim",Aux!$A$3,IF(AND(G318="Não",B318&gt;=TODAY()),Aux!$A$4,IF(AND(G318="Não",B318&lt;TODAY()),Aux!$A$5,""))))</f>
        <v/>
      </c>
      <c r="I318" s="14"/>
      <c r="J318" s="11" t="str">
        <f t="shared" si="5"/>
        <v/>
      </c>
    </row>
    <row r="319" spans="2:10" ht="30" customHeight="1" x14ac:dyDescent="0.25">
      <c r="B319" s="59"/>
      <c r="C319" s="14"/>
      <c r="D319" s="14"/>
      <c r="E319" s="10" t="str">
        <f>IF(tbVisitas[Cliente]="","",IFERROR(INDEX(tbClientes[],MATCH(D319,tbClientes[Nome da Empresa],0),3),""))</f>
        <v/>
      </c>
      <c r="F319" s="14"/>
      <c r="G319" s="14"/>
      <c r="H319" s="14" t="str">
        <f ca="1">IF(G319="Cancelada",Aux!$A$2,IF(G319="Sim",Aux!$A$3,IF(AND(G319="Não",B319&gt;=TODAY()),Aux!$A$4,IF(AND(G319="Não",B319&lt;TODAY()),Aux!$A$5,""))))</f>
        <v/>
      </c>
      <c r="I319" s="14"/>
      <c r="J319" s="11" t="str">
        <f t="shared" si="5"/>
        <v/>
      </c>
    </row>
    <row r="320" spans="2:10" ht="30" customHeight="1" x14ac:dyDescent="0.25">
      <c r="B320" s="59"/>
      <c r="C320" s="14"/>
      <c r="D320" s="14"/>
      <c r="E320" s="10" t="str">
        <f>IF(tbVisitas[Cliente]="","",IFERROR(INDEX(tbClientes[],MATCH(D320,tbClientes[Nome da Empresa],0),3),""))</f>
        <v/>
      </c>
      <c r="F320" s="14"/>
      <c r="G320" s="14"/>
      <c r="H320" s="14" t="str">
        <f ca="1">IF(G320="Cancelada",Aux!$A$2,IF(G320="Sim",Aux!$A$3,IF(AND(G320="Não",B320&gt;=TODAY()),Aux!$A$4,IF(AND(G320="Não",B320&lt;TODAY()),Aux!$A$5,""))))</f>
        <v/>
      </c>
      <c r="I320" s="14"/>
      <c r="J320" s="11" t="str">
        <f t="shared" si="5"/>
        <v/>
      </c>
    </row>
    <row r="321" spans="2:10" ht="30" customHeight="1" x14ac:dyDescent="0.25">
      <c r="B321" s="59"/>
      <c r="C321" s="14"/>
      <c r="D321" s="14"/>
      <c r="E321" s="10" t="str">
        <f>IF(tbVisitas[Cliente]="","",IFERROR(INDEX(tbClientes[],MATCH(D321,tbClientes[Nome da Empresa],0),3),""))</f>
        <v/>
      </c>
      <c r="F321" s="14"/>
      <c r="G321" s="14"/>
      <c r="H321" s="14" t="str">
        <f ca="1">IF(G321="Cancelada",Aux!$A$2,IF(G321="Sim",Aux!$A$3,IF(AND(G321="Não",B321&gt;=TODAY()),Aux!$A$4,IF(AND(G321="Não",B321&lt;TODAY()),Aux!$A$5,""))))</f>
        <v/>
      </c>
      <c r="I321" s="14"/>
      <c r="J321" s="11" t="str">
        <f t="shared" si="5"/>
        <v/>
      </c>
    </row>
    <row r="322" spans="2:10" ht="30" customHeight="1" x14ac:dyDescent="0.25">
      <c r="B322" s="59"/>
      <c r="C322" s="14"/>
      <c r="D322" s="14"/>
      <c r="E322" s="10" t="str">
        <f>IF(tbVisitas[Cliente]="","",IFERROR(INDEX(tbClientes[],MATCH(D322,tbClientes[Nome da Empresa],0),3),""))</f>
        <v/>
      </c>
      <c r="F322" s="14"/>
      <c r="G322" s="14"/>
      <c r="H322" s="14" t="str">
        <f ca="1">IF(G322="Cancelada",Aux!$A$2,IF(G322="Sim",Aux!$A$3,IF(AND(G322="Não",B322&gt;=TODAY()),Aux!$A$4,IF(AND(G322="Não",B322&lt;TODAY()),Aux!$A$5,""))))</f>
        <v/>
      </c>
      <c r="I322" s="14"/>
      <c r="J322" s="11" t="str">
        <f t="shared" si="5"/>
        <v/>
      </c>
    </row>
    <row r="323" spans="2:10" ht="30" customHeight="1" x14ac:dyDescent="0.25">
      <c r="B323" s="59"/>
      <c r="C323" s="14"/>
      <c r="D323" s="14"/>
      <c r="E323" s="10" t="str">
        <f>IF(tbVisitas[Cliente]="","",IFERROR(INDEX(tbClientes[],MATCH(D323,tbClientes[Nome da Empresa],0),3),""))</f>
        <v/>
      </c>
      <c r="F323" s="14"/>
      <c r="G323" s="14"/>
      <c r="H323" s="14" t="str">
        <f ca="1">IF(G323="Cancelada",Aux!$A$2,IF(G323="Sim",Aux!$A$3,IF(AND(G323="Não",B323&gt;=TODAY()),Aux!$A$4,IF(AND(G323="Não",B323&lt;TODAY()),Aux!$A$5,""))))</f>
        <v/>
      </c>
      <c r="I323" s="14"/>
      <c r="J323" s="11" t="str">
        <f t="shared" si="5"/>
        <v/>
      </c>
    </row>
    <row r="324" spans="2:10" ht="30" customHeight="1" x14ac:dyDescent="0.25">
      <c r="B324" s="59"/>
      <c r="C324" s="14"/>
      <c r="D324" s="14"/>
      <c r="E324" s="10" t="str">
        <f>IF(tbVisitas[Cliente]="","",IFERROR(INDEX(tbClientes[],MATCH(D324,tbClientes[Nome da Empresa],0),3),""))</f>
        <v/>
      </c>
      <c r="F324" s="14"/>
      <c r="G324" s="14"/>
      <c r="H324" s="14" t="str">
        <f ca="1">IF(G324="Cancelada",Aux!$A$2,IF(G324="Sim",Aux!$A$3,IF(AND(G324="Não",B324&gt;=TODAY()),Aux!$A$4,IF(AND(G324="Não",B324&lt;TODAY()),Aux!$A$5,""))))</f>
        <v/>
      </c>
      <c r="I324" s="14"/>
      <c r="J324" s="11" t="str">
        <f t="shared" si="5"/>
        <v/>
      </c>
    </row>
    <row r="325" spans="2:10" ht="30" customHeight="1" x14ac:dyDescent="0.25">
      <c r="B325" s="59"/>
      <c r="C325" s="14"/>
      <c r="D325" s="14"/>
      <c r="E325" s="10" t="str">
        <f>IF(tbVisitas[Cliente]="","",IFERROR(INDEX(tbClientes[],MATCH(D325,tbClientes[Nome da Empresa],0),3),""))</f>
        <v/>
      </c>
      <c r="F325" s="14"/>
      <c r="G325" s="14"/>
      <c r="H325" s="14" t="str">
        <f ca="1">IF(G325="Cancelada",Aux!$A$2,IF(G325="Sim",Aux!$A$3,IF(AND(G325="Não",B325&gt;=TODAY()),Aux!$A$4,IF(AND(G325="Não",B325&lt;TODAY()),Aux!$A$5,""))))</f>
        <v/>
      </c>
      <c r="I325" s="14"/>
      <c r="J325" s="11" t="str">
        <f t="shared" si="5"/>
        <v/>
      </c>
    </row>
    <row r="326" spans="2:10" ht="30" customHeight="1" x14ac:dyDescent="0.25">
      <c r="B326" s="59"/>
      <c r="C326" s="14"/>
      <c r="D326" s="14"/>
      <c r="E326" s="10" t="str">
        <f>IF(tbVisitas[Cliente]="","",IFERROR(INDEX(tbClientes[],MATCH(D326,tbClientes[Nome da Empresa],0),3),""))</f>
        <v/>
      </c>
      <c r="F326" s="14"/>
      <c r="G326" s="14"/>
      <c r="H326" s="14" t="str">
        <f ca="1">IF(G326="Cancelada",Aux!$A$2,IF(G326="Sim",Aux!$A$3,IF(AND(G326="Não",B326&gt;=TODAY()),Aux!$A$4,IF(AND(G326="Não",B326&lt;TODAY()),Aux!$A$5,""))))</f>
        <v/>
      </c>
      <c r="I326" s="14"/>
      <c r="J326" s="11" t="str">
        <f t="shared" si="5"/>
        <v/>
      </c>
    </row>
    <row r="327" spans="2:10" ht="30" customHeight="1" x14ac:dyDescent="0.25">
      <c r="B327" s="59"/>
      <c r="C327" s="14"/>
      <c r="D327" s="14"/>
      <c r="E327" s="10" t="str">
        <f>IF(tbVisitas[Cliente]="","",IFERROR(INDEX(tbClientes[],MATCH(D327,tbClientes[Nome da Empresa],0),3),""))</f>
        <v/>
      </c>
      <c r="F327" s="14"/>
      <c r="G327" s="14"/>
      <c r="H327" s="14" t="str">
        <f ca="1">IF(G327="Cancelada",Aux!$A$2,IF(G327="Sim",Aux!$A$3,IF(AND(G327="Não",B327&gt;=TODAY()),Aux!$A$4,IF(AND(G327="Não",B327&lt;TODAY()),Aux!$A$5,""))))</f>
        <v/>
      </c>
      <c r="I327" s="14"/>
      <c r="J327" s="11" t="str">
        <f t="shared" si="5"/>
        <v/>
      </c>
    </row>
    <row r="328" spans="2:10" ht="30" customHeight="1" x14ac:dyDescent="0.25">
      <c r="B328" s="59"/>
      <c r="C328" s="14"/>
      <c r="D328" s="14"/>
      <c r="E328" s="10" t="str">
        <f>IF(tbVisitas[Cliente]="","",IFERROR(INDEX(tbClientes[],MATCH(D328,tbClientes[Nome da Empresa],0),3),""))</f>
        <v/>
      </c>
      <c r="F328" s="14"/>
      <c r="G328" s="14"/>
      <c r="H328" s="14" t="str">
        <f ca="1">IF(G328="Cancelada",Aux!$A$2,IF(G328="Sim",Aux!$A$3,IF(AND(G328="Não",B328&gt;=TODAY()),Aux!$A$4,IF(AND(G328="Não",B328&lt;TODAY()),Aux!$A$5,""))))</f>
        <v/>
      </c>
      <c r="I328" s="14"/>
      <c r="J328" s="11" t="str">
        <f t="shared" si="5"/>
        <v/>
      </c>
    </row>
    <row r="329" spans="2:10" ht="30" customHeight="1" x14ac:dyDescent="0.25">
      <c r="B329" s="59"/>
      <c r="C329" s="14"/>
      <c r="D329" s="14"/>
      <c r="E329" s="10" t="str">
        <f>IF(tbVisitas[Cliente]="","",IFERROR(INDEX(tbClientes[],MATCH(D329,tbClientes[Nome da Empresa],0),3),""))</f>
        <v/>
      </c>
      <c r="F329" s="14"/>
      <c r="G329" s="14"/>
      <c r="H329" s="14" t="str">
        <f ca="1">IF(G329="Cancelada",Aux!$A$2,IF(G329="Sim",Aux!$A$3,IF(AND(G329="Não",B329&gt;=TODAY()),Aux!$A$4,IF(AND(G329="Não",B329&lt;TODAY()),Aux!$A$5,""))))</f>
        <v/>
      </c>
      <c r="I329" s="14"/>
      <c r="J329" s="11" t="str">
        <f t="shared" si="5"/>
        <v/>
      </c>
    </row>
    <row r="330" spans="2:10" ht="30" customHeight="1" x14ac:dyDescent="0.25">
      <c r="B330" s="59"/>
      <c r="C330" s="14"/>
      <c r="D330" s="14"/>
      <c r="E330" s="10" t="str">
        <f>IF(tbVisitas[Cliente]="","",IFERROR(INDEX(tbClientes[],MATCH(D330,tbClientes[Nome da Empresa],0),3),""))</f>
        <v/>
      </c>
      <c r="F330" s="14"/>
      <c r="G330" s="14"/>
      <c r="H330" s="14" t="str">
        <f ca="1">IF(G330="Cancelada",Aux!$A$2,IF(G330="Sim",Aux!$A$3,IF(AND(G330="Não",B330&gt;=TODAY()),Aux!$A$4,IF(AND(G330="Não",B330&lt;TODAY()),Aux!$A$5,""))))</f>
        <v/>
      </c>
      <c r="I330" s="14"/>
      <c r="J330" s="11" t="str">
        <f t="shared" si="5"/>
        <v/>
      </c>
    </row>
    <row r="331" spans="2:10" ht="30" customHeight="1" x14ac:dyDescent="0.25">
      <c r="B331" s="59"/>
      <c r="C331" s="14"/>
      <c r="D331" s="14"/>
      <c r="E331" s="10" t="str">
        <f>IF(tbVisitas[Cliente]="","",IFERROR(INDEX(tbClientes[],MATCH(D331,tbClientes[Nome da Empresa],0),3),""))</f>
        <v/>
      </c>
      <c r="F331" s="14"/>
      <c r="G331" s="14"/>
      <c r="H331" s="14" t="str">
        <f ca="1">IF(G331="Cancelada",Aux!$A$2,IF(G331="Sim",Aux!$A$3,IF(AND(G331="Não",B331&gt;=TODAY()),Aux!$A$4,IF(AND(G331="Não",B331&lt;TODAY()),Aux!$A$5,""))))</f>
        <v/>
      </c>
      <c r="I331" s="14"/>
      <c r="J331" s="11" t="str">
        <f t="shared" si="5"/>
        <v/>
      </c>
    </row>
    <row r="332" spans="2:10" ht="30" customHeight="1" x14ac:dyDescent="0.25">
      <c r="B332" s="59"/>
      <c r="C332" s="14"/>
      <c r="D332" s="14"/>
      <c r="E332" s="10" t="str">
        <f>IF(tbVisitas[Cliente]="","",IFERROR(INDEX(tbClientes[],MATCH(D332,tbClientes[Nome da Empresa],0),3),""))</f>
        <v/>
      </c>
      <c r="F332" s="14"/>
      <c r="G332" s="14"/>
      <c r="H332" s="14" t="str">
        <f ca="1">IF(G332="Cancelada",Aux!$A$2,IF(G332="Sim",Aux!$A$3,IF(AND(G332="Não",B332&gt;=TODAY()),Aux!$A$4,IF(AND(G332="Não",B332&lt;TODAY()),Aux!$A$5,""))))</f>
        <v/>
      </c>
      <c r="I332" s="14"/>
      <c r="J332" s="11" t="str">
        <f t="shared" si="5"/>
        <v/>
      </c>
    </row>
    <row r="333" spans="2:10" ht="30" customHeight="1" x14ac:dyDescent="0.25">
      <c r="B333" s="59"/>
      <c r="C333" s="14"/>
      <c r="D333" s="14"/>
      <c r="E333" s="10" t="str">
        <f>IF(tbVisitas[Cliente]="","",IFERROR(INDEX(tbClientes[],MATCH(D333,tbClientes[Nome da Empresa],0),3),""))</f>
        <v/>
      </c>
      <c r="F333" s="14"/>
      <c r="G333" s="14"/>
      <c r="H333" s="14" t="str">
        <f ca="1">IF(G333="Cancelada",Aux!$A$2,IF(G333="Sim",Aux!$A$3,IF(AND(G333="Não",B333&gt;=TODAY()),Aux!$A$4,IF(AND(G333="Não",B333&lt;TODAY()),Aux!$A$5,""))))</f>
        <v/>
      </c>
      <c r="I333" s="14"/>
      <c r="J333" s="11" t="str">
        <f t="shared" si="5"/>
        <v/>
      </c>
    </row>
    <row r="334" spans="2:10" ht="30" customHeight="1" x14ac:dyDescent="0.25">
      <c r="B334" s="59"/>
      <c r="C334" s="14"/>
      <c r="D334" s="14"/>
      <c r="E334" s="10" t="str">
        <f>IF(tbVisitas[Cliente]="","",IFERROR(INDEX(tbClientes[],MATCH(D334,tbClientes[Nome da Empresa],0),3),""))</f>
        <v/>
      </c>
      <c r="F334" s="14"/>
      <c r="G334" s="14"/>
      <c r="H334" s="14" t="str">
        <f ca="1">IF(G334="Cancelada",Aux!$A$2,IF(G334="Sim",Aux!$A$3,IF(AND(G334="Não",B334&gt;=TODAY()),Aux!$A$4,IF(AND(G334="Não",B334&lt;TODAY()),Aux!$A$5,""))))</f>
        <v/>
      </c>
      <c r="I334" s="14"/>
      <c r="J334" s="11" t="str">
        <f t="shared" si="5"/>
        <v/>
      </c>
    </row>
    <row r="335" spans="2:10" ht="30" customHeight="1" x14ac:dyDescent="0.25">
      <c r="B335" s="59"/>
      <c r="C335" s="14"/>
      <c r="D335" s="14"/>
      <c r="E335" s="10" t="str">
        <f>IF(tbVisitas[Cliente]="","",IFERROR(INDEX(tbClientes[],MATCH(D335,tbClientes[Nome da Empresa],0),3),""))</f>
        <v/>
      </c>
      <c r="F335" s="14"/>
      <c r="G335" s="14"/>
      <c r="H335" s="14" t="str">
        <f ca="1">IF(G335="Cancelada",Aux!$A$2,IF(G335="Sim",Aux!$A$3,IF(AND(G335="Não",B335&gt;=TODAY()),Aux!$A$4,IF(AND(G335="Não",B335&lt;TODAY()),Aux!$A$5,""))))</f>
        <v/>
      </c>
      <c r="I335" s="14"/>
      <c r="J335" s="11" t="str">
        <f t="shared" si="5"/>
        <v/>
      </c>
    </row>
    <row r="336" spans="2:10" ht="30" customHeight="1" x14ac:dyDescent="0.25">
      <c r="B336" s="59"/>
      <c r="C336" s="14"/>
      <c r="D336" s="14"/>
      <c r="E336" s="10" t="str">
        <f>IF(tbVisitas[Cliente]="","",IFERROR(INDEX(tbClientes[],MATCH(D336,tbClientes[Nome da Empresa],0),3),""))</f>
        <v/>
      </c>
      <c r="F336" s="14"/>
      <c r="G336" s="14"/>
      <c r="H336" s="14" t="str">
        <f ca="1">IF(G336="Cancelada",Aux!$A$2,IF(G336="Sim",Aux!$A$3,IF(AND(G336="Não",B336&gt;=TODAY()),Aux!$A$4,IF(AND(G336="Não",B336&lt;TODAY()),Aux!$A$5,""))))</f>
        <v/>
      </c>
      <c r="I336" s="14"/>
      <c r="J336" s="11" t="str">
        <f t="shared" si="5"/>
        <v/>
      </c>
    </row>
    <row r="337" spans="2:10" ht="30" customHeight="1" x14ac:dyDescent="0.25">
      <c r="B337" s="59"/>
      <c r="C337" s="14"/>
      <c r="D337" s="14"/>
      <c r="E337" s="10" t="str">
        <f>IF(tbVisitas[Cliente]="","",IFERROR(INDEX(tbClientes[],MATCH(D337,tbClientes[Nome da Empresa],0),3),""))</f>
        <v/>
      </c>
      <c r="F337" s="14"/>
      <c r="G337" s="14"/>
      <c r="H337" s="14" t="str">
        <f ca="1">IF(G337="Cancelada",Aux!$A$2,IF(G337="Sim",Aux!$A$3,IF(AND(G337="Não",B337&gt;=TODAY()),Aux!$A$4,IF(AND(G337="Não",B337&lt;TODAY()),Aux!$A$5,""))))</f>
        <v/>
      </c>
      <c r="I337" s="14"/>
      <c r="J337" s="11" t="str">
        <f t="shared" si="5"/>
        <v/>
      </c>
    </row>
    <row r="338" spans="2:10" ht="30" customHeight="1" x14ac:dyDescent="0.25">
      <c r="B338" s="59"/>
      <c r="C338" s="14"/>
      <c r="D338" s="14"/>
      <c r="E338" s="10" t="str">
        <f>IF(tbVisitas[Cliente]="","",IFERROR(INDEX(tbClientes[],MATCH(D338,tbClientes[Nome da Empresa],0),3),""))</f>
        <v/>
      </c>
      <c r="F338" s="14"/>
      <c r="G338" s="14"/>
      <c r="H338" s="14" t="str">
        <f ca="1">IF(G338="Cancelada",Aux!$A$2,IF(G338="Sim",Aux!$A$3,IF(AND(G338="Não",B338&gt;=TODAY()),Aux!$A$4,IF(AND(G338="Não",B338&lt;TODAY()),Aux!$A$5,""))))</f>
        <v/>
      </c>
      <c r="I338" s="14"/>
      <c r="J338" s="11" t="str">
        <f t="shared" si="5"/>
        <v/>
      </c>
    </row>
    <row r="339" spans="2:10" ht="30" customHeight="1" x14ac:dyDescent="0.25">
      <c r="B339" s="59"/>
      <c r="C339" s="14"/>
      <c r="D339" s="14"/>
      <c r="E339" s="10" t="str">
        <f>IF(tbVisitas[Cliente]="","",IFERROR(INDEX(tbClientes[],MATCH(D339,tbClientes[Nome da Empresa],0),3),""))</f>
        <v/>
      </c>
      <c r="F339" s="14"/>
      <c r="G339" s="14"/>
      <c r="H339" s="14" t="str">
        <f ca="1">IF(G339="Cancelada",Aux!$A$2,IF(G339="Sim",Aux!$A$3,IF(AND(G339="Não",B339&gt;=TODAY()),Aux!$A$4,IF(AND(G339="Não",B339&lt;TODAY()),Aux!$A$5,""))))</f>
        <v/>
      </c>
      <c r="I339" s="14"/>
      <c r="J339" s="11" t="str">
        <f t="shared" si="5"/>
        <v/>
      </c>
    </row>
    <row r="340" spans="2:10" ht="30" customHeight="1" x14ac:dyDescent="0.25">
      <c r="B340" s="59"/>
      <c r="C340" s="14"/>
      <c r="D340" s="14"/>
      <c r="E340" s="10" t="str">
        <f>IF(tbVisitas[Cliente]="","",IFERROR(INDEX(tbClientes[],MATCH(D340,tbClientes[Nome da Empresa],0),3),""))</f>
        <v/>
      </c>
      <c r="F340" s="14"/>
      <c r="G340" s="14"/>
      <c r="H340" s="14" t="str">
        <f ca="1">IF(G340="Cancelada",Aux!$A$2,IF(G340="Sim",Aux!$A$3,IF(AND(G340="Não",B340&gt;=TODAY()),Aux!$A$4,IF(AND(G340="Não",B340&lt;TODAY()),Aux!$A$5,""))))</f>
        <v/>
      </c>
      <c r="I340" s="14"/>
      <c r="J340" s="11" t="str">
        <f t="shared" si="5"/>
        <v/>
      </c>
    </row>
    <row r="341" spans="2:10" ht="30" customHeight="1" x14ac:dyDescent="0.25">
      <c r="B341" s="59"/>
      <c r="C341" s="14"/>
      <c r="D341" s="14"/>
      <c r="E341" s="10" t="str">
        <f>IF(tbVisitas[Cliente]="","",IFERROR(INDEX(tbClientes[],MATCH(D341,tbClientes[Nome da Empresa],0),3),""))</f>
        <v/>
      </c>
      <c r="F341" s="14"/>
      <c r="G341" s="14"/>
      <c r="H341" s="14" t="str">
        <f ca="1">IF(G341="Cancelada",Aux!$A$2,IF(G341="Sim",Aux!$A$3,IF(AND(G341="Não",B341&gt;=TODAY()),Aux!$A$4,IF(AND(G341="Não",B341&lt;TODAY()),Aux!$A$5,""))))</f>
        <v/>
      </c>
      <c r="I341" s="14"/>
      <c r="J341" s="11" t="str">
        <f t="shared" si="5"/>
        <v/>
      </c>
    </row>
    <row r="342" spans="2:10" ht="30" customHeight="1" x14ac:dyDescent="0.25">
      <c r="B342" s="59"/>
      <c r="C342" s="14"/>
      <c r="D342" s="14"/>
      <c r="E342" s="10" t="str">
        <f>IF(tbVisitas[Cliente]="","",IFERROR(INDEX(tbClientes[],MATCH(D342,tbClientes[Nome da Empresa],0),3),""))</f>
        <v/>
      </c>
      <c r="F342" s="14"/>
      <c r="G342" s="14"/>
      <c r="H342" s="14" t="str">
        <f ca="1">IF(G342="Cancelada",Aux!$A$2,IF(G342="Sim",Aux!$A$3,IF(AND(G342="Não",B342&gt;=TODAY()),Aux!$A$4,IF(AND(G342="Não",B342&lt;TODAY()),Aux!$A$5,""))))</f>
        <v/>
      </c>
      <c r="I342" s="14"/>
      <c r="J342" s="11" t="str">
        <f t="shared" si="5"/>
        <v/>
      </c>
    </row>
    <row r="343" spans="2:10" ht="30" customHeight="1" x14ac:dyDescent="0.25">
      <c r="B343" s="59"/>
      <c r="C343" s="14"/>
      <c r="D343" s="14"/>
      <c r="E343" s="10" t="str">
        <f>IF(tbVisitas[Cliente]="","",IFERROR(INDEX(tbClientes[],MATCH(D343,tbClientes[Nome da Empresa],0),3),""))</f>
        <v/>
      </c>
      <c r="F343" s="14"/>
      <c r="G343" s="14"/>
      <c r="H343" s="14" t="str">
        <f ca="1">IF(G343="Cancelada",Aux!$A$2,IF(G343="Sim",Aux!$A$3,IF(AND(G343="Não",B343&gt;=TODAY()),Aux!$A$4,IF(AND(G343="Não",B343&lt;TODAY()),Aux!$A$5,""))))</f>
        <v/>
      </c>
      <c r="I343" s="14"/>
      <c r="J343" s="11" t="str">
        <f t="shared" si="5"/>
        <v/>
      </c>
    </row>
    <row r="344" spans="2:10" ht="30" customHeight="1" x14ac:dyDescent="0.25">
      <c r="B344" s="59"/>
      <c r="C344" s="14"/>
      <c r="D344" s="14"/>
      <c r="E344" s="10" t="str">
        <f>IF(tbVisitas[Cliente]="","",IFERROR(INDEX(tbClientes[],MATCH(D344,tbClientes[Nome da Empresa],0),3),""))</f>
        <v/>
      </c>
      <c r="F344" s="14"/>
      <c r="G344" s="14"/>
      <c r="H344" s="14" t="str">
        <f ca="1">IF(G344="Cancelada",Aux!$A$2,IF(G344="Sim",Aux!$A$3,IF(AND(G344="Não",B344&gt;=TODAY()),Aux!$A$4,IF(AND(G344="Não",B344&lt;TODAY()),Aux!$A$5,""))))</f>
        <v/>
      </c>
      <c r="I344" s="14"/>
      <c r="J344" s="11" t="str">
        <f t="shared" ref="J344:J407" si="6">IF(B344="","",ROW())</f>
        <v/>
      </c>
    </row>
    <row r="345" spans="2:10" ht="30" customHeight="1" x14ac:dyDescent="0.25">
      <c r="B345" s="59"/>
      <c r="C345" s="14"/>
      <c r="D345" s="14"/>
      <c r="E345" s="10" t="str">
        <f>IF(tbVisitas[Cliente]="","",IFERROR(INDEX(tbClientes[],MATCH(D345,tbClientes[Nome da Empresa],0),3),""))</f>
        <v/>
      </c>
      <c r="F345" s="14"/>
      <c r="G345" s="14"/>
      <c r="H345" s="14" t="str">
        <f ca="1">IF(G345="Cancelada",Aux!$A$2,IF(G345="Sim",Aux!$A$3,IF(AND(G345="Não",B345&gt;=TODAY()),Aux!$A$4,IF(AND(G345="Não",B345&lt;TODAY()),Aux!$A$5,""))))</f>
        <v/>
      </c>
      <c r="I345" s="14"/>
      <c r="J345" s="11" t="str">
        <f t="shared" si="6"/>
        <v/>
      </c>
    </row>
    <row r="346" spans="2:10" ht="30" customHeight="1" x14ac:dyDescent="0.25">
      <c r="B346" s="59"/>
      <c r="C346" s="14"/>
      <c r="D346" s="14"/>
      <c r="E346" s="10" t="str">
        <f>IF(tbVisitas[Cliente]="","",IFERROR(INDEX(tbClientes[],MATCH(D346,tbClientes[Nome da Empresa],0),3),""))</f>
        <v/>
      </c>
      <c r="F346" s="14"/>
      <c r="G346" s="14"/>
      <c r="H346" s="14" t="str">
        <f ca="1">IF(G346="Cancelada",Aux!$A$2,IF(G346="Sim",Aux!$A$3,IF(AND(G346="Não",B346&gt;=TODAY()),Aux!$A$4,IF(AND(G346="Não",B346&lt;TODAY()),Aux!$A$5,""))))</f>
        <v/>
      </c>
      <c r="I346" s="14"/>
      <c r="J346" s="11" t="str">
        <f t="shared" si="6"/>
        <v/>
      </c>
    </row>
    <row r="347" spans="2:10" ht="30" customHeight="1" x14ac:dyDescent="0.25">
      <c r="B347" s="59"/>
      <c r="C347" s="14"/>
      <c r="D347" s="14"/>
      <c r="E347" s="10" t="str">
        <f>IF(tbVisitas[Cliente]="","",IFERROR(INDEX(tbClientes[],MATCH(D347,tbClientes[Nome da Empresa],0),3),""))</f>
        <v/>
      </c>
      <c r="F347" s="14"/>
      <c r="G347" s="14"/>
      <c r="H347" s="14" t="str">
        <f ca="1">IF(G347="Cancelada",Aux!$A$2,IF(G347="Sim",Aux!$A$3,IF(AND(G347="Não",B347&gt;=TODAY()),Aux!$A$4,IF(AND(G347="Não",B347&lt;TODAY()),Aux!$A$5,""))))</f>
        <v/>
      </c>
      <c r="I347" s="14"/>
      <c r="J347" s="11" t="str">
        <f t="shared" si="6"/>
        <v/>
      </c>
    </row>
    <row r="348" spans="2:10" ht="30" customHeight="1" x14ac:dyDescent="0.25">
      <c r="B348" s="59"/>
      <c r="C348" s="14"/>
      <c r="D348" s="14"/>
      <c r="E348" s="10" t="str">
        <f>IF(tbVisitas[Cliente]="","",IFERROR(INDEX(tbClientes[],MATCH(D348,tbClientes[Nome da Empresa],0),3),""))</f>
        <v/>
      </c>
      <c r="F348" s="14"/>
      <c r="G348" s="14"/>
      <c r="H348" s="14" t="str">
        <f ca="1">IF(G348="Cancelada",Aux!$A$2,IF(G348="Sim",Aux!$A$3,IF(AND(G348="Não",B348&gt;=TODAY()),Aux!$A$4,IF(AND(G348="Não",B348&lt;TODAY()),Aux!$A$5,""))))</f>
        <v/>
      </c>
      <c r="I348" s="14"/>
      <c r="J348" s="11" t="str">
        <f t="shared" si="6"/>
        <v/>
      </c>
    </row>
    <row r="349" spans="2:10" ht="30" customHeight="1" x14ac:dyDescent="0.25">
      <c r="B349" s="59"/>
      <c r="C349" s="14"/>
      <c r="D349" s="14"/>
      <c r="E349" s="10" t="str">
        <f>IF(tbVisitas[Cliente]="","",IFERROR(INDEX(tbClientes[],MATCH(D349,tbClientes[Nome da Empresa],0),3),""))</f>
        <v/>
      </c>
      <c r="F349" s="14"/>
      <c r="G349" s="14"/>
      <c r="H349" s="14" t="str">
        <f ca="1">IF(G349="Cancelada",Aux!$A$2,IF(G349="Sim",Aux!$A$3,IF(AND(G349="Não",B349&gt;=TODAY()),Aux!$A$4,IF(AND(G349="Não",B349&lt;TODAY()),Aux!$A$5,""))))</f>
        <v/>
      </c>
      <c r="I349" s="14"/>
      <c r="J349" s="11" t="str">
        <f t="shared" si="6"/>
        <v/>
      </c>
    </row>
    <row r="350" spans="2:10" ht="30" customHeight="1" x14ac:dyDescent="0.25">
      <c r="B350" s="59"/>
      <c r="C350" s="14"/>
      <c r="D350" s="14"/>
      <c r="E350" s="10" t="str">
        <f>IF(tbVisitas[Cliente]="","",IFERROR(INDEX(tbClientes[],MATCH(D350,tbClientes[Nome da Empresa],0),3),""))</f>
        <v/>
      </c>
      <c r="F350" s="14"/>
      <c r="G350" s="14"/>
      <c r="H350" s="14" t="str">
        <f ca="1">IF(G350="Cancelada",Aux!$A$2,IF(G350="Sim",Aux!$A$3,IF(AND(G350="Não",B350&gt;=TODAY()),Aux!$A$4,IF(AND(G350="Não",B350&lt;TODAY()),Aux!$A$5,""))))</f>
        <v/>
      </c>
      <c r="I350" s="14"/>
      <c r="J350" s="11" t="str">
        <f t="shared" si="6"/>
        <v/>
      </c>
    </row>
    <row r="351" spans="2:10" ht="30" customHeight="1" x14ac:dyDescent="0.25">
      <c r="B351" s="59"/>
      <c r="C351" s="14"/>
      <c r="D351" s="14"/>
      <c r="E351" s="10" t="str">
        <f>IF(tbVisitas[Cliente]="","",IFERROR(INDEX(tbClientes[],MATCH(D351,tbClientes[Nome da Empresa],0),3),""))</f>
        <v/>
      </c>
      <c r="F351" s="14"/>
      <c r="G351" s="14"/>
      <c r="H351" s="14" t="str">
        <f ca="1">IF(G351="Cancelada",Aux!$A$2,IF(G351="Sim",Aux!$A$3,IF(AND(G351="Não",B351&gt;=TODAY()),Aux!$A$4,IF(AND(G351="Não",B351&lt;TODAY()),Aux!$A$5,""))))</f>
        <v/>
      </c>
      <c r="I351" s="14"/>
      <c r="J351" s="11" t="str">
        <f t="shared" si="6"/>
        <v/>
      </c>
    </row>
    <row r="352" spans="2:10" ht="30" customHeight="1" x14ac:dyDescent="0.25">
      <c r="B352" s="59"/>
      <c r="C352" s="14"/>
      <c r="D352" s="14"/>
      <c r="E352" s="10" t="str">
        <f>IF(tbVisitas[Cliente]="","",IFERROR(INDEX(tbClientes[],MATCH(D352,tbClientes[Nome da Empresa],0),3),""))</f>
        <v/>
      </c>
      <c r="F352" s="14"/>
      <c r="G352" s="14"/>
      <c r="H352" s="14" t="str">
        <f ca="1">IF(G352="Cancelada",Aux!$A$2,IF(G352="Sim",Aux!$A$3,IF(AND(G352="Não",B352&gt;=TODAY()),Aux!$A$4,IF(AND(G352="Não",B352&lt;TODAY()),Aux!$A$5,""))))</f>
        <v/>
      </c>
      <c r="I352" s="14"/>
      <c r="J352" s="11" t="str">
        <f t="shared" si="6"/>
        <v/>
      </c>
    </row>
    <row r="353" spans="2:10" ht="30" customHeight="1" x14ac:dyDescent="0.25">
      <c r="B353" s="59"/>
      <c r="C353" s="14"/>
      <c r="D353" s="14"/>
      <c r="E353" s="10" t="str">
        <f>IF(tbVisitas[Cliente]="","",IFERROR(INDEX(tbClientes[],MATCH(D353,tbClientes[Nome da Empresa],0),3),""))</f>
        <v/>
      </c>
      <c r="F353" s="14"/>
      <c r="G353" s="14"/>
      <c r="H353" s="14" t="str">
        <f ca="1">IF(G353="Cancelada",Aux!$A$2,IF(G353="Sim",Aux!$A$3,IF(AND(G353="Não",B353&gt;=TODAY()),Aux!$A$4,IF(AND(G353="Não",B353&lt;TODAY()),Aux!$A$5,""))))</f>
        <v/>
      </c>
      <c r="I353" s="14"/>
      <c r="J353" s="11" t="str">
        <f t="shared" si="6"/>
        <v/>
      </c>
    </row>
    <row r="354" spans="2:10" ht="30" customHeight="1" x14ac:dyDescent="0.25">
      <c r="B354" s="59"/>
      <c r="C354" s="14"/>
      <c r="D354" s="14"/>
      <c r="E354" s="10" t="str">
        <f>IF(tbVisitas[Cliente]="","",IFERROR(INDEX(tbClientes[],MATCH(D354,tbClientes[Nome da Empresa],0),3),""))</f>
        <v/>
      </c>
      <c r="F354" s="14"/>
      <c r="G354" s="14"/>
      <c r="H354" s="14" t="str">
        <f ca="1">IF(G354="Cancelada",Aux!$A$2,IF(G354="Sim",Aux!$A$3,IF(AND(G354="Não",B354&gt;=TODAY()),Aux!$A$4,IF(AND(G354="Não",B354&lt;TODAY()),Aux!$A$5,""))))</f>
        <v/>
      </c>
      <c r="I354" s="14"/>
      <c r="J354" s="11" t="str">
        <f t="shared" si="6"/>
        <v/>
      </c>
    </row>
    <row r="355" spans="2:10" ht="30" customHeight="1" x14ac:dyDescent="0.25">
      <c r="B355" s="59"/>
      <c r="C355" s="14"/>
      <c r="D355" s="14"/>
      <c r="E355" s="10" t="str">
        <f>IF(tbVisitas[Cliente]="","",IFERROR(INDEX(tbClientes[],MATCH(D355,tbClientes[Nome da Empresa],0),3),""))</f>
        <v/>
      </c>
      <c r="F355" s="14"/>
      <c r="G355" s="14"/>
      <c r="H355" s="14" t="str">
        <f ca="1">IF(G355="Cancelada",Aux!$A$2,IF(G355="Sim",Aux!$A$3,IF(AND(G355="Não",B355&gt;=TODAY()),Aux!$A$4,IF(AND(G355="Não",B355&lt;TODAY()),Aux!$A$5,""))))</f>
        <v/>
      </c>
      <c r="I355" s="14"/>
      <c r="J355" s="11" t="str">
        <f t="shared" si="6"/>
        <v/>
      </c>
    </row>
    <row r="356" spans="2:10" ht="30" customHeight="1" x14ac:dyDescent="0.25">
      <c r="B356" s="59"/>
      <c r="C356" s="14"/>
      <c r="D356" s="14"/>
      <c r="E356" s="10" t="str">
        <f>IF(tbVisitas[Cliente]="","",IFERROR(INDEX(tbClientes[],MATCH(D356,tbClientes[Nome da Empresa],0),3),""))</f>
        <v/>
      </c>
      <c r="F356" s="14"/>
      <c r="G356" s="14"/>
      <c r="H356" s="14" t="str">
        <f ca="1">IF(G356="Cancelada",Aux!$A$2,IF(G356="Sim",Aux!$A$3,IF(AND(G356="Não",B356&gt;=TODAY()),Aux!$A$4,IF(AND(G356="Não",B356&lt;TODAY()),Aux!$A$5,""))))</f>
        <v/>
      </c>
      <c r="I356" s="14"/>
      <c r="J356" s="11" t="str">
        <f t="shared" si="6"/>
        <v/>
      </c>
    </row>
    <row r="357" spans="2:10" ht="30" customHeight="1" x14ac:dyDescent="0.25">
      <c r="B357" s="59"/>
      <c r="C357" s="14"/>
      <c r="D357" s="14"/>
      <c r="E357" s="10" t="str">
        <f>IF(tbVisitas[Cliente]="","",IFERROR(INDEX(tbClientes[],MATCH(D357,tbClientes[Nome da Empresa],0),3),""))</f>
        <v/>
      </c>
      <c r="F357" s="14"/>
      <c r="G357" s="14"/>
      <c r="H357" s="14" t="str">
        <f ca="1">IF(G357="Cancelada",Aux!$A$2,IF(G357="Sim",Aux!$A$3,IF(AND(G357="Não",B357&gt;=TODAY()),Aux!$A$4,IF(AND(G357="Não",B357&lt;TODAY()),Aux!$A$5,""))))</f>
        <v/>
      </c>
      <c r="I357" s="14"/>
      <c r="J357" s="11" t="str">
        <f t="shared" si="6"/>
        <v/>
      </c>
    </row>
    <row r="358" spans="2:10" ht="30" customHeight="1" x14ac:dyDescent="0.25">
      <c r="B358" s="59"/>
      <c r="C358" s="14"/>
      <c r="D358" s="14"/>
      <c r="E358" s="10" t="str">
        <f>IF(tbVisitas[Cliente]="","",IFERROR(INDEX(tbClientes[],MATCH(D358,tbClientes[Nome da Empresa],0),3),""))</f>
        <v/>
      </c>
      <c r="F358" s="14"/>
      <c r="G358" s="14"/>
      <c r="H358" s="14" t="str">
        <f ca="1">IF(G358="Cancelada",Aux!$A$2,IF(G358="Sim",Aux!$A$3,IF(AND(G358="Não",B358&gt;=TODAY()),Aux!$A$4,IF(AND(G358="Não",B358&lt;TODAY()),Aux!$A$5,""))))</f>
        <v/>
      </c>
      <c r="I358" s="14"/>
      <c r="J358" s="11" t="str">
        <f t="shared" si="6"/>
        <v/>
      </c>
    </row>
    <row r="359" spans="2:10" ht="30" customHeight="1" x14ac:dyDescent="0.25">
      <c r="B359" s="59"/>
      <c r="C359" s="14"/>
      <c r="D359" s="14"/>
      <c r="E359" s="10" t="str">
        <f>IF(tbVisitas[Cliente]="","",IFERROR(INDEX(tbClientes[],MATCH(D359,tbClientes[Nome da Empresa],0),3),""))</f>
        <v/>
      </c>
      <c r="F359" s="14"/>
      <c r="G359" s="14"/>
      <c r="H359" s="14" t="str">
        <f ca="1">IF(G359="Cancelada",Aux!$A$2,IF(G359="Sim",Aux!$A$3,IF(AND(G359="Não",B359&gt;=TODAY()),Aux!$A$4,IF(AND(G359="Não",B359&lt;TODAY()),Aux!$A$5,""))))</f>
        <v/>
      </c>
      <c r="I359" s="14"/>
      <c r="J359" s="11" t="str">
        <f t="shared" si="6"/>
        <v/>
      </c>
    </row>
    <row r="360" spans="2:10" ht="30" customHeight="1" x14ac:dyDescent="0.25">
      <c r="B360" s="59"/>
      <c r="C360" s="14"/>
      <c r="D360" s="14"/>
      <c r="E360" s="10" t="str">
        <f>IF(tbVisitas[Cliente]="","",IFERROR(INDEX(tbClientes[],MATCH(D360,tbClientes[Nome da Empresa],0),3),""))</f>
        <v/>
      </c>
      <c r="F360" s="14"/>
      <c r="G360" s="14"/>
      <c r="H360" s="14" t="str">
        <f ca="1">IF(G360="Cancelada",Aux!$A$2,IF(G360="Sim",Aux!$A$3,IF(AND(G360="Não",B360&gt;=TODAY()),Aux!$A$4,IF(AND(G360="Não",B360&lt;TODAY()),Aux!$A$5,""))))</f>
        <v/>
      </c>
      <c r="I360" s="14"/>
      <c r="J360" s="11" t="str">
        <f t="shared" si="6"/>
        <v/>
      </c>
    </row>
    <row r="361" spans="2:10" ht="30" customHeight="1" x14ac:dyDescent="0.25">
      <c r="B361" s="59"/>
      <c r="C361" s="14"/>
      <c r="D361" s="14"/>
      <c r="E361" s="10" t="str">
        <f>IF(tbVisitas[Cliente]="","",IFERROR(INDEX(tbClientes[],MATCH(D361,tbClientes[Nome da Empresa],0),3),""))</f>
        <v/>
      </c>
      <c r="F361" s="14"/>
      <c r="G361" s="14"/>
      <c r="H361" s="14" t="str">
        <f ca="1">IF(G361="Cancelada",Aux!$A$2,IF(G361="Sim",Aux!$A$3,IF(AND(G361="Não",B361&gt;=TODAY()),Aux!$A$4,IF(AND(G361="Não",B361&lt;TODAY()),Aux!$A$5,""))))</f>
        <v/>
      </c>
      <c r="I361" s="14"/>
      <c r="J361" s="11" t="str">
        <f t="shared" si="6"/>
        <v/>
      </c>
    </row>
    <row r="362" spans="2:10" ht="30" customHeight="1" x14ac:dyDescent="0.25">
      <c r="B362" s="59"/>
      <c r="C362" s="14"/>
      <c r="D362" s="14"/>
      <c r="E362" s="10" t="str">
        <f>IF(tbVisitas[Cliente]="","",IFERROR(INDEX(tbClientes[],MATCH(D362,tbClientes[Nome da Empresa],0),3),""))</f>
        <v/>
      </c>
      <c r="F362" s="14"/>
      <c r="G362" s="14"/>
      <c r="H362" s="14" t="str">
        <f ca="1">IF(G362="Cancelada",Aux!$A$2,IF(G362="Sim",Aux!$A$3,IF(AND(G362="Não",B362&gt;=TODAY()),Aux!$A$4,IF(AND(G362="Não",B362&lt;TODAY()),Aux!$A$5,""))))</f>
        <v/>
      </c>
      <c r="I362" s="14"/>
      <c r="J362" s="11" t="str">
        <f t="shared" si="6"/>
        <v/>
      </c>
    </row>
    <row r="363" spans="2:10" ht="30" customHeight="1" x14ac:dyDescent="0.25">
      <c r="B363" s="59"/>
      <c r="C363" s="14"/>
      <c r="D363" s="14"/>
      <c r="E363" s="10" t="str">
        <f>IF(tbVisitas[Cliente]="","",IFERROR(INDEX(tbClientes[],MATCH(D363,tbClientes[Nome da Empresa],0),3),""))</f>
        <v/>
      </c>
      <c r="F363" s="14"/>
      <c r="G363" s="14"/>
      <c r="H363" s="14" t="str">
        <f ca="1">IF(G363="Cancelada",Aux!$A$2,IF(G363="Sim",Aux!$A$3,IF(AND(G363="Não",B363&gt;=TODAY()),Aux!$A$4,IF(AND(G363="Não",B363&lt;TODAY()),Aux!$A$5,""))))</f>
        <v/>
      </c>
      <c r="I363" s="14"/>
      <c r="J363" s="11" t="str">
        <f t="shared" si="6"/>
        <v/>
      </c>
    </row>
    <row r="364" spans="2:10" ht="30" customHeight="1" x14ac:dyDescent="0.25">
      <c r="B364" s="59"/>
      <c r="C364" s="14"/>
      <c r="D364" s="14"/>
      <c r="E364" s="10" t="str">
        <f>IF(tbVisitas[Cliente]="","",IFERROR(INDEX(tbClientes[],MATCH(D364,tbClientes[Nome da Empresa],0),3),""))</f>
        <v/>
      </c>
      <c r="F364" s="14"/>
      <c r="G364" s="14"/>
      <c r="H364" s="14" t="str">
        <f ca="1">IF(G364="Cancelada",Aux!$A$2,IF(G364="Sim",Aux!$A$3,IF(AND(G364="Não",B364&gt;=TODAY()),Aux!$A$4,IF(AND(G364="Não",B364&lt;TODAY()),Aux!$A$5,""))))</f>
        <v/>
      </c>
      <c r="I364" s="14"/>
      <c r="J364" s="11" t="str">
        <f t="shared" si="6"/>
        <v/>
      </c>
    </row>
    <row r="365" spans="2:10" ht="30" customHeight="1" x14ac:dyDescent="0.25">
      <c r="B365" s="59"/>
      <c r="C365" s="14"/>
      <c r="D365" s="14"/>
      <c r="E365" s="10" t="str">
        <f>IF(tbVisitas[Cliente]="","",IFERROR(INDEX(tbClientes[],MATCH(D365,tbClientes[Nome da Empresa],0),3),""))</f>
        <v/>
      </c>
      <c r="F365" s="14"/>
      <c r="G365" s="14"/>
      <c r="H365" s="14" t="str">
        <f ca="1">IF(G365="Cancelada",Aux!$A$2,IF(G365="Sim",Aux!$A$3,IF(AND(G365="Não",B365&gt;=TODAY()),Aux!$A$4,IF(AND(G365="Não",B365&lt;TODAY()),Aux!$A$5,""))))</f>
        <v/>
      </c>
      <c r="I365" s="14"/>
      <c r="J365" s="11" t="str">
        <f t="shared" si="6"/>
        <v/>
      </c>
    </row>
    <row r="366" spans="2:10" ht="30" customHeight="1" x14ac:dyDescent="0.25">
      <c r="B366" s="59"/>
      <c r="C366" s="14"/>
      <c r="D366" s="14"/>
      <c r="E366" s="10" t="str">
        <f>IF(tbVisitas[Cliente]="","",IFERROR(INDEX(tbClientes[],MATCH(D366,tbClientes[Nome da Empresa],0),3),""))</f>
        <v/>
      </c>
      <c r="F366" s="14"/>
      <c r="G366" s="14"/>
      <c r="H366" s="14" t="str">
        <f ca="1">IF(G366="Cancelada",Aux!$A$2,IF(G366="Sim",Aux!$A$3,IF(AND(G366="Não",B366&gt;=TODAY()),Aux!$A$4,IF(AND(G366="Não",B366&lt;TODAY()),Aux!$A$5,""))))</f>
        <v/>
      </c>
      <c r="I366" s="14"/>
      <c r="J366" s="11" t="str">
        <f t="shared" si="6"/>
        <v/>
      </c>
    </row>
    <row r="367" spans="2:10" ht="30" customHeight="1" x14ac:dyDescent="0.25">
      <c r="B367" s="59"/>
      <c r="C367" s="14"/>
      <c r="D367" s="14"/>
      <c r="E367" s="10" t="str">
        <f>IF(tbVisitas[Cliente]="","",IFERROR(INDEX(tbClientes[],MATCH(D367,tbClientes[Nome da Empresa],0),3),""))</f>
        <v/>
      </c>
      <c r="F367" s="14"/>
      <c r="G367" s="14"/>
      <c r="H367" s="14" t="str">
        <f ca="1">IF(G367="Cancelada",Aux!$A$2,IF(G367="Sim",Aux!$A$3,IF(AND(G367="Não",B367&gt;=TODAY()),Aux!$A$4,IF(AND(G367="Não",B367&lt;TODAY()),Aux!$A$5,""))))</f>
        <v/>
      </c>
      <c r="I367" s="14"/>
      <c r="J367" s="11" t="str">
        <f t="shared" si="6"/>
        <v/>
      </c>
    </row>
    <row r="368" spans="2:10" ht="30" customHeight="1" x14ac:dyDescent="0.25">
      <c r="B368" s="59"/>
      <c r="C368" s="14"/>
      <c r="D368" s="14"/>
      <c r="E368" s="10" t="str">
        <f>IF(tbVisitas[Cliente]="","",IFERROR(INDEX(tbClientes[],MATCH(D368,tbClientes[Nome da Empresa],0),3),""))</f>
        <v/>
      </c>
      <c r="F368" s="14"/>
      <c r="G368" s="14"/>
      <c r="H368" s="14" t="str">
        <f ca="1">IF(G368="Cancelada",Aux!$A$2,IF(G368="Sim",Aux!$A$3,IF(AND(G368="Não",B368&gt;=TODAY()),Aux!$A$4,IF(AND(G368="Não",B368&lt;TODAY()),Aux!$A$5,""))))</f>
        <v/>
      </c>
      <c r="I368" s="14"/>
      <c r="J368" s="11" t="str">
        <f t="shared" si="6"/>
        <v/>
      </c>
    </row>
    <row r="369" spans="2:10" ht="30" customHeight="1" x14ac:dyDescent="0.25">
      <c r="B369" s="59"/>
      <c r="C369" s="14"/>
      <c r="D369" s="14"/>
      <c r="E369" s="10" t="str">
        <f>IF(tbVisitas[Cliente]="","",IFERROR(INDEX(tbClientes[],MATCH(D369,tbClientes[Nome da Empresa],0),3),""))</f>
        <v/>
      </c>
      <c r="F369" s="14"/>
      <c r="G369" s="14"/>
      <c r="H369" s="14" t="str">
        <f ca="1">IF(G369="Cancelada",Aux!$A$2,IF(G369="Sim",Aux!$A$3,IF(AND(G369="Não",B369&gt;=TODAY()),Aux!$A$4,IF(AND(G369="Não",B369&lt;TODAY()),Aux!$A$5,""))))</f>
        <v/>
      </c>
      <c r="I369" s="14"/>
      <c r="J369" s="11" t="str">
        <f t="shared" si="6"/>
        <v/>
      </c>
    </row>
    <row r="370" spans="2:10" ht="30" customHeight="1" x14ac:dyDescent="0.25">
      <c r="B370" s="59"/>
      <c r="C370" s="14"/>
      <c r="D370" s="14"/>
      <c r="E370" s="10" t="str">
        <f>IF(tbVisitas[Cliente]="","",IFERROR(INDEX(tbClientes[],MATCH(D370,tbClientes[Nome da Empresa],0),3),""))</f>
        <v/>
      </c>
      <c r="F370" s="14"/>
      <c r="G370" s="14"/>
      <c r="H370" s="14" t="str">
        <f ca="1">IF(G370="Cancelada",Aux!$A$2,IF(G370="Sim",Aux!$A$3,IF(AND(G370="Não",B370&gt;=TODAY()),Aux!$A$4,IF(AND(G370="Não",B370&lt;TODAY()),Aux!$A$5,""))))</f>
        <v/>
      </c>
      <c r="I370" s="14"/>
      <c r="J370" s="11" t="str">
        <f t="shared" si="6"/>
        <v/>
      </c>
    </row>
    <row r="371" spans="2:10" ht="30" customHeight="1" x14ac:dyDescent="0.25">
      <c r="B371" s="59"/>
      <c r="C371" s="14"/>
      <c r="D371" s="14"/>
      <c r="E371" s="10" t="str">
        <f>IF(tbVisitas[Cliente]="","",IFERROR(INDEX(tbClientes[],MATCH(D371,tbClientes[Nome da Empresa],0),3),""))</f>
        <v/>
      </c>
      <c r="F371" s="14"/>
      <c r="G371" s="14"/>
      <c r="H371" s="14" t="str">
        <f ca="1">IF(G371="Cancelada",Aux!$A$2,IF(G371="Sim",Aux!$A$3,IF(AND(G371="Não",B371&gt;=TODAY()),Aux!$A$4,IF(AND(G371="Não",B371&lt;TODAY()),Aux!$A$5,""))))</f>
        <v/>
      </c>
      <c r="I371" s="14"/>
      <c r="J371" s="11" t="str">
        <f t="shared" si="6"/>
        <v/>
      </c>
    </row>
    <row r="372" spans="2:10" ht="30" customHeight="1" x14ac:dyDescent="0.25">
      <c r="B372" s="59"/>
      <c r="C372" s="14"/>
      <c r="D372" s="14"/>
      <c r="E372" s="10" t="str">
        <f>IF(tbVisitas[Cliente]="","",IFERROR(INDEX(tbClientes[],MATCH(D372,tbClientes[Nome da Empresa],0),3),""))</f>
        <v/>
      </c>
      <c r="F372" s="14"/>
      <c r="G372" s="14"/>
      <c r="H372" s="14" t="str">
        <f ca="1">IF(G372="Cancelada",Aux!$A$2,IF(G372="Sim",Aux!$A$3,IF(AND(G372="Não",B372&gt;=TODAY()),Aux!$A$4,IF(AND(G372="Não",B372&lt;TODAY()),Aux!$A$5,""))))</f>
        <v/>
      </c>
      <c r="I372" s="14"/>
      <c r="J372" s="11" t="str">
        <f t="shared" si="6"/>
        <v/>
      </c>
    </row>
    <row r="373" spans="2:10" ht="30" customHeight="1" x14ac:dyDescent="0.25">
      <c r="B373" s="59"/>
      <c r="C373" s="14"/>
      <c r="D373" s="14"/>
      <c r="E373" s="10" t="str">
        <f>IF(tbVisitas[Cliente]="","",IFERROR(INDEX(tbClientes[],MATCH(D373,tbClientes[Nome da Empresa],0),3),""))</f>
        <v/>
      </c>
      <c r="F373" s="14"/>
      <c r="G373" s="14"/>
      <c r="H373" s="14" t="str">
        <f ca="1">IF(G373="Cancelada",Aux!$A$2,IF(G373="Sim",Aux!$A$3,IF(AND(G373="Não",B373&gt;=TODAY()),Aux!$A$4,IF(AND(G373="Não",B373&lt;TODAY()),Aux!$A$5,""))))</f>
        <v/>
      </c>
      <c r="I373" s="14"/>
      <c r="J373" s="11" t="str">
        <f t="shared" si="6"/>
        <v/>
      </c>
    </row>
    <row r="374" spans="2:10" ht="30" customHeight="1" x14ac:dyDescent="0.25">
      <c r="B374" s="59"/>
      <c r="C374" s="14"/>
      <c r="D374" s="14"/>
      <c r="E374" s="10" t="str">
        <f>IF(tbVisitas[Cliente]="","",IFERROR(INDEX(tbClientes[],MATCH(D374,tbClientes[Nome da Empresa],0),3),""))</f>
        <v/>
      </c>
      <c r="F374" s="14"/>
      <c r="G374" s="14"/>
      <c r="H374" s="14" t="str">
        <f ca="1">IF(G374="Cancelada",Aux!$A$2,IF(G374="Sim",Aux!$A$3,IF(AND(G374="Não",B374&gt;=TODAY()),Aux!$A$4,IF(AND(G374="Não",B374&lt;TODAY()),Aux!$A$5,""))))</f>
        <v/>
      </c>
      <c r="I374" s="14"/>
      <c r="J374" s="11" t="str">
        <f t="shared" si="6"/>
        <v/>
      </c>
    </row>
    <row r="375" spans="2:10" ht="30" customHeight="1" x14ac:dyDescent="0.25">
      <c r="B375" s="59"/>
      <c r="C375" s="14"/>
      <c r="D375" s="14"/>
      <c r="E375" s="10" t="str">
        <f>IF(tbVisitas[Cliente]="","",IFERROR(INDEX(tbClientes[],MATCH(D375,tbClientes[Nome da Empresa],0),3),""))</f>
        <v/>
      </c>
      <c r="F375" s="14"/>
      <c r="G375" s="14"/>
      <c r="H375" s="14" t="str">
        <f ca="1">IF(G375="Cancelada",Aux!$A$2,IF(G375="Sim",Aux!$A$3,IF(AND(G375="Não",B375&gt;=TODAY()),Aux!$A$4,IF(AND(G375="Não",B375&lt;TODAY()),Aux!$A$5,""))))</f>
        <v/>
      </c>
      <c r="I375" s="14"/>
      <c r="J375" s="11" t="str">
        <f t="shared" si="6"/>
        <v/>
      </c>
    </row>
    <row r="376" spans="2:10" ht="30" customHeight="1" x14ac:dyDescent="0.25">
      <c r="B376" s="59"/>
      <c r="C376" s="14"/>
      <c r="D376" s="14"/>
      <c r="E376" s="10" t="str">
        <f>IF(tbVisitas[Cliente]="","",IFERROR(INDEX(tbClientes[],MATCH(D376,tbClientes[Nome da Empresa],0),3),""))</f>
        <v/>
      </c>
      <c r="F376" s="14"/>
      <c r="G376" s="14"/>
      <c r="H376" s="14" t="str">
        <f ca="1">IF(G376="Cancelada",Aux!$A$2,IF(G376="Sim",Aux!$A$3,IF(AND(G376="Não",B376&gt;=TODAY()),Aux!$A$4,IF(AND(G376="Não",B376&lt;TODAY()),Aux!$A$5,""))))</f>
        <v/>
      </c>
      <c r="I376" s="14"/>
      <c r="J376" s="11" t="str">
        <f t="shared" si="6"/>
        <v/>
      </c>
    </row>
    <row r="377" spans="2:10" ht="30" customHeight="1" x14ac:dyDescent="0.25">
      <c r="B377" s="59"/>
      <c r="C377" s="14"/>
      <c r="D377" s="14"/>
      <c r="E377" s="10" t="str">
        <f>IF(tbVisitas[Cliente]="","",IFERROR(INDEX(tbClientes[],MATCH(D377,tbClientes[Nome da Empresa],0),3),""))</f>
        <v/>
      </c>
      <c r="F377" s="14"/>
      <c r="G377" s="14"/>
      <c r="H377" s="14" t="str">
        <f ca="1">IF(G377="Cancelada",Aux!$A$2,IF(G377="Sim",Aux!$A$3,IF(AND(G377="Não",B377&gt;=TODAY()),Aux!$A$4,IF(AND(G377="Não",B377&lt;TODAY()),Aux!$A$5,""))))</f>
        <v/>
      </c>
      <c r="I377" s="14"/>
      <c r="J377" s="11" t="str">
        <f t="shared" si="6"/>
        <v/>
      </c>
    </row>
    <row r="378" spans="2:10" ht="30" customHeight="1" x14ac:dyDescent="0.25">
      <c r="B378" s="59"/>
      <c r="C378" s="14"/>
      <c r="D378" s="14"/>
      <c r="E378" s="10" t="str">
        <f>IF(tbVisitas[Cliente]="","",IFERROR(INDEX(tbClientes[],MATCH(D378,tbClientes[Nome da Empresa],0),3),""))</f>
        <v/>
      </c>
      <c r="F378" s="14"/>
      <c r="G378" s="14"/>
      <c r="H378" s="14" t="str">
        <f ca="1">IF(G378="Cancelada",Aux!$A$2,IF(G378="Sim",Aux!$A$3,IF(AND(G378="Não",B378&gt;=TODAY()),Aux!$A$4,IF(AND(G378="Não",B378&lt;TODAY()),Aux!$A$5,""))))</f>
        <v/>
      </c>
      <c r="I378" s="14"/>
      <c r="J378" s="11" t="str">
        <f t="shared" si="6"/>
        <v/>
      </c>
    </row>
    <row r="379" spans="2:10" ht="30" customHeight="1" x14ac:dyDescent="0.25">
      <c r="B379" s="59"/>
      <c r="C379" s="14"/>
      <c r="D379" s="14"/>
      <c r="E379" s="10" t="str">
        <f>IF(tbVisitas[Cliente]="","",IFERROR(INDEX(tbClientes[],MATCH(D379,tbClientes[Nome da Empresa],0),3),""))</f>
        <v/>
      </c>
      <c r="F379" s="14"/>
      <c r="G379" s="14"/>
      <c r="H379" s="14" t="str">
        <f ca="1">IF(G379="Cancelada",Aux!$A$2,IF(G379="Sim",Aux!$A$3,IF(AND(G379="Não",B379&gt;=TODAY()),Aux!$A$4,IF(AND(G379="Não",B379&lt;TODAY()),Aux!$A$5,""))))</f>
        <v/>
      </c>
      <c r="I379" s="14"/>
      <c r="J379" s="11" t="str">
        <f t="shared" si="6"/>
        <v/>
      </c>
    </row>
    <row r="380" spans="2:10" ht="30" customHeight="1" x14ac:dyDescent="0.25">
      <c r="B380" s="59"/>
      <c r="C380" s="14"/>
      <c r="D380" s="14"/>
      <c r="E380" s="10" t="str">
        <f>IF(tbVisitas[Cliente]="","",IFERROR(INDEX(tbClientes[],MATCH(D380,tbClientes[Nome da Empresa],0),3),""))</f>
        <v/>
      </c>
      <c r="F380" s="14"/>
      <c r="G380" s="14"/>
      <c r="H380" s="14" t="str">
        <f ca="1">IF(G380="Cancelada",Aux!$A$2,IF(G380="Sim",Aux!$A$3,IF(AND(G380="Não",B380&gt;=TODAY()),Aux!$A$4,IF(AND(G380="Não",B380&lt;TODAY()),Aux!$A$5,""))))</f>
        <v/>
      </c>
      <c r="I380" s="14"/>
      <c r="J380" s="11" t="str">
        <f t="shared" si="6"/>
        <v/>
      </c>
    </row>
    <row r="381" spans="2:10" ht="30" customHeight="1" x14ac:dyDescent="0.25">
      <c r="B381" s="59"/>
      <c r="C381" s="14"/>
      <c r="D381" s="14"/>
      <c r="E381" s="10" t="str">
        <f>IF(tbVisitas[Cliente]="","",IFERROR(INDEX(tbClientes[],MATCH(D381,tbClientes[Nome da Empresa],0),3),""))</f>
        <v/>
      </c>
      <c r="F381" s="14"/>
      <c r="G381" s="14"/>
      <c r="H381" s="14" t="str">
        <f ca="1">IF(G381="Cancelada",Aux!$A$2,IF(G381="Sim",Aux!$A$3,IF(AND(G381="Não",B381&gt;=TODAY()),Aux!$A$4,IF(AND(G381="Não",B381&lt;TODAY()),Aux!$A$5,""))))</f>
        <v/>
      </c>
      <c r="I381" s="14"/>
      <c r="J381" s="11" t="str">
        <f t="shared" si="6"/>
        <v/>
      </c>
    </row>
    <row r="382" spans="2:10" ht="30" customHeight="1" x14ac:dyDescent="0.25">
      <c r="B382" s="59"/>
      <c r="C382" s="14"/>
      <c r="D382" s="14"/>
      <c r="E382" s="10" t="str">
        <f>IF(tbVisitas[Cliente]="","",IFERROR(INDEX(tbClientes[],MATCH(D382,tbClientes[Nome da Empresa],0),3),""))</f>
        <v/>
      </c>
      <c r="F382" s="14"/>
      <c r="G382" s="14"/>
      <c r="H382" s="14" t="str">
        <f ca="1">IF(G382="Cancelada",Aux!$A$2,IF(G382="Sim",Aux!$A$3,IF(AND(G382="Não",B382&gt;=TODAY()),Aux!$A$4,IF(AND(G382="Não",B382&lt;TODAY()),Aux!$A$5,""))))</f>
        <v/>
      </c>
      <c r="I382" s="14"/>
      <c r="J382" s="11" t="str">
        <f t="shared" si="6"/>
        <v/>
      </c>
    </row>
    <row r="383" spans="2:10" ht="30" customHeight="1" x14ac:dyDescent="0.25">
      <c r="B383" s="59"/>
      <c r="C383" s="14"/>
      <c r="D383" s="14"/>
      <c r="E383" s="10" t="str">
        <f>IF(tbVisitas[Cliente]="","",IFERROR(INDEX(tbClientes[],MATCH(D383,tbClientes[Nome da Empresa],0),3),""))</f>
        <v/>
      </c>
      <c r="F383" s="14"/>
      <c r="G383" s="14"/>
      <c r="H383" s="14" t="str">
        <f ca="1">IF(G383="Cancelada",Aux!$A$2,IF(G383="Sim",Aux!$A$3,IF(AND(G383="Não",B383&gt;=TODAY()),Aux!$A$4,IF(AND(G383="Não",B383&lt;TODAY()),Aux!$A$5,""))))</f>
        <v/>
      </c>
      <c r="I383" s="14"/>
      <c r="J383" s="11" t="str">
        <f t="shared" si="6"/>
        <v/>
      </c>
    </row>
    <row r="384" spans="2:10" ht="30" customHeight="1" x14ac:dyDescent="0.25">
      <c r="B384" s="59"/>
      <c r="C384" s="14"/>
      <c r="D384" s="14"/>
      <c r="E384" s="10" t="str">
        <f>IF(tbVisitas[Cliente]="","",IFERROR(INDEX(tbClientes[],MATCH(D384,tbClientes[Nome da Empresa],0),3),""))</f>
        <v/>
      </c>
      <c r="F384" s="14"/>
      <c r="G384" s="14"/>
      <c r="H384" s="14" t="str">
        <f ca="1">IF(G384="Cancelada",Aux!$A$2,IF(G384="Sim",Aux!$A$3,IF(AND(G384="Não",B384&gt;=TODAY()),Aux!$A$4,IF(AND(G384="Não",B384&lt;TODAY()),Aux!$A$5,""))))</f>
        <v/>
      </c>
      <c r="I384" s="14"/>
      <c r="J384" s="11" t="str">
        <f t="shared" si="6"/>
        <v/>
      </c>
    </row>
    <row r="385" spans="2:10" ht="30" customHeight="1" x14ac:dyDescent="0.25">
      <c r="B385" s="59"/>
      <c r="C385" s="14"/>
      <c r="D385" s="14"/>
      <c r="E385" s="10" t="str">
        <f>IF(tbVisitas[Cliente]="","",IFERROR(INDEX(tbClientes[],MATCH(D385,tbClientes[Nome da Empresa],0),3),""))</f>
        <v/>
      </c>
      <c r="F385" s="14"/>
      <c r="G385" s="14"/>
      <c r="H385" s="14" t="str">
        <f ca="1">IF(G385="Cancelada",Aux!$A$2,IF(G385="Sim",Aux!$A$3,IF(AND(G385="Não",B385&gt;=TODAY()),Aux!$A$4,IF(AND(G385="Não",B385&lt;TODAY()),Aux!$A$5,""))))</f>
        <v/>
      </c>
      <c r="I385" s="14"/>
      <c r="J385" s="11" t="str">
        <f t="shared" si="6"/>
        <v/>
      </c>
    </row>
    <row r="386" spans="2:10" ht="30" customHeight="1" x14ac:dyDescent="0.25">
      <c r="B386" s="59"/>
      <c r="C386" s="14"/>
      <c r="D386" s="14"/>
      <c r="E386" s="10" t="str">
        <f>IF(tbVisitas[Cliente]="","",IFERROR(INDEX(tbClientes[],MATCH(D386,tbClientes[Nome da Empresa],0),3),""))</f>
        <v/>
      </c>
      <c r="F386" s="14"/>
      <c r="G386" s="14"/>
      <c r="H386" s="14" t="str">
        <f ca="1">IF(G386="Cancelada",Aux!$A$2,IF(G386="Sim",Aux!$A$3,IF(AND(G386="Não",B386&gt;=TODAY()),Aux!$A$4,IF(AND(G386="Não",B386&lt;TODAY()),Aux!$A$5,""))))</f>
        <v/>
      </c>
      <c r="I386" s="14"/>
      <c r="J386" s="11" t="str">
        <f t="shared" si="6"/>
        <v/>
      </c>
    </row>
    <row r="387" spans="2:10" ht="30" customHeight="1" x14ac:dyDescent="0.25">
      <c r="B387" s="59"/>
      <c r="C387" s="14"/>
      <c r="D387" s="14"/>
      <c r="E387" s="10" t="str">
        <f>IF(tbVisitas[Cliente]="","",IFERROR(INDEX(tbClientes[],MATCH(D387,tbClientes[Nome da Empresa],0),3),""))</f>
        <v/>
      </c>
      <c r="F387" s="14"/>
      <c r="G387" s="14"/>
      <c r="H387" s="14" t="str">
        <f ca="1">IF(G387="Cancelada",Aux!$A$2,IF(G387="Sim",Aux!$A$3,IF(AND(G387="Não",B387&gt;=TODAY()),Aux!$A$4,IF(AND(G387="Não",B387&lt;TODAY()),Aux!$A$5,""))))</f>
        <v/>
      </c>
      <c r="I387" s="14"/>
      <c r="J387" s="11" t="str">
        <f t="shared" si="6"/>
        <v/>
      </c>
    </row>
    <row r="388" spans="2:10" ht="30" customHeight="1" x14ac:dyDescent="0.25">
      <c r="B388" s="59"/>
      <c r="C388" s="14"/>
      <c r="D388" s="14"/>
      <c r="E388" s="10" t="str">
        <f>IF(tbVisitas[Cliente]="","",IFERROR(INDEX(tbClientes[],MATCH(D388,tbClientes[Nome da Empresa],0),3),""))</f>
        <v/>
      </c>
      <c r="F388" s="14"/>
      <c r="G388" s="14"/>
      <c r="H388" s="14" t="str">
        <f ca="1">IF(G388="Cancelada",Aux!$A$2,IF(G388="Sim",Aux!$A$3,IF(AND(G388="Não",B388&gt;=TODAY()),Aux!$A$4,IF(AND(G388="Não",B388&lt;TODAY()),Aux!$A$5,""))))</f>
        <v/>
      </c>
      <c r="I388" s="14"/>
      <c r="J388" s="11" t="str">
        <f t="shared" si="6"/>
        <v/>
      </c>
    </row>
    <row r="389" spans="2:10" ht="30" customHeight="1" x14ac:dyDescent="0.25">
      <c r="B389" s="59"/>
      <c r="C389" s="14"/>
      <c r="D389" s="14"/>
      <c r="E389" s="10" t="str">
        <f>IF(tbVisitas[Cliente]="","",IFERROR(INDEX(tbClientes[],MATCH(D389,tbClientes[Nome da Empresa],0),3),""))</f>
        <v/>
      </c>
      <c r="F389" s="14"/>
      <c r="G389" s="14"/>
      <c r="H389" s="14" t="str">
        <f ca="1">IF(G389="Cancelada",Aux!$A$2,IF(G389="Sim",Aux!$A$3,IF(AND(G389="Não",B389&gt;=TODAY()),Aux!$A$4,IF(AND(G389="Não",B389&lt;TODAY()),Aux!$A$5,""))))</f>
        <v/>
      </c>
      <c r="I389" s="14"/>
      <c r="J389" s="11" t="str">
        <f t="shared" si="6"/>
        <v/>
      </c>
    </row>
    <row r="390" spans="2:10" ht="30" customHeight="1" x14ac:dyDescent="0.25">
      <c r="B390" s="59"/>
      <c r="C390" s="14"/>
      <c r="D390" s="14"/>
      <c r="E390" s="10" t="str">
        <f>IF(tbVisitas[Cliente]="","",IFERROR(INDEX(tbClientes[],MATCH(D390,tbClientes[Nome da Empresa],0),3),""))</f>
        <v/>
      </c>
      <c r="F390" s="14"/>
      <c r="G390" s="14"/>
      <c r="H390" s="14" t="str">
        <f ca="1">IF(G390="Cancelada",Aux!$A$2,IF(G390="Sim",Aux!$A$3,IF(AND(G390="Não",B390&gt;=TODAY()),Aux!$A$4,IF(AND(G390="Não",B390&lt;TODAY()),Aux!$A$5,""))))</f>
        <v/>
      </c>
      <c r="I390" s="14"/>
      <c r="J390" s="11" t="str">
        <f t="shared" si="6"/>
        <v/>
      </c>
    </row>
    <row r="391" spans="2:10" ht="30" customHeight="1" x14ac:dyDescent="0.25">
      <c r="B391" s="59"/>
      <c r="C391" s="14"/>
      <c r="D391" s="14"/>
      <c r="E391" s="10" t="str">
        <f>IF(tbVisitas[Cliente]="","",IFERROR(INDEX(tbClientes[],MATCH(D391,tbClientes[Nome da Empresa],0),3),""))</f>
        <v/>
      </c>
      <c r="F391" s="14"/>
      <c r="G391" s="14"/>
      <c r="H391" s="14" t="str">
        <f ca="1">IF(G391="Cancelada",Aux!$A$2,IF(G391="Sim",Aux!$A$3,IF(AND(G391="Não",B391&gt;=TODAY()),Aux!$A$4,IF(AND(G391="Não",B391&lt;TODAY()),Aux!$A$5,""))))</f>
        <v/>
      </c>
      <c r="I391" s="14"/>
      <c r="J391" s="11" t="str">
        <f t="shared" si="6"/>
        <v/>
      </c>
    </row>
    <row r="392" spans="2:10" ht="30" customHeight="1" x14ac:dyDescent="0.25">
      <c r="B392" s="59"/>
      <c r="C392" s="14"/>
      <c r="D392" s="14"/>
      <c r="E392" s="10" t="str">
        <f>IF(tbVisitas[Cliente]="","",IFERROR(INDEX(tbClientes[],MATCH(D392,tbClientes[Nome da Empresa],0),3),""))</f>
        <v/>
      </c>
      <c r="F392" s="14"/>
      <c r="G392" s="14"/>
      <c r="H392" s="14" t="str">
        <f ca="1">IF(G392="Cancelada",Aux!$A$2,IF(G392="Sim",Aux!$A$3,IF(AND(G392="Não",B392&gt;=TODAY()),Aux!$A$4,IF(AND(G392="Não",B392&lt;TODAY()),Aux!$A$5,""))))</f>
        <v/>
      </c>
      <c r="I392" s="14"/>
      <c r="J392" s="11" t="str">
        <f t="shared" si="6"/>
        <v/>
      </c>
    </row>
    <row r="393" spans="2:10" ht="30" customHeight="1" x14ac:dyDescent="0.25">
      <c r="B393" s="59"/>
      <c r="C393" s="14"/>
      <c r="D393" s="14"/>
      <c r="E393" s="10" t="str">
        <f>IF(tbVisitas[Cliente]="","",IFERROR(INDEX(tbClientes[],MATCH(D393,tbClientes[Nome da Empresa],0),3),""))</f>
        <v/>
      </c>
      <c r="F393" s="14"/>
      <c r="G393" s="14"/>
      <c r="H393" s="14" t="str">
        <f ca="1">IF(G393="Cancelada",Aux!$A$2,IF(G393="Sim",Aux!$A$3,IF(AND(G393="Não",B393&gt;=TODAY()),Aux!$A$4,IF(AND(G393="Não",B393&lt;TODAY()),Aux!$A$5,""))))</f>
        <v/>
      </c>
      <c r="I393" s="14"/>
      <c r="J393" s="11" t="str">
        <f t="shared" si="6"/>
        <v/>
      </c>
    </row>
    <row r="394" spans="2:10" ht="30" customHeight="1" x14ac:dyDescent="0.25">
      <c r="B394" s="59"/>
      <c r="C394" s="14"/>
      <c r="D394" s="14"/>
      <c r="E394" s="10" t="str">
        <f>IF(tbVisitas[Cliente]="","",IFERROR(INDEX(tbClientes[],MATCH(D394,tbClientes[Nome da Empresa],0),3),""))</f>
        <v/>
      </c>
      <c r="F394" s="14"/>
      <c r="G394" s="14"/>
      <c r="H394" s="14" t="str">
        <f ca="1">IF(G394="Cancelada",Aux!$A$2,IF(G394="Sim",Aux!$A$3,IF(AND(G394="Não",B394&gt;=TODAY()),Aux!$A$4,IF(AND(G394="Não",B394&lt;TODAY()),Aux!$A$5,""))))</f>
        <v/>
      </c>
      <c r="I394" s="14"/>
      <c r="J394" s="11" t="str">
        <f t="shared" si="6"/>
        <v/>
      </c>
    </row>
    <row r="395" spans="2:10" ht="30" customHeight="1" x14ac:dyDescent="0.25">
      <c r="B395" s="59"/>
      <c r="C395" s="14"/>
      <c r="D395" s="14"/>
      <c r="E395" s="10" t="str">
        <f>IF(tbVisitas[Cliente]="","",IFERROR(INDEX(tbClientes[],MATCH(D395,tbClientes[Nome da Empresa],0),3),""))</f>
        <v/>
      </c>
      <c r="F395" s="14"/>
      <c r="G395" s="14"/>
      <c r="H395" s="14" t="str">
        <f ca="1">IF(G395="Cancelada",Aux!$A$2,IF(G395="Sim",Aux!$A$3,IF(AND(G395="Não",B395&gt;=TODAY()),Aux!$A$4,IF(AND(G395="Não",B395&lt;TODAY()),Aux!$A$5,""))))</f>
        <v/>
      </c>
      <c r="I395" s="14"/>
      <c r="J395" s="11" t="str">
        <f t="shared" si="6"/>
        <v/>
      </c>
    </row>
    <row r="396" spans="2:10" ht="30" customHeight="1" x14ac:dyDescent="0.25">
      <c r="B396" s="59"/>
      <c r="C396" s="14"/>
      <c r="D396" s="14"/>
      <c r="E396" s="10" t="str">
        <f>IF(tbVisitas[Cliente]="","",IFERROR(INDEX(tbClientes[],MATCH(D396,tbClientes[Nome da Empresa],0),3),""))</f>
        <v/>
      </c>
      <c r="F396" s="14"/>
      <c r="G396" s="14"/>
      <c r="H396" s="14" t="str">
        <f ca="1">IF(G396="Cancelada",Aux!$A$2,IF(G396="Sim",Aux!$A$3,IF(AND(G396="Não",B396&gt;=TODAY()),Aux!$A$4,IF(AND(G396="Não",B396&lt;TODAY()),Aux!$A$5,""))))</f>
        <v/>
      </c>
      <c r="I396" s="14"/>
      <c r="J396" s="11" t="str">
        <f t="shared" si="6"/>
        <v/>
      </c>
    </row>
    <row r="397" spans="2:10" ht="30" customHeight="1" x14ac:dyDescent="0.25">
      <c r="B397" s="59"/>
      <c r="C397" s="14"/>
      <c r="D397" s="14"/>
      <c r="E397" s="10" t="str">
        <f>IF(tbVisitas[Cliente]="","",IFERROR(INDEX(tbClientes[],MATCH(D397,tbClientes[Nome da Empresa],0),3),""))</f>
        <v/>
      </c>
      <c r="F397" s="14"/>
      <c r="G397" s="14"/>
      <c r="H397" s="14" t="str">
        <f ca="1">IF(G397="Cancelada",Aux!$A$2,IF(G397="Sim",Aux!$A$3,IF(AND(G397="Não",B397&gt;=TODAY()),Aux!$A$4,IF(AND(G397="Não",B397&lt;TODAY()),Aux!$A$5,""))))</f>
        <v/>
      </c>
      <c r="I397" s="14"/>
      <c r="J397" s="11" t="str">
        <f t="shared" si="6"/>
        <v/>
      </c>
    </row>
    <row r="398" spans="2:10" ht="30" customHeight="1" x14ac:dyDescent="0.25">
      <c r="B398" s="59"/>
      <c r="C398" s="14"/>
      <c r="D398" s="14"/>
      <c r="E398" s="10" t="str">
        <f>IF(tbVisitas[Cliente]="","",IFERROR(INDEX(tbClientes[],MATCH(D398,tbClientes[Nome da Empresa],0),3),""))</f>
        <v/>
      </c>
      <c r="F398" s="14"/>
      <c r="G398" s="14"/>
      <c r="H398" s="14" t="str">
        <f ca="1">IF(G398="Cancelada",Aux!$A$2,IF(G398="Sim",Aux!$A$3,IF(AND(G398="Não",B398&gt;=TODAY()),Aux!$A$4,IF(AND(G398="Não",B398&lt;TODAY()),Aux!$A$5,""))))</f>
        <v/>
      </c>
      <c r="I398" s="14"/>
      <c r="J398" s="11" t="str">
        <f t="shared" si="6"/>
        <v/>
      </c>
    </row>
    <row r="399" spans="2:10" ht="30" customHeight="1" x14ac:dyDescent="0.25">
      <c r="B399" s="59"/>
      <c r="C399" s="14"/>
      <c r="D399" s="14"/>
      <c r="E399" s="10" t="str">
        <f>IF(tbVisitas[Cliente]="","",IFERROR(INDEX(tbClientes[],MATCH(D399,tbClientes[Nome da Empresa],0),3),""))</f>
        <v/>
      </c>
      <c r="F399" s="14"/>
      <c r="G399" s="14"/>
      <c r="H399" s="14" t="str">
        <f ca="1">IF(G399="Cancelada",Aux!$A$2,IF(G399="Sim",Aux!$A$3,IF(AND(G399="Não",B399&gt;=TODAY()),Aux!$A$4,IF(AND(G399="Não",B399&lt;TODAY()),Aux!$A$5,""))))</f>
        <v/>
      </c>
      <c r="I399" s="14"/>
      <c r="J399" s="11" t="str">
        <f t="shared" si="6"/>
        <v/>
      </c>
    </row>
    <row r="400" spans="2:10" ht="30" customHeight="1" x14ac:dyDescent="0.25">
      <c r="B400" s="59"/>
      <c r="C400" s="14"/>
      <c r="D400" s="14"/>
      <c r="E400" s="10" t="str">
        <f>IF(tbVisitas[Cliente]="","",IFERROR(INDEX(tbClientes[],MATCH(D400,tbClientes[Nome da Empresa],0),3),""))</f>
        <v/>
      </c>
      <c r="F400" s="14"/>
      <c r="G400" s="14"/>
      <c r="H400" s="14" t="str">
        <f ca="1">IF(G400="Cancelada",Aux!$A$2,IF(G400="Sim",Aux!$A$3,IF(AND(G400="Não",B400&gt;=TODAY()),Aux!$A$4,IF(AND(G400="Não",B400&lt;TODAY()),Aux!$A$5,""))))</f>
        <v/>
      </c>
      <c r="I400" s="14"/>
      <c r="J400" s="11" t="str">
        <f t="shared" si="6"/>
        <v/>
      </c>
    </row>
    <row r="401" spans="2:10" ht="30" customHeight="1" x14ac:dyDescent="0.25">
      <c r="B401" s="59"/>
      <c r="C401" s="14"/>
      <c r="D401" s="14"/>
      <c r="E401" s="10" t="str">
        <f>IF(tbVisitas[Cliente]="","",IFERROR(INDEX(tbClientes[],MATCH(D401,tbClientes[Nome da Empresa],0),3),""))</f>
        <v/>
      </c>
      <c r="F401" s="14"/>
      <c r="G401" s="14"/>
      <c r="H401" s="14" t="str">
        <f ca="1">IF(G401="Cancelada",Aux!$A$2,IF(G401="Sim",Aux!$A$3,IF(AND(G401="Não",B401&gt;=TODAY()),Aux!$A$4,IF(AND(G401="Não",B401&lt;TODAY()),Aux!$A$5,""))))</f>
        <v/>
      </c>
      <c r="I401" s="14"/>
      <c r="J401" s="11" t="str">
        <f t="shared" si="6"/>
        <v/>
      </c>
    </row>
    <row r="402" spans="2:10" ht="30" customHeight="1" x14ac:dyDescent="0.25">
      <c r="B402" s="59"/>
      <c r="C402" s="14"/>
      <c r="D402" s="14"/>
      <c r="E402" s="10" t="str">
        <f>IF(tbVisitas[Cliente]="","",IFERROR(INDEX(tbClientes[],MATCH(D402,tbClientes[Nome da Empresa],0),3),""))</f>
        <v/>
      </c>
      <c r="F402" s="14"/>
      <c r="G402" s="14"/>
      <c r="H402" s="14" t="str">
        <f ca="1">IF(G402="Cancelada",Aux!$A$2,IF(G402="Sim",Aux!$A$3,IF(AND(G402="Não",B402&gt;=TODAY()),Aux!$A$4,IF(AND(G402="Não",B402&lt;TODAY()),Aux!$A$5,""))))</f>
        <v/>
      </c>
      <c r="I402" s="14"/>
      <c r="J402" s="11" t="str">
        <f t="shared" si="6"/>
        <v/>
      </c>
    </row>
    <row r="403" spans="2:10" ht="30" customHeight="1" x14ac:dyDescent="0.25">
      <c r="B403" s="59"/>
      <c r="C403" s="14"/>
      <c r="D403" s="14"/>
      <c r="E403" s="10" t="str">
        <f>IF(tbVisitas[Cliente]="","",IFERROR(INDEX(tbClientes[],MATCH(D403,tbClientes[Nome da Empresa],0),3),""))</f>
        <v/>
      </c>
      <c r="F403" s="14"/>
      <c r="G403" s="14"/>
      <c r="H403" s="14" t="str">
        <f ca="1">IF(G403="Cancelada",Aux!$A$2,IF(G403="Sim",Aux!$A$3,IF(AND(G403="Não",B403&gt;=TODAY()),Aux!$A$4,IF(AND(G403="Não",B403&lt;TODAY()),Aux!$A$5,""))))</f>
        <v/>
      </c>
      <c r="I403" s="14"/>
      <c r="J403" s="11" t="str">
        <f t="shared" si="6"/>
        <v/>
      </c>
    </row>
    <row r="404" spans="2:10" ht="30" customHeight="1" x14ac:dyDescent="0.25">
      <c r="B404" s="59"/>
      <c r="C404" s="14"/>
      <c r="D404" s="14"/>
      <c r="E404" s="10" t="str">
        <f>IF(tbVisitas[Cliente]="","",IFERROR(INDEX(tbClientes[],MATCH(D404,tbClientes[Nome da Empresa],0),3),""))</f>
        <v/>
      </c>
      <c r="F404" s="14"/>
      <c r="G404" s="14"/>
      <c r="H404" s="14" t="str">
        <f ca="1">IF(G404="Cancelada",Aux!$A$2,IF(G404="Sim",Aux!$A$3,IF(AND(G404="Não",B404&gt;=TODAY()),Aux!$A$4,IF(AND(G404="Não",B404&lt;TODAY()),Aux!$A$5,""))))</f>
        <v/>
      </c>
      <c r="I404" s="14"/>
      <c r="J404" s="11" t="str">
        <f t="shared" si="6"/>
        <v/>
      </c>
    </row>
    <row r="405" spans="2:10" ht="30" customHeight="1" x14ac:dyDescent="0.25">
      <c r="B405" s="59"/>
      <c r="C405" s="14"/>
      <c r="D405" s="14"/>
      <c r="E405" s="10" t="str">
        <f>IF(tbVisitas[Cliente]="","",IFERROR(INDEX(tbClientes[],MATCH(D405,tbClientes[Nome da Empresa],0),3),""))</f>
        <v/>
      </c>
      <c r="F405" s="14"/>
      <c r="G405" s="14"/>
      <c r="H405" s="14" t="str">
        <f ca="1">IF(G405="Cancelada",Aux!$A$2,IF(G405="Sim",Aux!$A$3,IF(AND(G405="Não",B405&gt;=TODAY()),Aux!$A$4,IF(AND(G405="Não",B405&lt;TODAY()),Aux!$A$5,""))))</f>
        <v/>
      </c>
      <c r="I405" s="14"/>
      <c r="J405" s="11" t="str">
        <f t="shared" si="6"/>
        <v/>
      </c>
    </row>
    <row r="406" spans="2:10" ht="30" customHeight="1" x14ac:dyDescent="0.25">
      <c r="B406" s="59"/>
      <c r="C406" s="14"/>
      <c r="D406" s="14"/>
      <c r="E406" s="10" t="str">
        <f>IF(tbVisitas[Cliente]="","",IFERROR(INDEX(tbClientes[],MATCH(D406,tbClientes[Nome da Empresa],0),3),""))</f>
        <v/>
      </c>
      <c r="F406" s="14"/>
      <c r="G406" s="14"/>
      <c r="H406" s="14" t="str">
        <f ca="1">IF(G406="Cancelada",Aux!$A$2,IF(G406="Sim",Aux!$A$3,IF(AND(G406="Não",B406&gt;=TODAY()),Aux!$A$4,IF(AND(G406="Não",B406&lt;TODAY()),Aux!$A$5,""))))</f>
        <v/>
      </c>
      <c r="I406" s="14"/>
      <c r="J406" s="11" t="str">
        <f t="shared" si="6"/>
        <v/>
      </c>
    </row>
    <row r="407" spans="2:10" ht="30" customHeight="1" x14ac:dyDescent="0.25">
      <c r="B407" s="59"/>
      <c r="C407" s="14"/>
      <c r="D407" s="14"/>
      <c r="E407" s="10" t="str">
        <f>IF(tbVisitas[Cliente]="","",IFERROR(INDEX(tbClientes[],MATCH(D407,tbClientes[Nome da Empresa],0),3),""))</f>
        <v/>
      </c>
      <c r="F407" s="14"/>
      <c r="G407" s="14"/>
      <c r="H407" s="14" t="str">
        <f ca="1">IF(G407="Cancelada",Aux!$A$2,IF(G407="Sim",Aux!$A$3,IF(AND(G407="Não",B407&gt;=TODAY()),Aux!$A$4,IF(AND(G407="Não",B407&lt;TODAY()),Aux!$A$5,""))))</f>
        <v/>
      </c>
      <c r="I407" s="14"/>
      <c r="J407" s="11" t="str">
        <f t="shared" si="6"/>
        <v/>
      </c>
    </row>
    <row r="408" spans="2:10" ht="30" customHeight="1" x14ac:dyDescent="0.25">
      <c r="B408" s="59"/>
      <c r="C408" s="14"/>
      <c r="D408" s="14"/>
      <c r="E408" s="10" t="str">
        <f>IF(tbVisitas[Cliente]="","",IFERROR(INDEX(tbClientes[],MATCH(D408,tbClientes[Nome da Empresa],0),3),""))</f>
        <v/>
      </c>
      <c r="F408" s="14"/>
      <c r="G408" s="14"/>
      <c r="H408" s="14" t="str">
        <f ca="1">IF(G408="Cancelada",Aux!$A$2,IF(G408="Sim",Aux!$A$3,IF(AND(G408="Não",B408&gt;=TODAY()),Aux!$A$4,IF(AND(G408="Não",B408&lt;TODAY()),Aux!$A$5,""))))</f>
        <v/>
      </c>
      <c r="I408" s="14"/>
      <c r="J408" s="11" t="str">
        <f t="shared" ref="J408:J471" si="7">IF(B408="","",ROW())</f>
        <v/>
      </c>
    </row>
    <row r="409" spans="2:10" ht="30" customHeight="1" x14ac:dyDescent="0.25">
      <c r="B409" s="59"/>
      <c r="C409" s="14"/>
      <c r="D409" s="14"/>
      <c r="E409" s="10" t="str">
        <f>IF(tbVisitas[Cliente]="","",IFERROR(INDEX(tbClientes[],MATCH(D409,tbClientes[Nome da Empresa],0),3),""))</f>
        <v/>
      </c>
      <c r="F409" s="14"/>
      <c r="G409" s="14"/>
      <c r="H409" s="14" t="str">
        <f ca="1">IF(G409="Cancelada",Aux!$A$2,IF(G409="Sim",Aux!$A$3,IF(AND(G409="Não",B409&gt;=TODAY()),Aux!$A$4,IF(AND(G409="Não",B409&lt;TODAY()),Aux!$A$5,""))))</f>
        <v/>
      </c>
      <c r="I409" s="14"/>
      <c r="J409" s="11" t="str">
        <f t="shared" si="7"/>
        <v/>
      </c>
    </row>
    <row r="410" spans="2:10" ht="30" customHeight="1" x14ac:dyDescent="0.25">
      <c r="B410" s="59"/>
      <c r="C410" s="14"/>
      <c r="D410" s="14"/>
      <c r="E410" s="10" t="str">
        <f>IF(tbVisitas[Cliente]="","",IFERROR(INDEX(tbClientes[],MATCH(D410,tbClientes[Nome da Empresa],0),3),""))</f>
        <v/>
      </c>
      <c r="F410" s="14"/>
      <c r="G410" s="14"/>
      <c r="H410" s="14" t="str">
        <f ca="1">IF(G410="Cancelada",Aux!$A$2,IF(G410="Sim",Aux!$A$3,IF(AND(G410="Não",B410&gt;=TODAY()),Aux!$A$4,IF(AND(G410="Não",B410&lt;TODAY()),Aux!$A$5,""))))</f>
        <v/>
      </c>
      <c r="I410" s="14"/>
      <c r="J410" s="11" t="str">
        <f t="shared" si="7"/>
        <v/>
      </c>
    </row>
    <row r="411" spans="2:10" ht="30" customHeight="1" x14ac:dyDescent="0.25">
      <c r="B411" s="59"/>
      <c r="C411" s="14"/>
      <c r="D411" s="14"/>
      <c r="E411" s="10" t="str">
        <f>IF(tbVisitas[Cliente]="","",IFERROR(INDEX(tbClientes[],MATCH(D411,tbClientes[Nome da Empresa],0),3),""))</f>
        <v/>
      </c>
      <c r="F411" s="14"/>
      <c r="G411" s="14"/>
      <c r="H411" s="14" t="str">
        <f ca="1">IF(G411="Cancelada",Aux!$A$2,IF(G411="Sim",Aux!$A$3,IF(AND(G411="Não",B411&gt;=TODAY()),Aux!$A$4,IF(AND(G411="Não",B411&lt;TODAY()),Aux!$A$5,""))))</f>
        <v/>
      </c>
      <c r="I411" s="14"/>
      <c r="J411" s="11" t="str">
        <f t="shared" si="7"/>
        <v/>
      </c>
    </row>
    <row r="412" spans="2:10" ht="30" customHeight="1" x14ac:dyDescent="0.25">
      <c r="B412" s="59"/>
      <c r="C412" s="14"/>
      <c r="D412" s="14"/>
      <c r="E412" s="10" t="str">
        <f>IF(tbVisitas[Cliente]="","",IFERROR(INDEX(tbClientes[],MATCH(D412,tbClientes[Nome da Empresa],0),3),""))</f>
        <v/>
      </c>
      <c r="F412" s="14"/>
      <c r="G412" s="14"/>
      <c r="H412" s="14" t="str">
        <f ca="1">IF(G412="Cancelada",Aux!$A$2,IF(G412="Sim",Aux!$A$3,IF(AND(G412="Não",B412&gt;=TODAY()),Aux!$A$4,IF(AND(G412="Não",B412&lt;TODAY()),Aux!$A$5,""))))</f>
        <v/>
      </c>
      <c r="I412" s="14"/>
      <c r="J412" s="11" t="str">
        <f t="shared" si="7"/>
        <v/>
      </c>
    </row>
    <row r="413" spans="2:10" ht="30" customHeight="1" x14ac:dyDescent="0.25">
      <c r="B413" s="59"/>
      <c r="C413" s="14"/>
      <c r="D413" s="14"/>
      <c r="E413" s="10" t="str">
        <f>IF(tbVisitas[Cliente]="","",IFERROR(INDEX(tbClientes[],MATCH(D413,tbClientes[Nome da Empresa],0),3),""))</f>
        <v/>
      </c>
      <c r="F413" s="14"/>
      <c r="G413" s="14"/>
      <c r="H413" s="14" t="str">
        <f ca="1">IF(G413="Cancelada",Aux!$A$2,IF(G413="Sim",Aux!$A$3,IF(AND(G413="Não",B413&gt;=TODAY()),Aux!$A$4,IF(AND(G413="Não",B413&lt;TODAY()),Aux!$A$5,""))))</f>
        <v/>
      </c>
      <c r="I413" s="14"/>
      <c r="J413" s="11" t="str">
        <f t="shared" si="7"/>
        <v/>
      </c>
    </row>
    <row r="414" spans="2:10" ht="30" customHeight="1" x14ac:dyDescent="0.25">
      <c r="B414" s="59"/>
      <c r="C414" s="14"/>
      <c r="D414" s="14"/>
      <c r="E414" s="10" t="str">
        <f>IF(tbVisitas[Cliente]="","",IFERROR(INDEX(tbClientes[],MATCH(D414,tbClientes[Nome da Empresa],0),3),""))</f>
        <v/>
      </c>
      <c r="F414" s="14"/>
      <c r="G414" s="14"/>
      <c r="H414" s="14" t="str">
        <f ca="1">IF(G414="Cancelada",Aux!$A$2,IF(G414="Sim",Aux!$A$3,IF(AND(G414="Não",B414&gt;=TODAY()),Aux!$A$4,IF(AND(G414="Não",B414&lt;TODAY()),Aux!$A$5,""))))</f>
        <v/>
      </c>
      <c r="I414" s="14"/>
      <c r="J414" s="11" t="str">
        <f t="shared" si="7"/>
        <v/>
      </c>
    </row>
    <row r="415" spans="2:10" ht="30" customHeight="1" x14ac:dyDescent="0.25">
      <c r="B415" s="59"/>
      <c r="C415" s="14"/>
      <c r="D415" s="14"/>
      <c r="E415" s="10" t="str">
        <f>IF(tbVisitas[Cliente]="","",IFERROR(INDEX(tbClientes[],MATCH(D415,tbClientes[Nome da Empresa],0),3),""))</f>
        <v/>
      </c>
      <c r="F415" s="14"/>
      <c r="G415" s="14"/>
      <c r="H415" s="14" t="str">
        <f ca="1">IF(G415="Cancelada",Aux!$A$2,IF(G415="Sim",Aux!$A$3,IF(AND(G415="Não",B415&gt;=TODAY()),Aux!$A$4,IF(AND(G415="Não",B415&lt;TODAY()),Aux!$A$5,""))))</f>
        <v/>
      </c>
      <c r="I415" s="14"/>
      <c r="J415" s="11" t="str">
        <f t="shared" si="7"/>
        <v/>
      </c>
    </row>
    <row r="416" spans="2:10" ht="30" customHeight="1" x14ac:dyDescent="0.25">
      <c r="B416" s="59"/>
      <c r="C416" s="14"/>
      <c r="D416" s="14"/>
      <c r="E416" s="10" t="str">
        <f>IF(tbVisitas[Cliente]="","",IFERROR(INDEX(tbClientes[],MATCH(D416,tbClientes[Nome da Empresa],0),3),""))</f>
        <v/>
      </c>
      <c r="F416" s="14"/>
      <c r="G416" s="14"/>
      <c r="H416" s="14" t="str">
        <f ca="1">IF(G416="Cancelada",Aux!$A$2,IF(G416="Sim",Aux!$A$3,IF(AND(G416="Não",B416&gt;=TODAY()),Aux!$A$4,IF(AND(G416="Não",B416&lt;TODAY()),Aux!$A$5,""))))</f>
        <v/>
      </c>
      <c r="I416" s="14"/>
      <c r="J416" s="11" t="str">
        <f t="shared" si="7"/>
        <v/>
      </c>
    </row>
    <row r="417" spans="2:10" ht="30" customHeight="1" x14ac:dyDescent="0.25">
      <c r="B417" s="59"/>
      <c r="C417" s="14"/>
      <c r="D417" s="14"/>
      <c r="E417" s="10" t="str">
        <f>IF(tbVisitas[Cliente]="","",IFERROR(INDEX(tbClientes[],MATCH(D417,tbClientes[Nome da Empresa],0),3),""))</f>
        <v/>
      </c>
      <c r="F417" s="14"/>
      <c r="G417" s="14"/>
      <c r="H417" s="14" t="str">
        <f ca="1">IF(G417="Cancelada",Aux!$A$2,IF(G417="Sim",Aux!$A$3,IF(AND(G417="Não",B417&gt;=TODAY()),Aux!$A$4,IF(AND(G417="Não",B417&lt;TODAY()),Aux!$A$5,""))))</f>
        <v/>
      </c>
      <c r="I417" s="14"/>
      <c r="J417" s="11" t="str">
        <f t="shared" si="7"/>
        <v/>
      </c>
    </row>
    <row r="418" spans="2:10" ht="30" customHeight="1" x14ac:dyDescent="0.25">
      <c r="B418" s="59"/>
      <c r="C418" s="14"/>
      <c r="D418" s="14"/>
      <c r="E418" s="10" t="str">
        <f>IF(tbVisitas[Cliente]="","",IFERROR(INDEX(tbClientes[],MATCH(D418,tbClientes[Nome da Empresa],0),3),""))</f>
        <v/>
      </c>
      <c r="F418" s="14"/>
      <c r="G418" s="14"/>
      <c r="H418" s="14" t="str">
        <f ca="1">IF(G418="Cancelada",Aux!$A$2,IF(G418="Sim",Aux!$A$3,IF(AND(G418="Não",B418&gt;=TODAY()),Aux!$A$4,IF(AND(G418="Não",B418&lt;TODAY()),Aux!$A$5,""))))</f>
        <v/>
      </c>
      <c r="I418" s="14"/>
      <c r="J418" s="11" t="str">
        <f t="shared" si="7"/>
        <v/>
      </c>
    </row>
    <row r="419" spans="2:10" ht="30" customHeight="1" x14ac:dyDescent="0.25">
      <c r="B419" s="59"/>
      <c r="C419" s="14"/>
      <c r="D419" s="14"/>
      <c r="E419" s="10" t="str">
        <f>IF(tbVisitas[Cliente]="","",IFERROR(INDEX(tbClientes[],MATCH(D419,tbClientes[Nome da Empresa],0),3),""))</f>
        <v/>
      </c>
      <c r="F419" s="14"/>
      <c r="G419" s="14"/>
      <c r="H419" s="14" t="str">
        <f ca="1">IF(G419="Cancelada",Aux!$A$2,IF(G419="Sim",Aux!$A$3,IF(AND(G419="Não",B419&gt;=TODAY()),Aux!$A$4,IF(AND(G419="Não",B419&lt;TODAY()),Aux!$A$5,""))))</f>
        <v/>
      </c>
      <c r="I419" s="14"/>
      <c r="J419" s="11" t="str">
        <f t="shared" si="7"/>
        <v/>
      </c>
    </row>
    <row r="420" spans="2:10" ht="30" customHeight="1" x14ac:dyDescent="0.25">
      <c r="B420" s="59"/>
      <c r="C420" s="14"/>
      <c r="D420" s="14"/>
      <c r="E420" s="10" t="str">
        <f>IF(tbVisitas[Cliente]="","",IFERROR(INDEX(tbClientes[],MATCH(D420,tbClientes[Nome da Empresa],0),3),""))</f>
        <v/>
      </c>
      <c r="F420" s="14"/>
      <c r="G420" s="14"/>
      <c r="H420" s="14" t="str">
        <f ca="1">IF(G420="Cancelada",Aux!$A$2,IF(G420="Sim",Aux!$A$3,IF(AND(G420="Não",B420&gt;=TODAY()),Aux!$A$4,IF(AND(G420="Não",B420&lt;TODAY()),Aux!$A$5,""))))</f>
        <v/>
      </c>
      <c r="I420" s="14"/>
      <c r="J420" s="11" t="str">
        <f t="shared" si="7"/>
        <v/>
      </c>
    </row>
    <row r="421" spans="2:10" ht="30" customHeight="1" x14ac:dyDescent="0.25">
      <c r="B421" s="59"/>
      <c r="C421" s="14"/>
      <c r="D421" s="14"/>
      <c r="E421" s="10" t="str">
        <f>IF(tbVisitas[Cliente]="","",IFERROR(INDEX(tbClientes[],MATCH(D421,tbClientes[Nome da Empresa],0),3),""))</f>
        <v/>
      </c>
      <c r="F421" s="14"/>
      <c r="G421" s="14"/>
      <c r="H421" s="14" t="str">
        <f ca="1">IF(G421="Cancelada",Aux!$A$2,IF(G421="Sim",Aux!$A$3,IF(AND(G421="Não",B421&gt;=TODAY()),Aux!$A$4,IF(AND(G421="Não",B421&lt;TODAY()),Aux!$A$5,""))))</f>
        <v/>
      </c>
      <c r="I421" s="14"/>
      <c r="J421" s="11" t="str">
        <f t="shared" si="7"/>
        <v/>
      </c>
    </row>
    <row r="422" spans="2:10" ht="30" customHeight="1" x14ac:dyDescent="0.25">
      <c r="B422" s="59"/>
      <c r="C422" s="14"/>
      <c r="D422" s="14"/>
      <c r="E422" s="10" t="str">
        <f>IF(tbVisitas[Cliente]="","",IFERROR(INDEX(tbClientes[],MATCH(D422,tbClientes[Nome da Empresa],0),3),""))</f>
        <v/>
      </c>
      <c r="F422" s="14"/>
      <c r="G422" s="14"/>
      <c r="H422" s="14" t="str">
        <f ca="1">IF(G422="Cancelada",Aux!$A$2,IF(G422="Sim",Aux!$A$3,IF(AND(G422="Não",B422&gt;=TODAY()),Aux!$A$4,IF(AND(G422="Não",B422&lt;TODAY()),Aux!$A$5,""))))</f>
        <v/>
      </c>
      <c r="I422" s="14"/>
      <c r="J422" s="11" t="str">
        <f t="shared" si="7"/>
        <v/>
      </c>
    </row>
    <row r="423" spans="2:10" ht="30" customHeight="1" x14ac:dyDescent="0.25">
      <c r="B423" s="59"/>
      <c r="C423" s="14"/>
      <c r="D423" s="14"/>
      <c r="E423" s="10" t="str">
        <f>IF(tbVisitas[Cliente]="","",IFERROR(INDEX(tbClientes[],MATCH(D423,tbClientes[Nome da Empresa],0),3),""))</f>
        <v/>
      </c>
      <c r="F423" s="14"/>
      <c r="G423" s="14"/>
      <c r="H423" s="14" t="str">
        <f ca="1">IF(G423="Cancelada",Aux!$A$2,IF(G423="Sim",Aux!$A$3,IF(AND(G423="Não",B423&gt;=TODAY()),Aux!$A$4,IF(AND(G423="Não",B423&lt;TODAY()),Aux!$A$5,""))))</f>
        <v/>
      </c>
      <c r="I423" s="14"/>
      <c r="J423" s="11" t="str">
        <f t="shared" si="7"/>
        <v/>
      </c>
    </row>
    <row r="424" spans="2:10" ht="30" customHeight="1" x14ac:dyDescent="0.25">
      <c r="B424" s="59"/>
      <c r="C424" s="14"/>
      <c r="D424" s="14"/>
      <c r="E424" s="10" t="str">
        <f>IF(tbVisitas[Cliente]="","",IFERROR(INDEX(tbClientes[],MATCH(D424,tbClientes[Nome da Empresa],0),3),""))</f>
        <v/>
      </c>
      <c r="F424" s="14"/>
      <c r="G424" s="14"/>
      <c r="H424" s="14" t="str">
        <f ca="1">IF(G424="Cancelada",Aux!$A$2,IF(G424="Sim",Aux!$A$3,IF(AND(G424="Não",B424&gt;=TODAY()),Aux!$A$4,IF(AND(G424="Não",B424&lt;TODAY()),Aux!$A$5,""))))</f>
        <v/>
      </c>
      <c r="I424" s="14"/>
      <c r="J424" s="11" t="str">
        <f t="shared" si="7"/>
        <v/>
      </c>
    </row>
    <row r="425" spans="2:10" ht="30" customHeight="1" x14ac:dyDescent="0.25">
      <c r="B425" s="59"/>
      <c r="C425" s="14"/>
      <c r="D425" s="14"/>
      <c r="E425" s="10" t="str">
        <f>IF(tbVisitas[Cliente]="","",IFERROR(INDEX(tbClientes[],MATCH(D425,tbClientes[Nome da Empresa],0),3),""))</f>
        <v/>
      </c>
      <c r="F425" s="14"/>
      <c r="G425" s="14"/>
      <c r="H425" s="14" t="str">
        <f ca="1">IF(G425="Cancelada",Aux!$A$2,IF(G425="Sim",Aux!$A$3,IF(AND(G425="Não",B425&gt;=TODAY()),Aux!$A$4,IF(AND(G425="Não",B425&lt;TODAY()),Aux!$A$5,""))))</f>
        <v/>
      </c>
      <c r="I425" s="14"/>
      <c r="J425" s="11" t="str">
        <f t="shared" si="7"/>
        <v/>
      </c>
    </row>
    <row r="426" spans="2:10" ht="30" customHeight="1" x14ac:dyDescent="0.25">
      <c r="B426" s="59"/>
      <c r="C426" s="14"/>
      <c r="D426" s="14"/>
      <c r="E426" s="10" t="str">
        <f>IF(tbVisitas[Cliente]="","",IFERROR(INDEX(tbClientes[],MATCH(D426,tbClientes[Nome da Empresa],0),3),""))</f>
        <v/>
      </c>
      <c r="F426" s="14"/>
      <c r="G426" s="14"/>
      <c r="H426" s="14" t="str">
        <f ca="1">IF(G426="Cancelada",Aux!$A$2,IF(G426="Sim",Aux!$A$3,IF(AND(G426="Não",B426&gt;=TODAY()),Aux!$A$4,IF(AND(G426="Não",B426&lt;TODAY()),Aux!$A$5,""))))</f>
        <v/>
      </c>
      <c r="I426" s="14"/>
      <c r="J426" s="11" t="str">
        <f t="shared" si="7"/>
        <v/>
      </c>
    </row>
    <row r="427" spans="2:10" ht="30" customHeight="1" x14ac:dyDescent="0.25">
      <c r="B427" s="59"/>
      <c r="C427" s="14"/>
      <c r="D427" s="14"/>
      <c r="E427" s="10" t="str">
        <f>IF(tbVisitas[Cliente]="","",IFERROR(INDEX(tbClientes[],MATCH(D427,tbClientes[Nome da Empresa],0),3),""))</f>
        <v/>
      </c>
      <c r="F427" s="14"/>
      <c r="G427" s="14"/>
      <c r="H427" s="14" t="str">
        <f ca="1">IF(G427="Cancelada",Aux!$A$2,IF(G427="Sim",Aux!$A$3,IF(AND(G427="Não",B427&gt;=TODAY()),Aux!$A$4,IF(AND(G427="Não",B427&lt;TODAY()),Aux!$A$5,""))))</f>
        <v/>
      </c>
      <c r="I427" s="14"/>
      <c r="J427" s="11" t="str">
        <f t="shared" si="7"/>
        <v/>
      </c>
    </row>
    <row r="428" spans="2:10" ht="30" customHeight="1" x14ac:dyDescent="0.25">
      <c r="B428" s="59"/>
      <c r="C428" s="14"/>
      <c r="D428" s="14"/>
      <c r="E428" s="10" t="str">
        <f>IF(tbVisitas[Cliente]="","",IFERROR(INDEX(tbClientes[],MATCH(D428,tbClientes[Nome da Empresa],0),3),""))</f>
        <v/>
      </c>
      <c r="F428" s="14"/>
      <c r="G428" s="14"/>
      <c r="H428" s="14" t="str">
        <f ca="1">IF(G428="Cancelada",Aux!$A$2,IF(G428="Sim",Aux!$A$3,IF(AND(G428="Não",B428&gt;=TODAY()),Aux!$A$4,IF(AND(G428="Não",B428&lt;TODAY()),Aux!$A$5,""))))</f>
        <v/>
      </c>
      <c r="I428" s="14"/>
      <c r="J428" s="11" t="str">
        <f t="shared" si="7"/>
        <v/>
      </c>
    </row>
    <row r="429" spans="2:10" ht="30" customHeight="1" x14ac:dyDescent="0.25">
      <c r="B429" s="59"/>
      <c r="C429" s="14"/>
      <c r="D429" s="14"/>
      <c r="E429" s="10" t="str">
        <f>IF(tbVisitas[Cliente]="","",IFERROR(INDEX(tbClientes[],MATCH(D429,tbClientes[Nome da Empresa],0),3),""))</f>
        <v/>
      </c>
      <c r="F429" s="14"/>
      <c r="G429" s="14"/>
      <c r="H429" s="14" t="str">
        <f ca="1">IF(G429="Cancelada",Aux!$A$2,IF(G429="Sim",Aux!$A$3,IF(AND(G429="Não",B429&gt;=TODAY()),Aux!$A$4,IF(AND(G429="Não",B429&lt;TODAY()),Aux!$A$5,""))))</f>
        <v/>
      </c>
      <c r="I429" s="14"/>
      <c r="J429" s="11" t="str">
        <f t="shared" si="7"/>
        <v/>
      </c>
    </row>
    <row r="430" spans="2:10" ht="30" customHeight="1" x14ac:dyDescent="0.25">
      <c r="B430" s="59"/>
      <c r="C430" s="14"/>
      <c r="D430" s="14"/>
      <c r="E430" s="10" t="str">
        <f>IF(tbVisitas[Cliente]="","",IFERROR(INDEX(tbClientes[],MATCH(D430,tbClientes[Nome da Empresa],0),3),""))</f>
        <v/>
      </c>
      <c r="F430" s="14"/>
      <c r="G430" s="14"/>
      <c r="H430" s="14" t="str">
        <f ca="1">IF(G430="Cancelada",Aux!$A$2,IF(G430="Sim",Aux!$A$3,IF(AND(G430="Não",B430&gt;=TODAY()),Aux!$A$4,IF(AND(G430="Não",B430&lt;TODAY()),Aux!$A$5,""))))</f>
        <v/>
      </c>
      <c r="I430" s="14"/>
      <c r="J430" s="11" t="str">
        <f t="shared" si="7"/>
        <v/>
      </c>
    </row>
    <row r="431" spans="2:10" ht="30" customHeight="1" x14ac:dyDescent="0.25">
      <c r="B431" s="59"/>
      <c r="C431" s="14"/>
      <c r="D431" s="14"/>
      <c r="E431" s="10" t="str">
        <f>IF(tbVisitas[Cliente]="","",IFERROR(INDEX(tbClientes[],MATCH(D431,tbClientes[Nome da Empresa],0),3),""))</f>
        <v/>
      </c>
      <c r="F431" s="14"/>
      <c r="G431" s="14"/>
      <c r="H431" s="14" t="str">
        <f ca="1">IF(G431="Cancelada",Aux!$A$2,IF(G431="Sim",Aux!$A$3,IF(AND(G431="Não",B431&gt;=TODAY()),Aux!$A$4,IF(AND(G431="Não",B431&lt;TODAY()),Aux!$A$5,""))))</f>
        <v/>
      </c>
      <c r="I431" s="14"/>
      <c r="J431" s="11" t="str">
        <f t="shared" si="7"/>
        <v/>
      </c>
    </row>
    <row r="432" spans="2:10" ht="30" customHeight="1" x14ac:dyDescent="0.25">
      <c r="B432" s="59"/>
      <c r="C432" s="14"/>
      <c r="D432" s="14"/>
      <c r="E432" s="10" t="str">
        <f>IF(tbVisitas[Cliente]="","",IFERROR(INDEX(tbClientes[],MATCH(D432,tbClientes[Nome da Empresa],0),3),""))</f>
        <v/>
      </c>
      <c r="F432" s="14"/>
      <c r="G432" s="14"/>
      <c r="H432" s="14" t="str">
        <f ca="1">IF(G432="Cancelada",Aux!$A$2,IF(G432="Sim",Aux!$A$3,IF(AND(G432="Não",B432&gt;=TODAY()),Aux!$A$4,IF(AND(G432="Não",B432&lt;TODAY()),Aux!$A$5,""))))</f>
        <v/>
      </c>
      <c r="I432" s="14"/>
      <c r="J432" s="11" t="str">
        <f t="shared" si="7"/>
        <v/>
      </c>
    </row>
    <row r="433" spans="2:10" ht="30" customHeight="1" x14ac:dyDescent="0.25">
      <c r="B433" s="59"/>
      <c r="C433" s="14"/>
      <c r="D433" s="14"/>
      <c r="E433" s="10" t="str">
        <f>IF(tbVisitas[Cliente]="","",IFERROR(INDEX(tbClientes[],MATCH(D433,tbClientes[Nome da Empresa],0),3),""))</f>
        <v/>
      </c>
      <c r="F433" s="14"/>
      <c r="G433" s="14"/>
      <c r="H433" s="14" t="str">
        <f ca="1">IF(G433="Cancelada",Aux!$A$2,IF(G433="Sim",Aux!$A$3,IF(AND(G433="Não",B433&gt;=TODAY()),Aux!$A$4,IF(AND(G433="Não",B433&lt;TODAY()),Aux!$A$5,""))))</f>
        <v/>
      </c>
      <c r="I433" s="14"/>
      <c r="J433" s="11" t="str">
        <f t="shared" si="7"/>
        <v/>
      </c>
    </row>
    <row r="434" spans="2:10" ht="30" customHeight="1" x14ac:dyDescent="0.25">
      <c r="B434" s="59"/>
      <c r="C434" s="14"/>
      <c r="D434" s="14"/>
      <c r="E434" s="10" t="str">
        <f>IF(tbVisitas[Cliente]="","",IFERROR(INDEX(tbClientes[],MATCH(D434,tbClientes[Nome da Empresa],0),3),""))</f>
        <v/>
      </c>
      <c r="F434" s="14"/>
      <c r="G434" s="14"/>
      <c r="H434" s="14" t="str">
        <f ca="1">IF(G434="Cancelada",Aux!$A$2,IF(G434="Sim",Aux!$A$3,IF(AND(G434="Não",B434&gt;=TODAY()),Aux!$A$4,IF(AND(G434="Não",B434&lt;TODAY()),Aux!$A$5,""))))</f>
        <v/>
      </c>
      <c r="I434" s="14"/>
      <c r="J434" s="11" t="str">
        <f t="shared" si="7"/>
        <v/>
      </c>
    </row>
    <row r="435" spans="2:10" ht="30" customHeight="1" x14ac:dyDescent="0.25">
      <c r="B435" s="59"/>
      <c r="C435" s="14"/>
      <c r="D435" s="14"/>
      <c r="E435" s="10" t="str">
        <f>IF(tbVisitas[Cliente]="","",IFERROR(INDEX(tbClientes[],MATCH(D435,tbClientes[Nome da Empresa],0),3),""))</f>
        <v/>
      </c>
      <c r="F435" s="14"/>
      <c r="G435" s="14"/>
      <c r="H435" s="14" t="str">
        <f ca="1">IF(G435="Cancelada",Aux!$A$2,IF(G435="Sim",Aux!$A$3,IF(AND(G435="Não",B435&gt;=TODAY()),Aux!$A$4,IF(AND(G435="Não",B435&lt;TODAY()),Aux!$A$5,""))))</f>
        <v/>
      </c>
      <c r="I435" s="14"/>
      <c r="J435" s="11" t="str">
        <f t="shared" si="7"/>
        <v/>
      </c>
    </row>
    <row r="436" spans="2:10" ht="30" customHeight="1" x14ac:dyDescent="0.25">
      <c r="B436" s="59"/>
      <c r="C436" s="14"/>
      <c r="D436" s="14"/>
      <c r="E436" s="10" t="str">
        <f>IF(tbVisitas[Cliente]="","",IFERROR(INDEX(tbClientes[],MATCH(D436,tbClientes[Nome da Empresa],0),3),""))</f>
        <v/>
      </c>
      <c r="F436" s="14"/>
      <c r="G436" s="14"/>
      <c r="H436" s="14" t="str">
        <f ca="1">IF(G436="Cancelada",Aux!$A$2,IF(G436="Sim",Aux!$A$3,IF(AND(G436="Não",B436&gt;=TODAY()),Aux!$A$4,IF(AND(G436="Não",B436&lt;TODAY()),Aux!$A$5,""))))</f>
        <v/>
      </c>
      <c r="I436" s="14"/>
      <c r="J436" s="11" t="str">
        <f t="shared" si="7"/>
        <v/>
      </c>
    </row>
    <row r="437" spans="2:10" ht="30" customHeight="1" x14ac:dyDescent="0.25">
      <c r="B437" s="59"/>
      <c r="C437" s="14"/>
      <c r="D437" s="14"/>
      <c r="E437" s="10" t="str">
        <f>IF(tbVisitas[Cliente]="","",IFERROR(INDEX(tbClientes[],MATCH(D437,tbClientes[Nome da Empresa],0),3),""))</f>
        <v/>
      </c>
      <c r="F437" s="14"/>
      <c r="G437" s="14"/>
      <c r="H437" s="14" t="str">
        <f ca="1">IF(G437="Cancelada",Aux!$A$2,IF(G437="Sim",Aux!$A$3,IF(AND(G437="Não",B437&gt;=TODAY()),Aux!$A$4,IF(AND(G437="Não",B437&lt;TODAY()),Aux!$A$5,""))))</f>
        <v/>
      </c>
      <c r="I437" s="14"/>
      <c r="J437" s="11" t="str">
        <f t="shared" si="7"/>
        <v/>
      </c>
    </row>
    <row r="438" spans="2:10" ht="30" customHeight="1" x14ac:dyDescent="0.25">
      <c r="B438" s="59"/>
      <c r="C438" s="14"/>
      <c r="D438" s="14"/>
      <c r="E438" s="10" t="str">
        <f>IF(tbVisitas[Cliente]="","",IFERROR(INDEX(tbClientes[],MATCH(D438,tbClientes[Nome da Empresa],0),3),""))</f>
        <v/>
      </c>
      <c r="F438" s="14"/>
      <c r="G438" s="14"/>
      <c r="H438" s="14" t="str">
        <f ca="1">IF(G438="Cancelada",Aux!$A$2,IF(G438="Sim",Aux!$A$3,IF(AND(G438="Não",B438&gt;=TODAY()),Aux!$A$4,IF(AND(G438="Não",B438&lt;TODAY()),Aux!$A$5,""))))</f>
        <v/>
      </c>
      <c r="I438" s="14"/>
      <c r="J438" s="11" t="str">
        <f t="shared" si="7"/>
        <v/>
      </c>
    </row>
    <row r="439" spans="2:10" ht="30" customHeight="1" x14ac:dyDescent="0.25">
      <c r="B439" s="59"/>
      <c r="C439" s="14"/>
      <c r="D439" s="14"/>
      <c r="E439" s="10" t="str">
        <f>IF(tbVisitas[Cliente]="","",IFERROR(INDEX(tbClientes[],MATCH(D439,tbClientes[Nome da Empresa],0),3),""))</f>
        <v/>
      </c>
      <c r="F439" s="14"/>
      <c r="G439" s="14"/>
      <c r="H439" s="14" t="str">
        <f ca="1">IF(G439="Cancelada",Aux!$A$2,IF(G439="Sim",Aux!$A$3,IF(AND(G439="Não",B439&gt;=TODAY()),Aux!$A$4,IF(AND(G439="Não",B439&lt;TODAY()),Aux!$A$5,""))))</f>
        <v/>
      </c>
      <c r="I439" s="14"/>
      <c r="J439" s="11" t="str">
        <f t="shared" si="7"/>
        <v/>
      </c>
    </row>
    <row r="440" spans="2:10" ht="30" customHeight="1" x14ac:dyDescent="0.25">
      <c r="B440" s="59"/>
      <c r="C440" s="14"/>
      <c r="D440" s="14"/>
      <c r="E440" s="10" t="str">
        <f>IF(tbVisitas[Cliente]="","",IFERROR(INDEX(tbClientes[],MATCH(D440,tbClientes[Nome da Empresa],0),3),""))</f>
        <v/>
      </c>
      <c r="F440" s="14"/>
      <c r="G440" s="14"/>
      <c r="H440" s="14" t="str">
        <f ca="1">IF(G440="Cancelada",Aux!$A$2,IF(G440="Sim",Aux!$A$3,IF(AND(G440="Não",B440&gt;=TODAY()),Aux!$A$4,IF(AND(G440="Não",B440&lt;TODAY()),Aux!$A$5,""))))</f>
        <v/>
      </c>
      <c r="I440" s="14"/>
      <c r="J440" s="11" t="str">
        <f t="shared" si="7"/>
        <v/>
      </c>
    </row>
    <row r="441" spans="2:10" ht="30" customHeight="1" x14ac:dyDescent="0.25">
      <c r="B441" s="59"/>
      <c r="C441" s="14"/>
      <c r="D441" s="14"/>
      <c r="E441" s="10" t="str">
        <f>IF(tbVisitas[Cliente]="","",IFERROR(INDEX(tbClientes[],MATCH(D441,tbClientes[Nome da Empresa],0),3),""))</f>
        <v/>
      </c>
      <c r="F441" s="14"/>
      <c r="G441" s="14"/>
      <c r="H441" s="14" t="str">
        <f ca="1">IF(G441="Cancelada",Aux!$A$2,IF(G441="Sim",Aux!$A$3,IF(AND(G441="Não",B441&gt;=TODAY()),Aux!$A$4,IF(AND(G441="Não",B441&lt;TODAY()),Aux!$A$5,""))))</f>
        <v/>
      </c>
      <c r="I441" s="14"/>
      <c r="J441" s="11" t="str">
        <f t="shared" si="7"/>
        <v/>
      </c>
    </row>
    <row r="442" spans="2:10" ht="30" customHeight="1" x14ac:dyDescent="0.25">
      <c r="B442" s="59"/>
      <c r="C442" s="14"/>
      <c r="D442" s="14"/>
      <c r="E442" s="10" t="str">
        <f>IF(tbVisitas[Cliente]="","",IFERROR(INDEX(tbClientes[],MATCH(D442,tbClientes[Nome da Empresa],0),3),""))</f>
        <v/>
      </c>
      <c r="F442" s="14"/>
      <c r="G442" s="14"/>
      <c r="H442" s="14" t="str">
        <f ca="1">IF(G442="Cancelada",Aux!$A$2,IF(G442="Sim",Aux!$A$3,IF(AND(G442="Não",B442&gt;=TODAY()),Aux!$A$4,IF(AND(G442="Não",B442&lt;TODAY()),Aux!$A$5,""))))</f>
        <v/>
      </c>
      <c r="I442" s="14"/>
      <c r="J442" s="11" t="str">
        <f t="shared" si="7"/>
        <v/>
      </c>
    </row>
    <row r="443" spans="2:10" ht="30" customHeight="1" x14ac:dyDescent="0.25">
      <c r="B443" s="59"/>
      <c r="C443" s="14"/>
      <c r="D443" s="14"/>
      <c r="E443" s="10" t="str">
        <f>IF(tbVisitas[Cliente]="","",IFERROR(INDEX(tbClientes[],MATCH(D443,tbClientes[Nome da Empresa],0),3),""))</f>
        <v/>
      </c>
      <c r="F443" s="14"/>
      <c r="G443" s="14"/>
      <c r="H443" s="14" t="str">
        <f ca="1">IF(G443="Cancelada",Aux!$A$2,IF(G443="Sim",Aux!$A$3,IF(AND(G443="Não",B443&gt;=TODAY()),Aux!$A$4,IF(AND(G443="Não",B443&lt;TODAY()),Aux!$A$5,""))))</f>
        <v/>
      </c>
      <c r="I443" s="14"/>
      <c r="J443" s="11" t="str">
        <f t="shared" si="7"/>
        <v/>
      </c>
    </row>
    <row r="444" spans="2:10" ht="30" customHeight="1" x14ac:dyDescent="0.25">
      <c r="B444" s="59"/>
      <c r="C444" s="14"/>
      <c r="D444" s="14"/>
      <c r="E444" s="10" t="str">
        <f>IF(tbVisitas[Cliente]="","",IFERROR(INDEX(tbClientes[],MATCH(D444,tbClientes[Nome da Empresa],0),3),""))</f>
        <v/>
      </c>
      <c r="F444" s="14"/>
      <c r="G444" s="14"/>
      <c r="H444" s="14" t="str">
        <f ca="1">IF(G444="Cancelada",Aux!$A$2,IF(G444="Sim",Aux!$A$3,IF(AND(G444="Não",B444&gt;=TODAY()),Aux!$A$4,IF(AND(G444="Não",B444&lt;TODAY()),Aux!$A$5,""))))</f>
        <v/>
      </c>
      <c r="I444" s="14"/>
      <c r="J444" s="11" t="str">
        <f t="shared" si="7"/>
        <v/>
      </c>
    </row>
    <row r="445" spans="2:10" ht="30" customHeight="1" x14ac:dyDescent="0.25">
      <c r="B445" s="59"/>
      <c r="C445" s="14"/>
      <c r="D445" s="14"/>
      <c r="E445" s="10" t="str">
        <f>IF(tbVisitas[Cliente]="","",IFERROR(INDEX(tbClientes[],MATCH(D445,tbClientes[Nome da Empresa],0),3),""))</f>
        <v/>
      </c>
      <c r="F445" s="14"/>
      <c r="G445" s="14"/>
      <c r="H445" s="14" t="str">
        <f ca="1">IF(G445="Cancelada",Aux!$A$2,IF(G445="Sim",Aux!$A$3,IF(AND(G445="Não",B445&gt;=TODAY()),Aux!$A$4,IF(AND(G445="Não",B445&lt;TODAY()),Aux!$A$5,""))))</f>
        <v/>
      </c>
      <c r="I445" s="14"/>
      <c r="J445" s="11" t="str">
        <f t="shared" si="7"/>
        <v/>
      </c>
    </row>
    <row r="446" spans="2:10" ht="30" customHeight="1" x14ac:dyDescent="0.25">
      <c r="B446" s="59"/>
      <c r="C446" s="14"/>
      <c r="D446" s="14"/>
      <c r="E446" s="10" t="str">
        <f>IF(tbVisitas[Cliente]="","",IFERROR(INDEX(tbClientes[],MATCH(D446,tbClientes[Nome da Empresa],0),3),""))</f>
        <v/>
      </c>
      <c r="F446" s="14"/>
      <c r="G446" s="14"/>
      <c r="H446" s="14" t="str">
        <f ca="1">IF(G446="Cancelada",Aux!$A$2,IF(G446="Sim",Aux!$A$3,IF(AND(G446="Não",B446&gt;=TODAY()),Aux!$A$4,IF(AND(G446="Não",B446&lt;TODAY()),Aux!$A$5,""))))</f>
        <v/>
      </c>
      <c r="I446" s="14"/>
      <c r="J446" s="11" t="str">
        <f t="shared" si="7"/>
        <v/>
      </c>
    </row>
    <row r="447" spans="2:10" ht="30" customHeight="1" x14ac:dyDescent="0.25">
      <c r="B447" s="59"/>
      <c r="C447" s="14"/>
      <c r="D447" s="14"/>
      <c r="E447" s="10" t="str">
        <f>IF(tbVisitas[Cliente]="","",IFERROR(INDEX(tbClientes[],MATCH(D447,tbClientes[Nome da Empresa],0),3),""))</f>
        <v/>
      </c>
      <c r="F447" s="14"/>
      <c r="G447" s="14"/>
      <c r="H447" s="14" t="str">
        <f ca="1">IF(G447="Cancelada",Aux!$A$2,IF(G447="Sim",Aux!$A$3,IF(AND(G447="Não",B447&gt;=TODAY()),Aux!$A$4,IF(AND(G447="Não",B447&lt;TODAY()),Aux!$A$5,""))))</f>
        <v/>
      </c>
      <c r="I447" s="14"/>
      <c r="J447" s="11" t="str">
        <f t="shared" si="7"/>
        <v/>
      </c>
    </row>
    <row r="448" spans="2:10" ht="30" customHeight="1" x14ac:dyDescent="0.25">
      <c r="B448" s="59"/>
      <c r="C448" s="14"/>
      <c r="D448" s="14"/>
      <c r="E448" s="10" t="str">
        <f>IF(tbVisitas[Cliente]="","",IFERROR(INDEX(tbClientes[],MATCH(D448,tbClientes[Nome da Empresa],0),3),""))</f>
        <v/>
      </c>
      <c r="F448" s="14"/>
      <c r="G448" s="14"/>
      <c r="H448" s="14" t="str">
        <f ca="1">IF(G448="Cancelada",Aux!$A$2,IF(G448="Sim",Aux!$A$3,IF(AND(G448="Não",B448&gt;=TODAY()),Aux!$A$4,IF(AND(G448="Não",B448&lt;TODAY()),Aux!$A$5,""))))</f>
        <v/>
      </c>
      <c r="I448" s="14"/>
      <c r="J448" s="11" t="str">
        <f t="shared" si="7"/>
        <v/>
      </c>
    </row>
    <row r="449" spans="2:10" ht="30" customHeight="1" x14ac:dyDescent="0.25">
      <c r="B449" s="59"/>
      <c r="C449" s="14"/>
      <c r="D449" s="14"/>
      <c r="E449" s="10" t="str">
        <f>IF(tbVisitas[Cliente]="","",IFERROR(INDEX(tbClientes[],MATCH(D449,tbClientes[Nome da Empresa],0),3),""))</f>
        <v/>
      </c>
      <c r="F449" s="14"/>
      <c r="G449" s="14"/>
      <c r="H449" s="14" t="str">
        <f ca="1">IF(G449="Cancelada",Aux!$A$2,IF(G449="Sim",Aux!$A$3,IF(AND(G449="Não",B449&gt;=TODAY()),Aux!$A$4,IF(AND(G449="Não",B449&lt;TODAY()),Aux!$A$5,""))))</f>
        <v/>
      </c>
      <c r="I449" s="14"/>
      <c r="J449" s="11" t="str">
        <f t="shared" si="7"/>
        <v/>
      </c>
    </row>
    <row r="450" spans="2:10" ht="30" customHeight="1" x14ac:dyDescent="0.25">
      <c r="B450" s="59"/>
      <c r="C450" s="14"/>
      <c r="D450" s="14"/>
      <c r="E450" s="10" t="str">
        <f>IF(tbVisitas[Cliente]="","",IFERROR(INDEX(tbClientes[],MATCH(D450,tbClientes[Nome da Empresa],0),3),""))</f>
        <v/>
      </c>
      <c r="F450" s="14"/>
      <c r="G450" s="14"/>
      <c r="H450" s="14" t="str">
        <f ca="1">IF(G450="Cancelada",Aux!$A$2,IF(G450="Sim",Aux!$A$3,IF(AND(G450="Não",B450&gt;=TODAY()),Aux!$A$4,IF(AND(G450="Não",B450&lt;TODAY()),Aux!$A$5,""))))</f>
        <v/>
      </c>
      <c r="I450" s="14"/>
      <c r="J450" s="11" t="str">
        <f t="shared" si="7"/>
        <v/>
      </c>
    </row>
    <row r="451" spans="2:10" ht="30" customHeight="1" x14ac:dyDescent="0.25">
      <c r="B451" s="59"/>
      <c r="C451" s="14"/>
      <c r="D451" s="14"/>
      <c r="E451" s="10" t="str">
        <f>IF(tbVisitas[Cliente]="","",IFERROR(INDEX(tbClientes[],MATCH(D451,tbClientes[Nome da Empresa],0),3),""))</f>
        <v/>
      </c>
      <c r="F451" s="14"/>
      <c r="G451" s="14"/>
      <c r="H451" s="14" t="str">
        <f ca="1">IF(G451="Cancelada",Aux!$A$2,IF(G451="Sim",Aux!$A$3,IF(AND(G451="Não",B451&gt;=TODAY()),Aux!$A$4,IF(AND(G451="Não",B451&lt;TODAY()),Aux!$A$5,""))))</f>
        <v/>
      </c>
      <c r="I451" s="14"/>
      <c r="J451" s="11" t="str">
        <f t="shared" si="7"/>
        <v/>
      </c>
    </row>
    <row r="452" spans="2:10" ht="30" customHeight="1" x14ac:dyDescent="0.25">
      <c r="B452" s="59"/>
      <c r="C452" s="14"/>
      <c r="D452" s="14"/>
      <c r="E452" s="10" t="str">
        <f>IF(tbVisitas[Cliente]="","",IFERROR(INDEX(tbClientes[],MATCH(D452,tbClientes[Nome da Empresa],0),3),""))</f>
        <v/>
      </c>
      <c r="F452" s="14"/>
      <c r="G452" s="14"/>
      <c r="H452" s="14" t="str">
        <f ca="1">IF(G452="Cancelada",Aux!$A$2,IF(G452="Sim",Aux!$A$3,IF(AND(G452="Não",B452&gt;=TODAY()),Aux!$A$4,IF(AND(G452="Não",B452&lt;TODAY()),Aux!$A$5,""))))</f>
        <v/>
      </c>
      <c r="I452" s="14"/>
      <c r="J452" s="11" t="str">
        <f t="shared" si="7"/>
        <v/>
      </c>
    </row>
    <row r="453" spans="2:10" ht="30" customHeight="1" x14ac:dyDescent="0.25">
      <c r="B453" s="59"/>
      <c r="C453" s="14"/>
      <c r="D453" s="14"/>
      <c r="E453" s="10" t="str">
        <f>IF(tbVisitas[Cliente]="","",IFERROR(INDEX(tbClientes[],MATCH(D453,tbClientes[Nome da Empresa],0),3),""))</f>
        <v/>
      </c>
      <c r="F453" s="14"/>
      <c r="G453" s="14"/>
      <c r="H453" s="14" t="str">
        <f ca="1">IF(G453="Cancelada",Aux!$A$2,IF(G453="Sim",Aux!$A$3,IF(AND(G453="Não",B453&gt;=TODAY()),Aux!$A$4,IF(AND(G453="Não",B453&lt;TODAY()),Aux!$A$5,""))))</f>
        <v/>
      </c>
      <c r="I453" s="14"/>
      <c r="J453" s="11" t="str">
        <f t="shared" si="7"/>
        <v/>
      </c>
    </row>
    <row r="454" spans="2:10" ht="30" customHeight="1" x14ac:dyDescent="0.25">
      <c r="B454" s="59"/>
      <c r="C454" s="14"/>
      <c r="D454" s="14"/>
      <c r="E454" s="10" t="str">
        <f>IF(tbVisitas[Cliente]="","",IFERROR(INDEX(tbClientes[],MATCH(D454,tbClientes[Nome da Empresa],0),3),""))</f>
        <v/>
      </c>
      <c r="F454" s="14"/>
      <c r="G454" s="14"/>
      <c r="H454" s="14" t="str">
        <f ca="1">IF(G454="Cancelada",Aux!$A$2,IF(G454="Sim",Aux!$A$3,IF(AND(G454="Não",B454&gt;=TODAY()),Aux!$A$4,IF(AND(G454="Não",B454&lt;TODAY()),Aux!$A$5,""))))</f>
        <v/>
      </c>
      <c r="I454" s="14"/>
      <c r="J454" s="11" t="str">
        <f t="shared" si="7"/>
        <v/>
      </c>
    </row>
    <row r="455" spans="2:10" ht="30" customHeight="1" x14ac:dyDescent="0.25">
      <c r="B455" s="59"/>
      <c r="C455" s="14"/>
      <c r="D455" s="14"/>
      <c r="E455" s="10" t="str">
        <f>IF(tbVisitas[Cliente]="","",IFERROR(INDEX(tbClientes[],MATCH(D455,tbClientes[Nome da Empresa],0),3),""))</f>
        <v/>
      </c>
      <c r="F455" s="14"/>
      <c r="G455" s="14"/>
      <c r="H455" s="14" t="str">
        <f ca="1">IF(G455="Cancelada",Aux!$A$2,IF(G455="Sim",Aux!$A$3,IF(AND(G455="Não",B455&gt;=TODAY()),Aux!$A$4,IF(AND(G455="Não",B455&lt;TODAY()),Aux!$A$5,""))))</f>
        <v/>
      </c>
      <c r="I455" s="14"/>
      <c r="J455" s="11" t="str">
        <f t="shared" si="7"/>
        <v/>
      </c>
    </row>
    <row r="456" spans="2:10" ht="30" customHeight="1" x14ac:dyDescent="0.25">
      <c r="B456" s="59"/>
      <c r="C456" s="14"/>
      <c r="D456" s="14"/>
      <c r="E456" s="10" t="str">
        <f>IF(tbVisitas[Cliente]="","",IFERROR(INDEX(tbClientes[],MATCH(D456,tbClientes[Nome da Empresa],0),3),""))</f>
        <v/>
      </c>
      <c r="F456" s="14"/>
      <c r="G456" s="14"/>
      <c r="H456" s="14" t="str">
        <f ca="1">IF(G456="Cancelada",Aux!$A$2,IF(G456="Sim",Aux!$A$3,IF(AND(G456="Não",B456&gt;=TODAY()),Aux!$A$4,IF(AND(G456="Não",B456&lt;TODAY()),Aux!$A$5,""))))</f>
        <v/>
      </c>
      <c r="I456" s="14"/>
      <c r="J456" s="11" t="str">
        <f t="shared" si="7"/>
        <v/>
      </c>
    </row>
    <row r="457" spans="2:10" ht="30" customHeight="1" x14ac:dyDescent="0.25">
      <c r="B457" s="59"/>
      <c r="C457" s="14"/>
      <c r="D457" s="14"/>
      <c r="E457" s="10" t="str">
        <f>IF(tbVisitas[Cliente]="","",IFERROR(INDEX(tbClientes[],MATCH(D457,tbClientes[Nome da Empresa],0),3),""))</f>
        <v/>
      </c>
      <c r="F457" s="14"/>
      <c r="G457" s="14"/>
      <c r="H457" s="14" t="str">
        <f ca="1">IF(G457="Cancelada",Aux!$A$2,IF(G457="Sim",Aux!$A$3,IF(AND(G457="Não",B457&gt;=TODAY()),Aux!$A$4,IF(AND(G457="Não",B457&lt;TODAY()),Aux!$A$5,""))))</f>
        <v/>
      </c>
      <c r="I457" s="14"/>
      <c r="J457" s="11" t="str">
        <f t="shared" si="7"/>
        <v/>
      </c>
    </row>
    <row r="458" spans="2:10" ht="30" customHeight="1" x14ac:dyDescent="0.25">
      <c r="B458" s="59"/>
      <c r="C458" s="14"/>
      <c r="D458" s="14"/>
      <c r="E458" s="10" t="str">
        <f>IF(tbVisitas[Cliente]="","",IFERROR(INDEX(tbClientes[],MATCH(D458,tbClientes[Nome da Empresa],0),3),""))</f>
        <v/>
      </c>
      <c r="F458" s="14"/>
      <c r="G458" s="14"/>
      <c r="H458" s="14" t="str">
        <f ca="1">IF(G458="Cancelada",Aux!$A$2,IF(G458="Sim",Aux!$A$3,IF(AND(G458="Não",B458&gt;=TODAY()),Aux!$A$4,IF(AND(G458="Não",B458&lt;TODAY()),Aux!$A$5,""))))</f>
        <v/>
      </c>
      <c r="I458" s="14"/>
      <c r="J458" s="11" t="str">
        <f t="shared" si="7"/>
        <v/>
      </c>
    </row>
    <row r="459" spans="2:10" ht="30" customHeight="1" x14ac:dyDescent="0.25">
      <c r="B459" s="59"/>
      <c r="C459" s="14"/>
      <c r="D459" s="14"/>
      <c r="E459" s="10" t="str">
        <f>IF(tbVisitas[Cliente]="","",IFERROR(INDEX(tbClientes[],MATCH(D459,tbClientes[Nome da Empresa],0),3),""))</f>
        <v/>
      </c>
      <c r="F459" s="14"/>
      <c r="G459" s="14"/>
      <c r="H459" s="14" t="str">
        <f ca="1">IF(G459="Cancelada",Aux!$A$2,IF(G459="Sim",Aux!$A$3,IF(AND(G459="Não",B459&gt;=TODAY()),Aux!$A$4,IF(AND(G459="Não",B459&lt;TODAY()),Aux!$A$5,""))))</f>
        <v/>
      </c>
      <c r="I459" s="14"/>
      <c r="J459" s="11" t="str">
        <f t="shared" si="7"/>
        <v/>
      </c>
    </row>
    <row r="460" spans="2:10" ht="30" customHeight="1" x14ac:dyDescent="0.25">
      <c r="B460" s="59"/>
      <c r="C460" s="14"/>
      <c r="D460" s="14"/>
      <c r="E460" s="10" t="str">
        <f>IF(tbVisitas[Cliente]="","",IFERROR(INDEX(tbClientes[],MATCH(D460,tbClientes[Nome da Empresa],0),3),""))</f>
        <v/>
      </c>
      <c r="F460" s="14"/>
      <c r="G460" s="14"/>
      <c r="H460" s="14" t="str">
        <f ca="1">IF(G460="Cancelada",Aux!$A$2,IF(G460="Sim",Aux!$A$3,IF(AND(G460="Não",B460&gt;=TODAY()),Aux!$A$4,IF(AND(G460="Não",B460&lt;TODAY()),Aux!$A$5,""))))</f>
        <v/>
      </c>
      <c r="I460" s="14"/>
      <c r="J460" s="11" t="str">
        <f t="shared" si="7"/>
        <v/>
      </c>
    </row>
    <row r="461" spans="2:10" ht="30" customHeight="1" x14ac:dyDescent="0.25">
      <c r="B461" s="59"/>
      <c r="C461" s="14"/>
      <c r="D461" s="14"/>
      <c r="E461" s="10" t="str">
        <f>IF(tbVisitas[Cliente]="","",IFERROR(INDEX(tbClientes[],MATCH(D461,tbClientes[Nome da Empresa],0),3),""))</f>
        <v/>
      </c>
      <c r="F461" s="14"/>
      <c r="G461" s="14"/>
      <c r="H461" s="14" t="str">
        <f ca="1">IF(G461="Cancelada",Aux!$A$2,IF(G461="Sim",Aux!$A$3,IF(AND(G461="Não",B461&gt;=TODAY()),Aux!$A$4,IF(AND(G461="Não",B461&lt;TODAY()),Aux!$A$5,""))))</f>
        <v/>
      </c>
      <c r="I461" s="14"/>
      <c r="J461" s="11" t="str">
        <f t="shared" si="7"/>
        <v/>
      </c>
    </row>
    <row r="462" spans="2:10" ht="30" customHeight="1" x14ac:dyDescent="0.25">
      <c r="B462" s="59"/>
      <c r="C462" s="14"/>
      <c r="D462" s="14"/>
      <c r="E462" s="10" t="str">
        <f>IF(tbVisitas[Cliente]="","",IFERROR(INDEX(tbClientes[],MATCH(D462,tbClientes[Nome da Empresa],0),3),""))</f>
        <v/>
      </c>
      <c r="F462" s="14"/>
      <c r="G462" s="14"/>
      <c r="H462" s="14" t="str">
        <f ca="1">IF(G462="Cancelada",Aux!$A$2,IF(G462="Sim",Aux!$A$3,IF(AND(G462="Não",B462&gt;=TODAY()),Aux!$A$4,IF(AND(G462="Não",B462&lt;TODAY()),Aux!$A$5,""))))</f>
        <v/>
      </c>
      <c r="I462" s="14"/>
      <c r="J462" s="11" t="str">
        <f t="shared" si="7"/>
        <v/>
      </c>
    </row>
    <row r="463" spans="2:10" ht="30" customHeight="1" x14ac:dyDescent="0.25">
      <c r="B463" s="59"/>
      <c r="C463" s="14"/>
      <c r="D463" s="14"/>
      <c r="E463" s="10" t="str">
        <f>IF(tbVisitas[Cliente]="","",IFERROR(INDEX(tbClientes[],MATCH(D463,tbClientes[Nome da Empresa],0),3),""))</f>
        <v/>
      </c>
      <c r="F463" s="14"/>
      <c r="G463" s="14"/>
      <c r="H463" s="14" t="str">
        <f ca="1">IF(G463="Cancelada",Aux!$A$2,IF(G463="Sim",Aux!$A$3,IF(AND(G463="Não",B463&gt;=TODAY()),Aux!$A$4,IF(AND(G463="Não",B463&lt;TODAY()),Aux!$A$5,""))))</f>
        <v/>
      </c>
      <c r="I463" s="14"/>
      <c r="J463" s="11" t="str">
        <f t="shared" si="7"/>
        <v/>
      </c>
    </row>
    <row r="464" spans="2:10" ht="30" customHeight="1" x14ac:dyDescent="0.25">
      <c r="B464" s="59"/>
      <c r="C464" s="14"/>
      <c r="D464" s="14"/>
      <c r="E464" s="10" t="str">
        <f>IF(tbVisitas[Cliente]="","",IFERROR(INDEX(tbClientes[],MATCH(D464,tbClientes[Nome da Empresa],0),3),""))</f>
        <v/>
      </c>
      <c r="F464" s="14"/>
      <c r="G464" s="14"/>
      <c r="H464" s="14" t="str">
        <f ca="1">IF(G464="Cancelada",Aux!$A$2,IF(G464="Sim",Aux!$A$3,IF(AND(G464="Não",B464&gt;=TODAY()),Aux!$A$4,IF(AND(G464="Não",B464&lt;TODAY()),Aux!$A$5,""))))</f>
        <v/>
      </c>
      <c r="I464" s="14"/>
      <c r="J464" s="11" t="str">
        <f t="shared" si="7"/>
        <v/>
      </c>
    </row>
    <row r="465" spans="2:10" ht="30" customHeight="1" x14ac:dyDescent="0.25">
      <c r="B465" s="59"/>
      <c r="C465" s="14"/>
      <c r="D465" s="14"/>
      <c r="E465" s="10" t="str">
        <f>IF(tbVisitas[Cliente]="","",IFERROR(INDEX(tbClientes[],MATCH(D465,tbClientes[Nome da Empresa],0),3),""))</f>
        <v/>
      </c>
      <c r="F465" s="14"/>
      <c r="G465" s="14"/>
      <c r="H465" s="14" t="str">
        <f ca="1">IF(G465="Cancelada",Aux!$A$2,IF(G465="Sim",Aux!$A$3,IF(AND(G465="Não",B465&gt;=TODAY()),Aux!$A$4,IF(AND(G465="Não",B465&lt;TODAY()),Aux!$A$5,""))))</f>
        <v/>
      </c>
      <c r="I465" s="14"/>
      <c r="J465" s="11" t="str">
        <f t="shared" si="7"/>
        <v/>
      </c>
    </row>
    <row r="466" spans="2:10" ht="30" customHeight="1" x14ac:dyDescent="0.25">
      <c r="B466" s="59"/>
      <c r="C466" s="14"/>
      <c r="D466" s="14"/>
      <c r="E466" s="10" t="str">
        <f>IF(tbVisitas[Cliente]="","",IFERROR(INDEX(tbClientes[],MATCH(D466,tbClientes[Nome da Empresa],0),3),""))</f>
        <v/>
      </c>
      <c r="F466" s="14"/>
      <c r="G466" s="14"/>
      <c r="H466" s="14" t="str">
        <f ca="1">IF(G466="Cancelada",Aux!$A$2,IF(G466="Sim",Aux!$A$3,IF(AND(G466="Não",B466&gt;=TODAY()),Aux!$A$4,IF(AND(G466="Não",B466&lt;TODAY()),Aux!$A$5,""))))</f>
        <v/>
      </c>
      <c r="I466" s="14"/>
      <c r="J466" s="11" t="str">
        <f t="shared" si="7"/>
        <v/>
      </c>
    </row>
    <row r="467" spans="2:10" ht="30" customHeight="1" x14ac:dyDescent="0.25">
      <c r="B467" s="59"/>
      <c r="C467" s="14"/>
      <c r="D467" s="14"/>
      <c r="E467" s="10" t="str">
        <f>IF(tbVisitas[Cliente]="","",IFERROR(INDEX(tbClientes[],MATCH(D467,tbClientes[Nome da Empresa],0),3),""))</f>
        <v/>
      </c>
      <c r="F467" s="14"/>
      <c r="G467" s="14"/>
      <c r="H467" s="14" t="str">
        <f ca="1">IF(G467="Cancelada",Aux!$A$2,IF(G467="Sim",Aux!$A$3,IF(AND(G467="Não",B467&gt;=TODAY()),Aux!$A$4,IF(AND(G467="Não",B467&lt;TODAY()),Aux!$A$5,""))))</f>
        <v/>
      </c>
      <c r="I467" s="14"/>
      <c r="J467" s="11" t="str">
        <f t="shared" si="7"/>
        <v/>
      </c>
    </row>
    <row r="468" spans="2:10" ht="30" customHeight="1" x14ac:dyDescent="0.25">
      <c r="B468" s="59"/>
      <c r="C468" s="14"/>
      <c r="D468" s="14"/>
      <c r="E468" s="10" t="str">
        <f>IF(tbVisitas[Cliente]="","",IFERROR(INDEX(tbClientes[],MATCH(D468,tbClientes[Nome da Empresa],0),3),""))</f>
        <v/>
      </c>
      <c r="F468" s="14"/>
      <c r="G468" s="14"/>
      <c r="H468" s="14" t="str">
        <f ca="1">IF(G468="Cancelada",Aux!$A$2,IF(G468="Sim",Aux!$A$3,IF(AND(G468="Não",B468&gt;=TODAY()),Aux!$A$4,IF(AND(G468="Não",B468&lt;TODAY()),Aux!$A$5,""))))</f>
        <v/>
      </c>
      <c r="I468" s="14"/>
      <c r="J468" s="11" t="str">
        <f t="shared" si="7"/>
        <v/>
      </c>
    </row>
    <row r="469" spans="2:10" ht="30" customHeight="1" x14ac:dyDescent="0.25">
      <c r="B469" s="59"/>
      <c r="C469" s="14"/>
      <c r="D469" s="14"/>
      <c r="E469" s="10" t="str">
        <f>IF(tbVisitas[Cliente]="","",IFERROR(INDEX(tbClientes[],MATCH(D469,tbClientes[Nome da Empresa],0),3),""))</f>
        <v/>
      </c>
      <c r="F469" s="14"/>
      <c r="G469" s="14"/>
      <c r="H469" s="14" t="str">
        <f ca="1">IF(G469="Cancelada",Aux!$A$2,IF(G469="Sim",Aux!$A$3,IF(AND(G469="Não",B469&gt;=TODAY()),Aux!$A$4,IF(AND(G469="Não",B469&lt;TODAY()),Aux!$A$5,""))))</f>
        <v/>
      </c>
      <c r="I469" s="14"/>
      <c r="J469" s="11" t="str">
        <f t="shared" si="7"/>
        <v/>
      </c>
    </row>
    <row r="470" spans="2:10" ht="30" customHeight="1" x14ac:dyDescent="0.25">
      <c r="B470" s="59"/>
      <c r="C470" s="14"/>
      <c r="D470" s="14"/>
      <c r="E470" s="10" t="str">
        <f>IF(tbVisitas[Cliente]="","",IFERROR(INDEX(tbClientes[],MATCH(D470,tbClientes[Nome da Empresa],0),3),""))</f>
        <v/>
      </c>
      <c r="F470" s="14"/>
      <c r="G470" s="14"/>
      <c r="H470" s="14" t="str">
        <f ca="1">IF(G470="Cancelada",Aux!$A$2,IF(G470="Sim",Aux!$A$3,IF(AND(G470="Não",B470&gt;=TODAY()),Aux!$A$4,IF(AND(G470="Não",B470&lt;TODAY()),Aux!$A$5,""))))</f>
        <v/>
      </c>
      <c r="I470" s="14"/>
      <c r="J470" s="11" t="str">
        <f t="shared" si="7"/>
        <v/>
      </c>
    </row>
    <row r="471" spans="2:10" ht="30" customHeight="1" x14ac:dyDescent="0.25">
      <c r="B471" s="59"/>
      <c r="C471" s="14"/>
      <c r="D471" s="14"/>
      <c r="E471" s="10" t="str">
        <f>IF(tbVisitas[Cliente]="","",IFERROR(INDEX(tbClientes[],MATCH(D471,tbClientes[Nome da Empresa],0),3),""))</f>
        <v/>
      </c>
      <c r="F471" s="14"/>
      <c r="G471" s="14"/>
      <c r="H471" s="14" t="str">
        <f ca="1">IF(G471="Cancelada",Aux!$A$2,IF(G471="Sim",Aux!$A$3,IF(AND(G471="Não",B471&gt;=TODAY()),Aux!$A$4,IF(AND(G471="Não",B471&lt;TODAY()),Aux!$A$5,""))))</f>
        <v/>
      </c>
      <c r="I471" s="14"/>
      <c r="J471" s="11" t="str">
        <f t="shared" si="7"/>
        <v/>
      </c>
    </row>
    <row r="472" spans="2:10" ht="30" customHeight="1" x14ac:dyDescent="0.25">
      <c r="B472" s="59"/>
      <c r="C472" s="14"/>
      <c r="D472" s="14"/>
      <c r="E472" s="10" t="str">
        <f>IF(tbVisitas[Cliente]="","",IFERROR(INDEX(tbClientes[],MATCH(D472,tbClientes[Nome da Empresa],0),3),""))</f>
        <v/>
      </c>
      <c r="F472" s="14"/>
      <c r="G472" s="14"/>
      <c r="H472" s="14" t="str">
        <f ca="1">IF(G472="Cancelada",Aux!$A$2,IF(G472="Sim",Aux!$A$3,IF(AND(G472="Não",B472&gt;=TODAY()),Aux!$A$4,IF(AND(G472="Não",B472&lt;TODAY()),Aux!$A$5,""))))</f>
        <v/>
      </c>
      <c r="I472" s="14"/>
      <c r="J472" s="11" t="str">
        <f t="shared" ref="J472:J535" si="8">IF(B472="","",ROW())</f>
        <v/>
      </c>
    </row>
    <row r="473" spans="2:10" ht="30" customHeight="1" x14ac:dyDescent="0.25">
      <c r="B473" s="59"/>
      <c r="C473" s="14"/>
      <c r="D473" s="14"/>
      <c r="E473" s="10" t="str">
        <f>IF(tbVisitas[Cliente]="","",IFERROR(INDEX(tbClientes[],MATCH(D473,tbClientes[Nome da Empresa],0),3),""))</f>
        <v/>
      </c>
      <c r="F473" s="14"/>
      <c r="G473" s="14"/>
      <c r="H473" s="14" t="str">
        <f ca="1">IF(G473="Cancelada",Aux!$A$2,IF(G473="Sim",Aux!$A$3,IF(AND(G473="Não",B473&gt;=TODAY()),Aux!$A$4,IF(AND(G473="Não",B473&lt;TODAY()),Aux!$A$5,""))))</f>
        <v/>
      </c>
      <c r="I473" s="14"/>
      <c r="J473" s="11" t="str">
        <f t="shared" si="8"/>
        <v/>
      </c>
    </row>
    <row r="474" spans="2:10" ht="30" customHeight="1" x14ac:dyDescent="0.25">
      <c r="B474" s="59"/>
      <c r="C474" s="14"/>
      <c r="D474" s="14"/>
      <c r="E474" s="10" t="str">
        <f>IF(tbVisitas[Cliente]="","",IFERROR(INDEX(tbClientes[],MATCH(D474,tbClientes[Nome da Empresa],0),3),""))</f>
        <v/>
      </c>
      <c r="F474" s="14"/>
      <c r="G474" s="14"/>
      <c r="H474" s="14" t="str">
        <f ca="1">IF(G474="Cancelada",Aux!$A$2,IF(G474="Sim",Aux!$A$3,IF(AND(G474="Não",B474&gt;=TODAY()),Aux!$A$4,IF(AND(G474="Não",B474&lt;TODAY()),Aux!$A$5,""))))</f>
        <v/>
      </c>
      <c r="I474" s="14"/>
      <c r="J474" s="11" t="str">
        <f t="shared" si="8"/>
        <v/>
      </c>
    </row>
    <row r="475" spans="2:10" ht="30" customHeight="1" x14ac:dyDescent="0.25">
      <c r="B475" s="59"/>
      <c r="C475" s="14"/>
      <c r="D475" s="14"/>
      <c r="E475" s="10" t="str">
        <f>IF(tbVisitas[Cliente]="","",IFERROR(INDEX(tbClientes[],MATCH(D475,tbClientes[Nome da Empresa],0),3),""))</f>
        <v/>
      </c>
      <c r="F475" s="14"/>
      <c r="G475" s="14"/>
      <c r="H475" s="14" t="str">
        <f ca="1">IF(G475="Cancelada",Aux!$A$2,IF(G475="Sim",Aux!$A$3,IF(AND(G475="Não",B475&gt;=TODAY()),Aux!$A$4,IF(AND(G475="Não",B475&lt;TODAY()),Aux!$A$5,""))))</f>
        <v/>
      </c>
      <c r="I475" s="14"/>
      <c r="J475" s="11" t="str">
        <f t="shared" si="8"/>
        <v/>
      </c>
    </row>
    <row r="476" spans="2:10" ht="30" customHeight="1" x14ac:dyDescent="0.25">
      <c r="B476" s="59"/>
      <c r="C476" s="14"/>
      <c r="D476" s="14"/>
      <c r="E476" s="10" t="str">
        <f>IF(tbVisitas[Cliente]="","",IFERROR(INDEX(tbClientes[],MATCH(D476,tbClientes[Nome da Empresa],0),3),""))</f>
        <v/>
      </c>
      <c r="F476" s="14"/>
      <c r="G476" s="14"/>
      <c r="H476" s="14" t="str">
        <f ca="1">IF(G476="Cancelada",Aux!$A$2,IF(G476="Sim",Aux!$A$3,IF(AND(G476="Não",B476&gt;=TODAY()),Aux!$A$4,IF(AND(G476="Não",B476&lt;TODAY()),Aux!$A$5,""))))</f>
        <v/>
      </c>
      <c r="I476" s="14"/>
      <c r="J476" s="11" t="str">
        <f t="shared" si="8"/>
        <v/>
      </c>
    </row>
    <row r="477" spans="2:10" ht="30" customHeight="1" x14ac:dyDescent="0.25">
      <c r="B477" s="59"/>
      <c r="C477" s="14"/>
      <c r="D477" s="14"/>
      <c r="E477" s="10" t="str">
        <f>IF(tbVisitas[Cliente]="","",IFERROR(INDEX(tbClientes[],MATCH(D477,tbClientes[Nome da Empresa],0),3),""))</f>
        <v/>
      </c>
      <c r="F477" s="14"/>
      <c r="G477" s="14"/>
      <c r="H477" s="14" t="str">
        <f ca="1">IF(G477="Cancelada",Aux!$A$2,IF(G477="Sim",Aux!$A$3,IF(AND(G477="Não",B477&gt;=TODAY()),Aux!$A$4,IF(AND(G477="Não",B477&lt;TODAY()),Aux!$A$5,""))))</f>
        <v/>
      </c>
      <c r="I477" s="14"/>
      <c r="J477" s="11" t="str">
        <f t="shared" si="8"/>
        <v/>
      </c>
    </row>
    <row r="478" spans="2:10" ht="30" customHeight="1" x14ac:dyDescent="0.25">
      <c r="B478" s="59"/>
      <c r="C478" s="14"/>
      <c r="D478" s="14"/>
      <c r="E478" s="10" t="str">
        <f>IF(tbVisitas[Cliente]="","",IFERROR(INDEX(tbClientes[],MATCH(D478,tbClientes[Nome da Empresa],0),3),""))</f>
        <v/>
      </c>
      <c r="F478" s="14"/>
      <c r="G478" s="14"/>
      <c r="H478" s="14" t="str">
        <f ca="1">IF(G478="Cancelada",Aux!$A$2,IF(G478="Sim",Aux!$A$3,IF(AND(G478="Não",B478&gt;=TODAY()),Aux!$A$4,IF(AND(G478="Não",B478&lt;TODAY()),Aux!$A$5,""))))</f>
        <v/>
      </c>
      <c r="I478" s="14"/>
      <c r="J478" s="11" t="str">
        <f t="shared" si="8"/>
        <v/>
      </c>
    </row>
    <row r="479" spans="2:10" ht="30" customHeight="1" x14ac:dyDescent="0.25">
      <c r="B479" s="59"/>
      <c r="C479" s="14"/>
      <c r="D479" s="14"/>
      <c r="E479" s="10" t="str">
        <f>IF(tbVisitas[Cliente]="","",IFERROR(INDEX(tbClientes[],MATCH(D479,tbClientes[Nome da Empresa],0),3),""))</f>
        <v/>
      </c>
      <c r="F479" s="14"/>
      <c r="G479" s="14"/>
      <c r="H479" s="14" t="str">
        <f ca="1">IF(G479="Cancelada",Aux!$A$2,IF(G479="Sim",Aux!$A$3,IF(AND(G479="Não",B479&gt;=TODAY()),Aux!$A$4,IF(AND(G479="Não",B479&lt;TODAY()),Aux!$A$5,""))))</f>
        <v/>
      </c>
      <c r="I479" s="14"/>
      <c r="J479" s="11" t="str">
        <f t="shared" si="8"/>
        <v/>
      </c>
    </row>
    <row r="480" spans="2:10" ht="30" customHeight="1" x14ac:dyDescent="0.25">
      <c r="B480" s="59"/>
      <c r="C480" s="14"/>
      <c r="D480" s="14"/>
      <c r="E480" s="10" t="str">
        <f>IF(tbVisitas[Cliente]="","",IFERROR(INDEX(tbClientes[],MATCH(D480,tbClientes[Nome da Empresa],0),3),""))</f>
        <v/>
      </c>
      <c r="F480" s="14"/>
      <c r="G480" s="14"/>
      <c r="H480" s="14" t="str">
        <f ca="1">IF(G480="Cancelada",Aux!$A$2,IF(G480="Sim",Aux!$A$3,IF(AND(G480="Não",B480&gt;=TODAY()),Aux!$A$4,IF(AND(G480="Não",B480&lt;TODAY()),Aux!$A$5,""))))</f>
        <v/>
      </c>
      <c r="I480" s="14"/>
      <c r="J480" s="11" t="str">
        <f t="shared" si="8"/>
        <v/>
      </c>
    </row>
    <row r="481" spans="2:10" ht="30" customHeight="1" x14ac:dyDescent="0.25">
      <c r="B481" s="59"/>
      <c r="C481" s="14"/>
      <c r="D481" s="14"/>
      <c r="E481" s="10" t="str">
        <f>IF(tbVisitas[Cliente]="","",IFERROR(INDEX(tbClientes[],MATCH(D481,tbClientes[Nome da Empresa],0),3),""))</f>
        <v/>
      </c>
      <c r="F481" s="14"/>
      <c r="G481" s="14"/>
      <c r="H481" s="14" t="str">
        <f ca="1">IF(G481="Cancelada",Aux!$A$2,IF(G481="Sim",Aux!$A$3,IF(AND(G481="Não",B481&gt;=TODAY()),Aux!$A$4,IF(AND(G481="Não",B481&lt;TODAY()),Aux!$A$5,""))))</f>
        <v/>
      </c>
      <c r="I481" s="14"/>
      <c r="J481" s="11" t="str">
        <f t="shared" si="8"/>
        <v/>
      </c>
    </row>
    <row r="482" spans="2:10" ht="30" customHeight="1" x14ac:dyDescent="0.25">
      <c r="B482" s="59"/>
      <c r="C482" s="14"/>
      <c r="D482" s="14"/>
      <c r="E482" s="10" t="str">
        <f>IF(tbVisitas[Cliente]="","",IFERROR(INDEX(tbClientes[],MATCH(D482,tbClientes[Nome da Empresa],0),3),""))</f>
        <v/>
      </c>
      <c r="F482" s="14"/>
      <c r="G482" s="14"/>
      <c r="H482" s="14" t="str">
        <f ca="1">IF(G482="Cancelada",Aux!$A$2,IF(G482="Sim",Aux!$A$3,IF(AND(G482="Não",B482&gt;=TODAY()),Aux!$A$4,IF(AND(G482="Não",B482&lt;TODAY()),Aux!$A$5,""))))</f>
        <v/>
      </c>
      <c r="I482" s="14"/>
      <c r="J482" s="11" t="str">
        <f t="shared" si="8"/>
        <v/>
      </c>
    </row>
    <row r="483" spans="2:10" ht="30" customHeight="1" x14ac:dyDescent="0.25">
      <c r="B483" s="59"/>
      <c r="C483" s="14"/>
      <c r="D483" s="14"/>
      <c r="E483" s="10" t="str">
        <f>IF(tbVisitas[Cliente]="","",IFERROR(INDEX(tbClientes[],MATCH(D483,tbClientes[Nome da Empresa],0),3),""))</f>
        <v/>
      </c>
      <c r="F483" s="14"/>
      <c r="G483" s="14"/>
      <c r="H483" s="14" t="str">
        <f ca="1">IF(G483="Cancelada",Aux!$A$2,IF(G483="Sim",Aux!$A$3,IF(AND(G483="Não",B483&gt;=TODAY()),Aux!$A$4,IF(AND(G483="Não",B483&lt;TODAY()),Aux!$A$5,""))))</f>
        <v/>
      </c>
      <c r="I483" s="14"/>
      <c r="J483" s="11" t="str">
        <f t="shared" si="8"/>
        <v/>
      </c>
    </row>
    <row r="484" spans="2:10" ht="30" customHeight="1" x14ac:dyDescent="0.25">
      <c r="B484" s="59"/>
      <c r="C484" s="14"/>
      <c r="D484" s="14"/>
      <c r="E484" s="10" t="str">
        <f>IF(tbVisitas[Cliente]="","",IFERROR(INDEX(tbClientes[],MATCH(D484,tbClientes[Nome da Empresa],0),3),""))</f>
        <v/>
      </c>
      <c r="F484" s="14"/>
      <c r="G484" s="14"/>
      <c r="H484" s="14" t="str">
        <f ca="1">IF(G484="Cancelada",Aux!$A$2,IF(G484="Sim",Aux!$A$3,IF(AND(G484="Não",B484&gt;=TODAY()),Aux!$A$4,IF(AND(G484="Não",B484&lt;TODAY()),Aux!$A$5,""))))</f>
        <v/>
      </c>
      <c r="I484" s="14"/>
      <c r="J484" s="11" t="str">
        <f t="shared" si="8"/>
        <v/>
      </c>
    </row>
    <row r="485" spans="2:10" ht="30" customHeight="1" x14ac:dyDescent="0.25">
      <c r="B485" s="59"/>
      <c r="C485" s="14"/>
      <c r="D485" s="14"/>
      <c r="E485" s="10" t="str">
        <f>IF(tbVisitas[Cliente]="","",IFERROR(INDEX(tbClientes[],MATCH(D485,tbClientes[Nome da Empresa],0),3),""))</f>
        <v/>
      </c>
      <c r="F485" s="14"/>
      <c r="G485" s="14"/>
      <c r="H485" s="14" t="str">
        <f ca="1">IF(G485="Cancelada",Aux!$A$2,IF(G485="Sim",Aux!$A$3,IF(AND(G485="Não",B485&gt;=TODAY()),Aux!$A$4,IF(AND(G485="Não",B485&lt;TODAY()),Aux!$A$5,""))))</f>
        <v/>
      </c>
      <c r="I485" s="14"/>
      <c r="J485" s="11" t="str">
        <f t="shared" si="8"/>
        <v/>
      </c>
    </row>
    <row r="486" spans="2:10" ht="30" customHeight="1" x14ac:dyDescent="0.25">
      <c r="B486" s="59"/>
      <c r="C486" s="14"/>
      <c r="D486" s="14"/>
      <c r="E486" s="10" t="str">
        <f>IF(tbVisitas[Cliente]="","",IFERROR(INDEX(tbClientes[],MATCH(D486,tbClientes[Nome da Empresa],0),3),""))</f>
        <v/>
      </c>
      <c r="F486" s="14"/>
      <c r="G486" s="14"/>
      <c r="H486" s="14" t="str">
        <f ca="1">IF(G486="Cancelada",Aux!$A$2,IF(G486="Sim",Aux!$A$3,IF(AND(G486="Não",B486&gt;=TODAY()),Aux!$A$4,IF(AND(G486="Não",B486&lt;TODAY()),Aux!$A$5,""))))</f>
        <v/>
      </c>
      <c r="I486" s="14"/>
      <c r="J486" s="11" t="str">
        <f t="shared" si="8"/>
        <v/>
      </c>
    </row>
    <row r="487" spans="2:10" ht="30" customHeight="1" x14ac:dyDescent="0.25">
      <c r="B487" s="59"/>
      <c r="C487" s="14"/>
      <c r="D487" s="14"/>
      <c r="E487" s="10" t="str">
        <f>IF(tbVisitas[Cliente]="","",IFERROR(INDEX(tbClientes[],MATCH(D487,tbClientes[Nome da Empresa],0),3),""))</f>
        <v/>
      </c>
      <c r="F487" s="14"/>
      <c r="G487" s="14"/>
      <c r="H487" s="14" t="str">
        <f ca="1">IF(G487="Cancelada",Aux!$A$2,IF(G487="Sim",Aux!$A$3,IF(AND(G487="Não",B487&gt;=TODAY()),Aux!$A$4,IF(AND(G487="Não",B487&lt;TODAY()),Aux!$A$5,""))))</f>
        <v/>
      </c>
      <c r="I487" s="14"/>
      <c r="J487" s="11" t="str">
        <f t="shared" si="8"/>
        <v/>
      </c>
    </row>
    <row r="488" spans="2:10" ht="30" customHeight="1" x14ac:dyDescent="0.25">
      <c r="B488" s="59"/>
      <c r="C488" s="14"/>
      <c r="D488" s="14"/>
      <c r="E488" s="10" t="str">
        <f>IF(tbVisitas[Cliente]="","",IFERROR(INDEX(tbClientes[],MATCH(D488,tbClientes[Nome da Empresa],0),3),""))</f>
        <v/>
      </c>
      <c r="F488" s="14"/>
      <c r="G488" s="14"/>
      <c r="H488" s="14" t="str">
        <f ca="1">IF(G488="Cancelada",Aux!$A$2,IF(G488="Sim",Aux!$A$3,IF(AND(G488="Não",B488&gt;=TODAY()),Aux!$A$4,IF(AND(G488="Não",B488&lt;TODAY()),Aux!$A$5,""))))</f>
        <v/>
      </c>
      <c r="I488" s="14"/>
      <c r="J488" s="11" t="str">
        <f t="shared" si="8"/>
        <v/>
      </c>
    </row>
    <row r="489" spans="2:10" ht="30" customHeight="1" x14ac:dyDescent="0.25">
      <c r="B489" s="59"/>
      <c r="C489" s="14"/>
      <c r="D489" s="14"/>
      <c r="E489" s="10" t="str">
        <f>IF(tbVisitas[Cliente]="","",IFERROR(INDEX(tbClientes[],MATCH(D489,tbClientes[Nome da Empresa],0),3),""))</f>
        <v/>
      </c>
      <c r="F489" s="14"/>
      <c r="G489" s="14"/>
      <c r="H489" s="14" t="str">
        <f ca="1">IF(G489="Cancelada",Aux!$A$2,IF(G489="Sim",Aux!$A$3,IF(AND(G489="Não",B489&gt;=TODAY()),Aux!$A$4,IF(AND(G489="Não",B489&lt;TODAY()),Aux!$A$5,""))))</f>
        <v/>
      </c>
      <c r="I489" s="14"/>
      <c r="J489" s="11" t="str">
        <f t="shared" si="8"/>
        <v/>
      </c>
    </row>
    <row r="490" spans="2:10" ht="30" customHeight="1" x14ac:dyDescent="0.25">
      <c r="B490" s="59"/>
      <c r="C490" s="14"/>
      <c r="D490" s="14"/>
      <c r="E490" s="10" t="str">
        <f>IF(tbVisitas[Cliente]="","",IFERROR(INDEX(tbClientes[],MATCH(D490,tbClientes[Nome da Empresa],0),3),""))</f>
        <v/>
      </c>
      <c r="F490" s="14"/>
      <c r="G490" s="14"/>
      <c r="H490" s="14" t="str">
        <f ca="1">IF(G490="Cancelada",Aux!$A$2,IF(G490="Sim",Aux!$A$3,IF(AND(G490="Não",B490&gt;=TODAY()),Aux!$A$4,IF(AND(G490="Não",B490&lt;TODAY()),Aux!$A$5,""))))</f>
        <v/>
      </c>
      <c r="I490" s="14"/>
      <c r="J490" s="11" t="str">
        <f t="shared" si="8"/>
        <v/>
      </c>
    </row>
    <row r="491" spans="2:10" ht="30" customHeight="1" x14ac:dyDescent="0.25">
      <c r="B491" s="59"/>
      <c r="C491" s="14"/>
      <c r="D491" s="14"/>
      <c r="E491" s="10" t="str">
        <f>IF(tbVisitas[Cliente]="","",IFERROR(INDEX(tbClientes[],MATCH(D491,tbClientes[Nome da Empresa],0),3),""))</f>
        <v/>
      </c>
      <c r="F491" s="14"/>
      <c r="G491" s="14"/>
      <c r="H491" s="14" t="str">
        <f ca="1">IF(G491="Cancelada",Aux!$A$2,IF(G491="Sim",Aux!$A$3,IF(AND(G491="Não",B491&gt;=TODAY()),Aux!$A$4,IF(AND(G491="Não",B491&lt;TODAY()),Aux!$A$5,""))))</f>
        <v/>
      </c>
      <c r="I491" s="14"/>
      <c r="J491" s="11" t="str">
        <f t="shared" si="8"/>
        <v/>
      </c>
    </row>
    <row r="492" spans="2:10" ht="30" customHeight="1" x14ac:dyDescent="0.25">
      <c r="B492" s="59"/>
      <c r="C492" s="14"/>
      <c r="D492" s="14"/>
      <c r="E492" s="10" t="str">
        <f>IF(tbVisitas[Cliente]="","",IFERROR(INDEX(tbClientes[],MATCH(D492,tbClientes[Nome da Empresa],0),3),""))</f>
        <v/>
      </c>
      <c r="F492" s="14"/>
      <c r="G492" s="14"/>
      <c r="H492" s="14" t="str">
        <f ca="1">IF(G492="Cancelada",Aux!$A$2,IF(G492="Sim",Aux!$A$3,IF(AND(G492="Não",B492&gt;=TODAY()),Aux!$A$4,IF(AND(G492="Não",B492&lt;TODAY()),Aux!$A$5,""))))</f>
        <v/>
      </c>
      <c r="I492" s="14"/>
      <c r="J492" s="11" t="str">
        <f t="shared" si="8"/>
        <v/>
      </c>
    </row>
    <row r="493" spans="2:10" ht="30" customHeight="1" x14ac:dyDescent="0.25">
      <c r="B493" s="59"/>
      <c r="C493" s="14"/>
      <c r="D493" s="14"/>
      <c r="E493" s="10" t="str">
        <f>IF(tbVisitas[Cliente]="","",IFERROR(INDEX(tbClientes[],MATCH(D493,tbClientes[Nome da Empresa],0),3),""))</f>
        <v/>
      </c>
      <c r="F493" s="14"/>
      <c r="G493" s="14"/>
      <c r="H493" s="14" t="str">
        <f ca="1">IF(G493="Cancelada",Aux!$A$2,IF(G493="Sim",Aux!$A$3,IF(AND(G493="Não",B493&gt;=TODAY()),Aux!$A$4,IF(AND(G493="Não",B493&lt;TODAY()),Aux!$A$5,""))))</f>
        <v/>
      </c>
      <c r="I493" s="14"/>
      <c r="J493" s="11" t="str">
        <f t="shared" si="8"/>
        <v/>
      </c>
    </row>
    <row r="494" spans="2:10" ht="30" customHeight="1" x14ac:dyDescent="0.25">
      <c r="B494" s="59"/>
      <c r="C494" s="14"/>
      <c r="D494" s="14"/>
      <c r="E494" s="10" t="str">
        <f>IF(tbVisitas[Cliente]="","",IFERROR(INDEX(tbClientes[],MATCH(D494,tbClientes[Nome da Empresa],0),3),""))</f>
        <v/>
      </c>
      <c r="F494" s="14"/>
      <c r="G494" s="14"/>
      <c r="H494" s="14" t="str">
        <f ca="1">IF(G494="Cancelada",Aux!$A$2,IF(G494="Sim",Aux!$A$3,IF(AND(G494="Não",B494&gt;=TODAY()),Aux!$A$4,IF(AND(G494="Não",B494&lt;TODAY()),Aux!$A$5,""))))</f>
        <v/>
      </c>
      <c r="I494" s="14"/>
      <c r="J494" s="11" t="str">
        <f t="shared" si="8"/>
        <v/>
      </c>
    </row>
    <row r="495" spans="2:10" ht="30" customHeight="1" x14ac:dyDescent="0.25">
      <c r="B495" s="59"/>
      <c r="C495" s="14"/>
      <c r="D495" s="14"/>
      <c r="E495" s="10" t="str">
        <f>IF(tbVisitas[Cliente]="","",IFERROR(INDEX(tbClientes[],MATCH(D495,tbClientes[Nome da Empresa],0),3),""))</f>
        <v/>
      </c>
      <c r="F495" s="14"/>
      <c r="G495" s="14"/>
      <c r="H495" s="14" t="str">
        <f ca="1">IF(G495="Cancelada",Aux!$A$2,IF(G495="Sim",Aux!$A$3,IF(AND(G495="Não",B495&gt;=TODAY()),Aux!$A$4,IF(AND(G495="Não",B495&lt;TODAY()),Aux!$A$5,""))))</f>
        <v/>
      </c>
      <c r="I495" s="14"/>
      <c r="J495" s="11" t="str">
        <f t="shared" si="8"/>
        <v/>
      </c>
    </row>
    <row r="496" spans="2:10" ht="30" customHeight="1" x14ac:dyDescent="0.25">
      <c r="B496" s="59"/>
      <c r="C496" s="14"/>
      <c r="D496" s="14"/>
      <c r="E496" s="10" t="str">
        <f>IF(tbVisitas[Cliente]="","",IFERROR(INDEX(tbClientes[],MATCH(D496,tbClientes[Nome da Empresa],0),3),""))</f>
        <v/>
      </c>
      <c r="F496" s="14"/>
      <c r="G496" s="14"/>
      <c r="H496" s="14" t="str">
        <f ca="1">IF(G496="Cancelada",Aux!$A$2,IF(G496="Sim",Aux!$A$3,IF(AND(G496="Não",B496&gt;=TODAY()),Aux!$A$4,IF(AND(G496="Não",B496&lt;TODAY()),Aux!$A$5,""))))</f>
        <v/>
      </c>
      <c r="I496" s="14"/>
      <c r="J496" s="11" t="str">
        <f t="shared" si="8"/>
        <v/>
      </c>
    </row>
    <row r="497" spans="2:10" ht="30" customHeight="1" x14ac:dyDescent="0.25">
      <c r="B497" s="59"/>
      <c r="C497" s="14"/>
      <c r="D497" s="14"/>
      <c r="E497" s="10" t="str">
        <f>IF(tbVisitas[Cliente]="","",IFERROR(INDEX(tbClientes[],MATCH(D497,tbClientes[Nome da Empresa],0),3),""))</f>
        <v/>
      </c>
      <c r="F497" s="14"/>
      <c r="G497" s="14"/>
      <c r="H497" s="14" t="str">
        <f ca="1">IF(G497="Cancelada",Aux!$A$2,IF(G497="Sim",Aux!$A$3,IF(AND(G497="Não",B497&gt;=TODAY()),Aux!$A$4,IF(AND(G497="Não",B497&lt;TODAY()),Aux!$A$5,""))))</f>
        <v/>
      </c>
      <c r="I497" s="14"/>
      <c r="J497" s="11" t="str">
        <f t="shared" si="8"/>
        <v/>
      </c>
    </row>
    <row r="498" spans="2:10" ht="30" customHeight="1" x14ac:dyDescent="0.25">
      <c r="B498" s="59"/>
      <c r="C498" s="14"/>
      <c r="D498" s="14"/>
      <c r="E498" s="10" t="str">
        <f>IF(tbVisitas[Cliente]="","",IFERROR(INDEX(tbClientes[],MATCH(D498,tbClientes[Nome da Empresa],0),3),""))</f>
        <v/>
      </c>
      <c r="F498" s="14"/>
      <c r="G498" s="14"/>
      <c r="H498" s="14" t="str">
        <f ca="1">IF(G498="Cancelada",Aux!$A$2,IF(G498="Sim",Aux!$A$3,IF(AND(G498="Não",B498&gt;=TODAY()),Aux!$A$4,IF(AND(G498="Não",B498&lt;TODAY()),Aux!$A$5,""))))</f>
        <v/>
      </c>
      <c r="I498" s="14"/>
      <c r="J498" s="11" t="str">
        <f t="shared" si="8"/>
        <v/>
      </c>
    </row>
    <row r="499" spans="2:10" ht="30" customHeight="1" x14ac:dyDescent="0.25">
      <c r="B499" s="59"/>
      <c r="C499" s="14"/>
      <c r="D499" s="14"/>
      <c r="E499" s="10" t="str">
        <f>IF(tbVisitas[Cliente]="","",IFERROR(INDEX(tbClientes[],MATCH(D499,tbClientes[Nome da Empresa],0),3),""))</f>
        <v/>
      </c>
      <c r="F499" s="14"/>
      <c r="G499" s="14"/>
      <c r="H499" s="14" t="str">
        <f ca="1">IF(G499="Cancelada",Aux!$A$2,IF(G499="Sim",Aux!$A$3,IF(AND(G499="Não",B499&gt;=TODAY()),Aux!$A$4,IF(AND(G499="Não",B499&lt;TODAY()),Aux!$A$5,""))))</f>
        <v/>
      </c>
      <c r="I499" s="14"/>
      <c r="J499" s="11" t="str">
        <f t="shared" si="8"/>
        <v/>
      </c>
    </row>
    <row r="500" spans="2:10" ht="30" customHeight="1" x14ac:dyDescent="0.25">
      <c r="B500" s="59"/>
      <c r="C500" s="14"/>
      <c r="D500" s="14"/>
      <c r="E500" s="10" t="str">
        <f>IF(tbVisitas[Cliente]="","",IFERROR(INDEX(tbClientes[],MATCH(D500,tbClientes[Nome da Empresa],0),3),""))</f>
        <v/>
      </c>
      <c r="F500" s="14"/>
      <c r="G500" s="14"/>
      <c r="H500" s="14" t="str">
        <f ca="1">IF(G500="Cancelada",Aux!$A$2,IF(G500="Sim",Aux!$A$3,IF(AND(G500="Não",B500&gt;=TODAY()),Aux!$A$4,IF(AND(G500="Não",B500&lt;TODAY()),Aux!$A$5,""))))</f>
        <v/>
      </c>
      <c r="I500" s="14"/>
      <c r="J500" s="11" t="str">
        <f t="shared" si="8"/>
        <v/>
      </c>
    </row>
    <row r="501" spans="2:10" ht="30" customHeight="1" x14ac:dyDescent="0.25">
      <c r="B501" s="59"/>
      <c r="C501" s="14"/>
      <c r="D501" s="14"/>
      <c r="E501" s="10" t="str">
        <f>IF(tbVisitas[Cliente]="","",IFERROR(INDEX(tbClientes[],MATCH(D501,tbClientes[Nome da Empresa],0),3),""))</f>
        <v/>
      </c>
      <c r="F501" s="14"/>
      <c r="G501" s="14"/>
      <c r="H501" s="14" t="str">
        <f ca="1">IF(G501="Cancelada",Aux!$A$2,IF(G501="Sim",Aux!$A$3,IF(AND(G501="Não",B501&gt;=TODAY()),Aux!$A$4,IF(AND(G501="Não",B501&lt;TODAY()),Aux!$A$5,""))))</f>
        <v/>
      </c>
      <c r="I501" s="14"/>
      <c r="J501" s="11" t="str">
        <f t="shared" si="8"/>
        <v/>
      </c>
    </row>
    <row r="502" spans="2:10" ht="30" customHeight="1" x14ac:dyDescent="0.25">
      <c r="B502" s="59"/>
      <c r="C502" s="14"/>
      <c r="D502" s="14"/>
      <c r="E502" s="10" t="str">
        <f>IF(tbVisitas[Cliente]="","",IFERROR(INDEX(tbClientes[],MATCH(D502,tbClientes[Nome da Empresa],0),3),""))</f>
        <v/>
      </c>
      <c r="F502" s="14"/>
      <c r="G502" s="14"/>
      <c r="H502" s="14" t="str">
        <f ca="1">IF(G502="Cancelada",Aux!$A$2,IF(G502="Sim",Aux!$A$3,IF(AND(G502="Não",B502&gt;=TODAY()),Aux!$A$4,IF(AND(G502="Não",B502&lt;TODAY()),Aux!$A$5,""))))</f>
        <v/>
      </c>
      <c r="I502" s="14"/>
      <c r="J502" s="11" t="str">
        <f t="shared" si="8"/>
        <v/>
      </c>
    </row>
    <row r="503" spans="2:10" ht="30" customHeight="1" x14ac:dyDescent="0.25">
      <c r="B503" s="59"/>
      <c r="C503" s="14"/>
      <c r="D503" s="14"/>
      <c r="E503" s="10" t="str">
        <f>IF(tbVisitas[Cliente]="","",IFERROR(INDEX(tbClientes[],MATCH(D503,tbClientes[Nome da Empresa],0),3),""))</f>
        <v/>
      </c>
      <c r="F503" s="14"/>
      <c r="G503" s="14"/>
      <c r="H503" s="14" t="str">
        <f ca="1">IF(G503="Cancelada",Aux!$A$2,IF(G503="Sim",Aux!$A$3,IF(AND(G503="Não",B503&gt;=TODAY()),Aux!$A$4,IF(AND(G503="Não",B503&lt;TODAY()),Aux!$A$5,""))))</f>
        <v/>
      </c>
      <c r="I503" s="14"/>
      <c r="J503" s="11" t="str">
        <f t="shared" si="8"/>
        <v/>
      </c>
    </row>
    <row r="504" spans="2:10" ht="30" customHeight="1" x14ac:dyDescent="0.25">
      <c r="B504" s="59"/>
      <c r="C504" s="14"/>
      <c r="D504" s="14"/>
      <c r="E504" s="10" t="str">
        <f>IF(tbVisitas[Cliente]="","",IFERROR(INDEX(tbClientes[],MATCH(D504,tbClientes[Nome da Empresa],0),3),""))</f>
        <v/>
      </c>
      <c r="F504" s="14"/>
      <c r="G504" s="14"/>
      <c r="H504" s="14" t="str">
        <f ca="1">IF(G504="Cancelada",Aux!$A$2,IF(G504="Sim",Aux!$A$3,IF(AND(G504="Não",B504&gt;=TODAY()),Aux!$A$4,IF(AND(G504="Não",B504&lt;TODAY()),Aux!$A$5,""))))</f>
        <v/>
      </c>
      <c r="I504" s="14"/>
      <c r="J504" s="11" t="str">
        <f t="shared" si="8"/>
        <v/>
      </c>
    </row>
    <row r="505" spans="2:10" ht="30" customHeight="1" x14ac:dyDescent="0.25">
      <c r="B505" s="59"/>
      <c r="C505" s="14"/>
      <c r="D505" s="14"/>
      <c r="E505" s="10" t="str">
        <f>IF(tbVisitas[Cliente]="","",IFERROR(INDEX(tbClientes[],MATCH(D505,tbClientes[Nome da Empresa],0),3),""))</f>
        <v/>
      </c>
      <c r="F505" s="14"/>
      <c r="G505" s="14"/>
      <c r="H505" s="14" t="str">
        <f ca="1">IF(G505="Cancelada",Aux!$A$2,IF(G505="Sim",Aux!$A$3,IF(AND(G505="Não",B505&gt;=TODAY()),Aux!$A$4,IF(AND(G505="Não",B505&lt;TODAY()),Aux!$A$5,""))))</f>
        <v/>
      </c>
      <c r="I505" s="14"/>
      <c r="J505" s="11" t="str">
        <f t="shared" si="8"/>
        <v/>
      </c>
    </row>
    <row r="506" spans="2:10" ht="30" customHeight="1" x14ac:dyDescent="0.25">
      <c r="B506" s="59"/>
      <c r="C506" s="14"/>
      <c r="D506" s="14"/>
      <c r="E506" s="10" t="str">
        <f>IF(tbVisitas[Cliente]="","",IFERROR(INDEX(tbClientes[],MATCH(D506,tbClientes[Nome da Empresa],0),3),""))</f>
        <v/>
      </c>
      <c r="F506" s="14"/>
      <c r="G506" s="14"/>
      <c r="H506" s="14" t="str">
        <f ca="1">IF(G506="Cancelada",Aux!$A$2,IF(G506="Sim",Aux!$A$3,IF(AND(G506="Não",B506&gt;=TODAY()),Aux!$A$4,IF(AND(G506="Não",B506&lt;TODAY()),Aux!$A$5,""))))</f>
        <v/>
      </c>
      <c r="I506" s="14"/>
      <c r="J506" s="11" t="str">
        <f t="shared" si="8"/>
        <v/>
      </c>
    </row>
    <row r="507" spans="2:10" ht="30" customHeight="1" x14ac:dyDescent="0.25">
      <c r="B507" s="59"/>
      <c r="C507" s="14"/>
      <c r="D507" s="14"/>
      <c r="E507" s="10" t="str">
        <f>IF(tbVisitas[Cliente]="","",IFERROR(INDEX(tbClientes[],MATCH(D507,tbClientes[Nome da Empresa],0),3),""))</f>
        <v/>
      </c>
      <c r="F507" s="14"/>
      <c r="G507" s="14"/>
      <c r="H507" s="14" t="str">
        <f ca="1">IF(G507="Cancelada",Aux!$A$2,IF(G507="Sim",Aux!$A$3,IF(AND(G507="Não",B507&gt;=TODAY()),Aux!$A$4,IF(AND(G507="Não",B507&lt;TODAY()),Aux!$A$5,""))))</f>
        <v/>
      </c>
      <c r="I507" s="14"/>
      <c r="J507" s="11" t="str">
        <f t="shared" si="8"/>
        <v/>
      </c>
    </row>
    <row r="508" spans="2:10" ht="30" customHeight="1" x14ac:dyDescent="0.25">
      <c r="B508" s="59"/>
      <c r="C508" s="14"/>
      <c r="D508" s="14"/>
      <c r="E508" s="10" t="str">
        <f>IF(tbVisitas[Cliente]="","",IFERROR(INDEX(tbClientes[],MATCH(D508,tbClientes[Nome da Empresa],0),3),""))</f>
        <v/>
      </c>
      <c r="F508" s="14"/>
      <c r="G508" s="14"/>
      <c r="H508" s="14" t="str">
        <f ca="1">IF(G508="Cancelada",Aux!$A$2,IF(G508="Sim",Aux!$A$3,IF(AND(G508="Não",B508&gt;=TODAY()),Aux!$A$4,IF(AND(G508="Não",B508&lt;TODAY()),Aux!$A$5,""))))</f>
        <v/>
      </c>
      <c r="I508" s="14"/>
      <c r="J508" s="11" t="str">
        <f t="shared" si="8"/>
        <v/>
      </c>
    </row>
    <row r="509" spans="2:10" ht="30" customHeight="1" x14ac:dyDescent="0.25">
      <c r="B509" s="59"/>
      <c r="C509" s="14"/>
      <c r="D509" s="14"/>
      <c r="E509" s="10" t="str">
        <f>IF(tbVisitas[Cliente]="","",IFERROR(INDEX(tbClientes[],MATCH(D509,tbClientes[Nome da Empresa],0),3),""))</f>
        <v/>
      </c>
      <c r="F509" s="14"/>
      <c r="G509" s="14"/>
      <c r="H509" s="14" t="str">
        <f ca="1">IF(G509="Cancelada",Aux!$A$2,IF(G509="Sim",Aux!$A$3,IF(AND(G509="Não",B509&gt;=TODAY()),Aux!$A$4,IF(AND(G509="Não",B509&lt;TODAY()),Aux!$A$5,""))))</f>
        <v/>
      </c>
      <c r="I509" s="14"/>
      <c r="J509" s="11" t="str">
        <f t="shared" si="8"/>
        <v/>
      </c>
    </row>
    <row r="510" spans="2:10" ht="30" customHeight="1" x14ac:dyDescent="0.25">
      <c r="B510" s="59"/>
      <c r="C510" s="14"/>
      <c r="D510" s="14"/>
      <c r="E510" s="10" t="str">
        <f>IF(tbVisitas[Cliente]="","",IFERROR(INDEX(tbClientes[],MATCH(D510,tbClientes[Nome da Empresa],0),3),""))</f>
        <v/>
      </c>
      <c r="F510" s="14"/>
      <c r="G510" s="14"/>
      <c r="H510" s="14" t="str">
        <f ca="1">IF(G510="Cancelada",Aux!$A$2,IF(G510="Sim",Aux!$A$3,IF(AND(G510="Não",B510&gt;=TODAY()),Aux!$A$4,IF(AND(G510="Não",B510&lt;TODAY()),Aux!$A$5,""))))</f>
        <v/>
      </c>
      <c r="I510" s="14"/>
      <c r="J510" s="11" t="str">
        <f t="shared" si="8"/>
        <v/>
      </c>
    </row>
    <row r="511" spans="2:10" ht="30" customHeight="1" x14ac:dyDescent="0.25">
      <c r="B511" s="59"/>
      <c r="C511" s="14"/>
      <c r="D511" s="14"/>
      <c r="E511" s="10" t="str">
        <f>IF(tbVisitas[Cliente]="","",IFERROR(INDEX(tbClientes[],MATCH(D511,tbClientes[Nome da Empresa],0),3),""))</f>
        <v/>
      </c>
      <c r="F511" s="14"/>
      <c r="G511" s="14"/>
      <c r="H511" s="14" t="str">
        <f ca="1">IF(G511="Cancelada",Aux!$A$2,IF(G511="Sim",Aux!$A$3,IF(AND(G511="Não",B511&gt;=TODAY()),Aux!$A$4,IF(AND(G511="Não",B511&lt;TODAY()),Aux!$A$5,""))))</f>
        <v/>
      </c>
      <c r="I511" s="14"/>
      <c r="J511" s="11" t="str">
        <f t="shared" si="8"/>
        <v/>
      </c>
    </row>
    <row r="512" spans="2:10" ht="30" customHeight="1" x14ac:dyDescent="0.25">
      <c r="B512" s="59"/>
      <c r="C512" s="14"/>
      <c r="D512" s="14"/>
      <c r="E512" s="10" t="str">
        <f>IF(tbVisitas[Cliente]="","",IFERROR(INDEX(tbClientes[],MATCH(D512,tbClientes[Nome da Empresa],0),3),""))</f>
        <v/>
      </c>
      <c r="F512" s="14"/>
      <c r="G512" s="14"/>
      <c r="H512" s="14" t="str">
        <f ca="1">IF(G512="Cancelada",Aux!$A$2,IF(G512="Sim",Aux!$A$3,IF(AND(G512="Não",B512&gt;=TODAY()),Aux!$A$4,IF(AND(G512="Não",B512&lt;TODAY()),Aux!$A$5,""))))</f>
        <v/>
      </c>
      <c r="I512" s="14"/>
      <c r="J512" s="11" t="str">
        <f t="shared" si="8"/>
        <v/>
      </c>
    </row>
    <row r="513" spans="2:10" ht="30" customHeight="1" x14ac:dyDescent="0.25">
      <c r="B513" s="59"/>
      <c r="C513" s="14"/>
      <c r="D513" s="14"/>
      <c r="E513" s="10" t="str">
        <f>IF(tbVisitas[Cliente]="","",IFERROR(INDEX(tbClientes[],MATCH(D513,tbClientes[Nome da Empresa],0),3),""))</f>
        <v/>
      </c>
      <c r="F513" s="14"/>
      <c r="G513" s="14"/>
      <c r="H513" s="14" t="str">
        <f ca="1">IF(G513="Cancelada",Aux!$A$2,IF(G513="Sim",Aux!$A$3,IF(AND(G513="Não",B513&gt;=TODAY()),Aux!$A$4,IF(AND(G513="Não",B513&lt;TODAY()),Aux!$A$5,""))))</f>
        <v/>
      </c>
      <c r="I513" s="14"/>
      <c r="J513" s="11" t="str">
        <f t="shared" si="8"/>
        <v/>
      </c>
    </row>
    <row r="514" spans="2:10" ht="30" customHeight="1" x14ac:dyDescent="0.25">
      <c r="B514" s="59"/>
      <c r="C514" s="14"/>
      <c r="D514" s="14"/>
      <c r="E514" s="10" t="str">
        <f>IF(tbVisitas[Cliente]="","",IFERROR(INDEX(tbClientes[],MATCH(D514,tbClientes[Nome da Empresa],0),3),""))</f>
        <v/>
      </c>
      <c r="F514" s="14"/>
      <c r="G514" s="14"/>
      <c r="H514" s="14" t="str">
        <f ca="1">IF(G514="Cancelada",Aux!$A$2,IF(G514="Sim",Aux!$A$3,IF(AND(G514="Não",B514&gt;=TODAY()),Aux!$A$4,IF(AND(G514="Não",B514&lt;TODAY()),Aux!$A$5,""))))</f>
        <v/>
      </c>
      <c r="I514" s="14"/>
      <c r="J514" s="11" t="str">
        <f t="shared" si="8"/>
        <v/>
      </c>
    </row>
    <row r="515" spans="2:10" ht="30" customHeight="1" x14ac:dyDescent="0.25">
      <c r="B515" s="59"/>
      <c r="C515" s="14"/>
      <c r="D515" s="14"/>
      <c r="E515" s="10" t="str">
        <f>IF(tbVisitas[Cliente]="","",IFERROR(INDEX(tbClientes[],MATCH(D515,tbClientes[Nome da Empresa],0),3),""))</f>
        <v/>
      </c>
      <c r="F515" s="14"/>
      <c r="G515" s="14"/>
      <c r="H515" s="14" t="str">
        <f ca="1">IF(G515="Cancelada",Aux!$A$2,IF(G515="Sim",Aux!$A$3,IF(AND(G515="Não",B515&gt;=TODAY()),Aux!$A$4,IF(AND(G515="Não",B515&lt;TODAY()),Aux!$A$5,""))))</f>
        <v/>
      </c>
      <c r="I515" s="14"/>
      <c r="J515" s="11" t="str">
        <f t="shared" si="8"/>
        <v/>
      </c>
    </row>
    <row r="516" spans="2:10" ht="30" customHeight="1" x14ac:dyDescent="0.25">
      <c r="B516" s="59"/>
      <c r="C516" s="14"/>
      <c r="D516" s="14"/>
      <c r="E516" s="10" t="str">
        <f>IF(tbVisitas[Cliente]="","",IFERROR(INDEX(tbClientes[],MATCH(D516,tbClientes[Nome da Empresa],0),3),""))</f>
        <v/>
      </c>
      <c r="F516" s="14"/>
      <c r="G516" s="14"/>
      <c r="H516" s="14" t="str">
        <f ca="1">IF(G516="Cancelada",Aux!$A$2,IF(G516="Sim",Aux!$A$3,IF(AND(G516="Não",B516&gt;=TODAY()),Aux!$A$4,IF(AND(G516="Não",B516&lt;TODAY()),Aux!$A$5,""))))</f>
        <v/>
      </c>
      <c r="I516" s="14"/>
      <c r="J516" s="11" t="str">
        <f t="shared" si="8"/>
        <v/>
      </c>
    </row>
    <row r="517" spans="2:10" ht="30" customHeight="1" x14ac:dyDescent="0.25">
      <c r="B517" s="59"/>
      <c r="C517" s="14"/>
      <c r="D517" s="14"/>
      <c r="E517" s="10" t="str">
        <f>IF(tbVisitas[Cliente]="","",IFERROR(INDEX(tbClientes[],MATCH(D517,tbClientes[Nome da Empresa],0),3),""))</f>
        <v/>
      </c>
      <c r="F517" s="14"/>
      <c r="G517" s="14"/>
      <c r="H517" s="14" t="str">
        <f ca="1">IF(G517="Cancelada",Aux!$A$2,IF(G517="Sim",Aux!$A$3,IF(AND(G517="Não",B517&gt;=TODAY()),Aux!$A$4,IF(AND(G517="Não",B517&lt;TODAY()),Aux!$A$5,""))))</f>
        <v/>
      </c>
      <c r="I517" s="14"/>
      <c r="J517" s="11" t="str">
        <f t="shared" si="8"/>
        <v/>
      </c>
    </row>
    <row r="518" spans="2:10" ht="30" customHeight="1" x14ac:dyDescent="0.25">
      <c r="B518" s="59"/>
      <c r="C518" s="14"/>
      <c r="D518" s="14"/>
      <c r="E518" s="10" t="str">
        <f>IF(tbVisitas[Cliente]="","",IFERROR(INDEX(tbClientes[],MATCH(D518,tbClientes[Nome da Empresa],0),3),""))</f>
        <v/>
      </c>
      <c r="F518" s="14"/>
      <c r="G518" s="14"/>
      <c r="H518" s="14" t="str">
        <f ca="1">IF(G518="Cancelada",Aux!$A$2,IF(G518="Sim",Aux!$A$3,IF(AND(G518="Não",B518&gt;=TODAY()),Aux!$A$4,IF(AND(G518="Não",B518&lt;TODAY()),Aux!$A$5,""))))</f>
        <v/>
      </c>
      <c r="I518" s="14"/>
      <c r="J518" s="11" t="str">
        <f t="shared" si="8"/>
        <v/>
      </c>
    </row>
    <row r="519" spans="2:10" ht="30" customHeight="1" x14ac:dyDescent="0.25">
      <c r="B519" s="59"/>
      <c r="C519" s="14"/>
      <c r="D519" s="14"/>
      <c r="E519" s="10" t="str">
        <f>IF(tbVisitas[Cliente]="","",IFERROR(INDEX(tbClientes[],MATCH(D519,tbClientes[Nome da Empresa],0),3),""))</f>
        <v/>
      </c>
      <c r="F519" s="14"/>
      <c r="G519" s="14"/>
      <c r="H519" s="14" t="str">
        <f ca="1">IF(G519="Cancelada",Aux!$A$2,IF(G519="Sim",Aux!$A$3,IF(AND(G519="Não",B519&gt;=TODAY()),Aux!$A$4,IF(AND(G519="Não",B519&lt;TODAY()),Aux!$A$5,""))))</f>
        <v/>
      </c>
      <c r="I519" s="14"/>
      <c r="J519" s="11" t="str">
        <f t="shared" si="8"/>
        <v/>
      </c>
    </row>
    <row r="520" spans="2:10" ht="30" customHeight="1" x14ac:dyDescent="0.25">
      <c r="B520" s="59"/>
      <c r="C520" s="14"/>
      <c r="D520" s="14"/>
      <c r="E520" s="10" t="str">
        <f>IF(tbVisitas[Cliente]="","",IFERROR(INDEX(tbClientes[],MATCH(D520,tbClientes[Nome da Empresa],0),3),""))</f>
        <v/>
      </c>
      <c r="F520" s="14"/>
      <c r="G520" s="14"/>
      <c r="H520" s="14" t="str">
        <f ca="1">IF(G520="Cancelada",Aux!$A$2,IF(G520="Sim",Aux!$A$3,IF(AND(G520="Não",B520&gt;=TODAY()),Aux!$A$4,IF(AND(G520="Não",B520&lt;TODAY()),Aux!$A$5,""))))</f>
        <v/>
      </c>
      <c r="I520" s="14"/>
      <c r="J520" s="11" t="str">
        <f t="shared" si="8"/>
        <v/>
      </c>
    </row>
    <row r="521" spans="2:10" ht="30" customHeight="1" x14ac:dyDescent="0.25">
      <c r="B521" s="59"/>
      <c r="C521" s="14"/>
      <c r="D521" s="14"/>
      <c r="E521" s="10" t="str">
        <f>IF(tbVisitas[Cliente]="","",IFERROR(INDEX(tbClientes[],MATCH(D521,tbClientes[Nome da Empresa],0),3),""))</f>
        <v/>
      </c>
      <c r="F521" s="14"/>
      <c r="G521" s="14"/>
      <c r="H521" s="14" t="str">
        <f ca="1">IF(G521="Cancelada",Aux!$A$2,IF(G521="Sim",Aux!$A$3,IF(AND(G521="Não",B521&gt;=TODAY()),Aux!$A$4,IF(AND(G521="Não",B521&lt;TODAY()),Aux!$A$5,""))))</f>
        <v/>
      </c>
      <c r="I521" s="14"/>
      <c r="J521" s="11" t="str">
        <f t="shared" si="8"/>
        <v/>
      </c>
    </row>
    <row r="522" spans="2:10" ht="30" customHeight="1" x14ac:dyDescent="0.25">
      <c r="B522" s="59"/>
      <c r="C522" s="14"/>
      <c r="D522" s="14"/>
      <c r="E522" s="10" t="str">
        <f>IF(tbVisitas[Cliente]="","",IFERROR(INDEX(tbClientes[],MATCH(D522,tbClientes[Nome da Empresa],0),3),""))</f>
        <v/>
      </c>
      <c r="F522" s="14"/>
      <c r="G522" s="14"/>
      <c r="H522" s="14" t="str">
        <f ca="1">IF(G522="Cancelada",Aux!$A$2,IF(G522="Sim",Aux!$A$3,IF(AND(G522="Não",B522&gt;=TODAY()),Aux!$A$4,IF(AND(G522="Não",B522&lt;TODAY()),Aux!$A$5,""))))</f>
        <v/>
      </c>
      <c r="I522" s="14"/>
      <c r="J522" s="11" t="str">
        <f t="shared" si="8"/>
        <v/>
      </c>
    </row>
    <row r="523" spans="2:10" ht="30" customHeight="1" x14ac:dyDescent="0.25">
      <c r="B523" s="59"/>
      <c r="C523" s="14"/>
      <c r="D523" s="14"/>
      <c r="E523" s="10" t="str">
        <f>IF(tbVisitas[Cliente]="","",IFERROR(INDEX(tbClientes[],MATCH(D523,tbClientes[Nome da Empresa],0),3),""))</f>
        <v/>
      </c>
      <c r="F523" s="14"/>
      <c r="G523" s="14"/>
      <c r="H523" s="14" t="str">
        <f ca="1">IF(G523="Cancelada",Aux!$A$2,IF(G523="Sim",Aux!$A$3,IF(AND(G523="Não",B523&gt;=TODAY()),Aux!$A$4,IF(AND(G523="Não",B523&lt;TODAY()),Aux!$A$5,""))))</f>
        <v/>
      </c>
      <c r="I523" s="14"/>
      <c r="J523" s="11" t="str">
        <f t="shared" si="8"/>
        <v/>
      </c>
    </row>
    <row r="524" spans="2:10" ht="30" customHeight="1" x14ac:dyDescent="0.25">
      <c r="B524" s="59"/>
      <c r="C524" s="14"/>
      <c r="D524" s="14"/>
      <c r="E524" s="10" t="str">
        <f>IF(tbVisitas[Cliente]="","",IFERROR(INDEX(tbClientes[],MATCH(D524,tbClientes[Nome da Empresa],0),3),""))</f>
        <v/>
      </c>
      <c r="F524" s="14"/>
      <c r="G524" s="14"/>
      <c r="H524" s="14" t="str">
        <f ca="1">IF(G524="Cancelada",Aux!$A$2,IF(G524="Sim",Aux!$A$3,IF(AND(G524="Não",B524&gt;=TODAY()),Aux!$A$4,IF(AND(G524="Não",B524&lt;TODAY()),Aux!$A$5,""))))</f>
        <v/>
      </c>
      <c r="I524" s="14"/>
      <c r="J524" s="11" t="str">
        <f t="shared" si="8"/>
        <v/>
      </c>
    </row>
    <row r="525" spans="2:10" ht="30" customHeight="1" x14ac:dyDescent="0.25">
      <c r="B525" s="59"/>
      <c r="C525" s="14"/>
      <c r="D525" s="14"/>
      <c r="E525" s="10" t="str">
        <f>IF(tbVisitas[Cliente]="","",IFERROR(INDEX(tbClientes[],MATCH(D525,tbClientes[Nome da Empresa],0),3),""))</f>
        <v/>
      </c>
      <c r="F525" s="14"/>
      <c r="G525" s="14"/>
      <c r="H525" s="14" t="str">
        <f ca="1">IF(G525="Cancelada",Aux!$A$2,IF(G525="Sim",Aux!$A$3,IF(AND(G525="Não",B525&gt;=TODAY()),Aux!$A$4,IF(AND(G525="Não",B525&lt;TODAY()),Aux!$A$5,""))))</f>
        <v/>
      </c>
      <c r="I525" s="14"/>
      <c r="J525" s="11" t="str">
        <f t="shared" si="8"/>
        <v/>
      </c>
    </row>
    <row r="526" spans="2:10" ht="30" customHeight="1" x14ac:dyDescent="0.25">
      <c r="B526" s="59"/>
      <c r="C526" s="14"/>
      <c r="D526" s="14"/>
      <c r="E526" s="10" t="str">
        <f>IF(tbVisitas[Cliente]="","",IFERROR(INDEX(tbClientes[],MATCH(D526,tbClientes[Nome da Empresa],0),3),""))</f>
        <v/>
      </c>
      <c r="F526" s="14"/>
      <c r="G526" s="14"/>
      <c r="H526" s="14" t="str">
        <f ca="1">IF(G526="Cancelada",Aux!$A$2,IF(G526="Sim",Aux!$A$3,IF(AND(G526="Não",B526&gt;=TODAY()),Aux!$A$4,IF(AND(G526="Não",B526&lt;TODAY()),Aux!$A$5,""))))</f>
        <v/>
      </c>
      <c r="I526" s="14"/>
      <c r="J526" s="11" t="str">
        <f t="shared" si="8"/>
        <v/>
      </c>
    </row>
    <row r="527" spans="2:10" ht="30" customHeight="1" x14ac:dyDescent="0.25">
      <c r="B527" s="59"/>
      <c r="C527" s="14"/>
      <c r="D527" s="14"/>
      <c r="E527" s="10" t="str">
        <f>IF(tbVisitas[Cliente]="","",IFERROR(INDEX(tbClientes[],MATCH(D527,tbClientes[Nome da Empresa],0),3),""))</f>
        <v/>
      </c>
      <c r="F527" s="14"/>
      <c r="G527" s="14"/>
      <c r="H527" s="14" t="str">
        <f ca="1">IF(G527="Cancelada",Aux!$A$2,IF(G527="Sim",Aux!$A$3,IF(AND(G527="Não",B527&gt;=TODAY()),Aux!$A$4,IF(AND(G527="Não",B527&lt;TODAY()),Aux!$A$5,""))))</f>
        <v/>
      </c>
      <c r="I527" s="14"/>
      <c r="J527" s="11" t="str">
        <f t="shared" si="8"/>
        <v/>
      </c>
    </row>
    <row r="528" spans="2:10" ht="30" customHeight="1" x14ac:dyDescent="0.25">
      <c r="B528" s="59"/>
      <c r="C528" s="14"/>
      <c r="D528" s="14"/>
      <c r="E528" s="10" t="str">
        <f>IF(tbVisitas[Cliente]="","",IFERROR(INDEX(tbClientes[],MATCH(D528,tbClientes[Nome da Empresa],0),3),""))</f>
        <v/>
      </c>
      <c r="F528" s="14"/>
      <c r="G528" s="14"/>
      <c r="H528" s="14" t="str">
        <f ca="1">IF(G528="Cancelada",Aux!$A$2,IF(G528="Sim",Aux!$A$3,IF(AND(G528="Não",B528&gt;=TODAY()),Aux!$A$4,IF(AND(G528="Não",B528&lt;TODAY()),Aux!$A$5,""))))</f>
        <v/>
      </c>
      <c r="I528" s="14"/>
      <c r="J528" s="11" t="str">
        <f t="shared" si="8"/>
        <v/>
      </c>
    </row>
    <row r="529" spans="2:10" ht="30" customHeight="1" x14ac:dyDescent="0.25">
      <c r="B529" s="59"/>
      <c r="C529" s="14"/>
      <c r="D529" s="14"/>
      <c r="E529" s="10" t="str">
        <f>IF(tbVisitas[Cliente]="","",IFERROR(INDEX(tbClientes[],MATCH(D529,tbClientes[Nome da Empresa],0),3),""))</f>
        <v/>
      </c>
      <c r="F529" s="14"/>
      <c r="G529" s="14"/>
      <c r="H529" s="14" t="str">
        <f ca="1">IF(G529="Cancelada",Aux!$A$2,IF(G529="Sim",Aux!$A$3,IF(AND(G529="Não",B529&gt;=TODAY()),Aux!$A$4,IF(AND(G529="Não",B529&lt;TODAY()),Aux!$A$5,""))))</f>
        <v/>
      </c>
      <c r="I529" s="14"/>
      <c r="J529" s="11" t="str">
        <f t="shared" si="8"/>
        <v/>
      </c>
    </row>
    <row r="530" spans="2:10" ht="30" customHeight="1" x14ac:dyDescent="0.25">
      <c r="B530" s="59"/>
      <c r="C530" s="14"/>
      <c r="D530" s="14"/>
      <c r="E530" s="10" t="str">
        <f>IF(tbVisitas[Cliente]="","",IFERROR(INDEX(tbClientes[],MATCH(D530,tbClientes[Nome da Empresa],0),3),""))</f>
        <v/>
      </c>
      <c r="F530" s="14"/>
      <c r="G530" s="14"/>
      <c r="H530" s="14" t="str">
        <f ca="1">IF(G530="Cancelada",Aux!$A$2,IF(G530="Sim",Aux!$A$3,IF(AND(G530="Não",B530&gt;=TODAY()),Aux!$A$4,IF(AND(G530="Não",B530&lt;TODAY()),Aux!$A$5,""))))</f>
        <v/>
      </c>
      <c r="I530" s="14"/>
      <c r="J530" s="11" t="str">
        <f t="shared" si="8"/>
        <v/>
      </c>
    </row>
    <row r="531" spans="2:10" ht="30" customHeight="1" x14ac:dyDescent="0.25">
      <c r="B531" s="59"/>
      <c r="C531" s="14"/>
      <c r="D531" s="14"/>
      <c r="E531" s="10" t="str">
        <f>IF(tbVisitas[Cliente]="","",IFERROR(INDEX(tbClientes[],MATCH(D531,tbClientes[Nome da Empresa],0),3),""))</f>
        <v/>
      </c>
      <c r="F531" s="14"/>
      <c r="G531" s="14"/>
      <c r="H531" s="14" t="str">
        <f ca="1">IF(G531="Cancelada",Aux!$A$2,IF(G531="Sim",Aux!$A$3,IF(AND(G531="Não",B531&gt;=TODAY()),Aux!$A$4,IF(AND(G531="Não",B531&lt;TODAY()),Aux!$A$5,""))))</f>
        <v/>
      </c>
      <c r="I531" s="14"/>
      <c r="J531" s="11" t="str">
        <f t="shared" si="8"/>
        <v/>
      </c>
    </row>
    <row r="532" spans="2:10" ht="30" customHeight="1" x14ac:dyDescent="0.25">
      <c r="B532" s="59"/>
      <c r="C532" s="14"/>
      <c r="D532" s="14"/>
      <c r="E532" s="10" t="str">
        <f>IF(tbVisitas[Cliente]="","",IFERROR(INDEX(tbClientes[],MATCH(D532,tbClientes[Nome da Empresa],0),3),""))</f>
        <v/>
      </c>
      <c r="F532" s="14"/>
      <c r="G532" s="14"/>
      <c r="H532" s="14" t="str">
        <f ca="1">IF(G532="Cancelada",Aux!$A$2,IF(G532="Sim",Aux!$A$3,IF(AND(G532="Não",B532&gt;=TODAY()),Aux!$A$4,IF(AND(G532="Não",B532&lt;TODAY()),Aux!$A$5,""))))</f>
        <v/>
      </c>
      <c r="I532" s="14"/>
      <c r="J532" s="11" t="str">
        <f t="shared" si="8"/>
        <v/>
      </c>
    </row>
    <row r="533" spans="2:10" ht="30" customHeight="1" x14ac:dyDescent="0.25">
      <c r="B533" s="59"/>
      <c r="C533" s="14"/>
      <c r="D533" s="14"/>
      <c r="E533" s="10" t="str">
        <f>IF(tbVisitas[Cliente]="","",IFERROR(INDEX(tbClientes[],MATCH(D533,tbClientes[Nome da Empresa],0),3),""))</f>
        <v/>
      </c>
      <c r="F533" s="14"/>
      <c r="G533" s="14"/>
      <c r="H533" s="14" t="str">
        <f ca="1">IF(G533="Cancelada",Aux!$A$2,IF(G533="Sim",Aux!$A$3,IF(AND(G533="Não",B533&gt;=TODAY()),Aux!$A$4,IF(AND(G533="Não",B533&lt;TODAY()),Aux!$A$5,""))))</f>
        <v/>
      </c>
      <c r="I533" s="14"/>
      <c r="J533" s="11" t="str">
        <f t="shared" si="8"/>
        <v/>
      </c>
    </row>
    <row r="534" spans="2:10" ht="30" customHeight="1" x14ac:dyDescent="0.25">
      <c r="B534" s="59"/>
      <c r="C534" s="14"/>
      <c r="D534" s="14"/>
      <c r="E534" s="10" t="str">
        <f>IF(tbVisitas[Cliente]="","",IFERROR(INDEX(tbClientes[],MATCH(D534,tbClientes[Nome da Empresa],0),3),""))</f>
        <v/>
      </c>
      <c r="F534" s="14"/>
      <c r="G534" s="14"/>
      <c r="H534" s="14" t="str">
        <f ca="1">IF(G534="Cancelada",Aux!$A$2,IF(G534="Sim",Aux!$A$3,IF(AND(G534="Não",B534&gt;=TODAY()),Aux!$A$4,IF(AND(G534="Não",B534&lt;TODAY()),Aux!$A$5,""))))</f>
        <v/>
      </c>
      <c r="I534" s="14"/>
      <c r="J534" s="11" t="str">
        <f t="shared" si="8"/>
        <v/>
      </c>
    </row>
    <row r="535" spans="2:10" ht="30" customHeight="1" x14ac:dyDescent="0.25">
      <c r="B535" s="59"/>
      <c r="C535" s="14"/>
      <c r="D535" s="14"/>
      <c r="E535" s="10" t="str">
        <f>IF(tbVisitas[Cliente]="","",IFERROR(INDEX(tbClientes[],MATCH(D535,tbClientes[Nome da Empresa],0),3),""))</f>
        <v/>
      </c>
      <c r="F535" s="14"/>
      <c r="G535" s="14"/>
      <c r="H535" s="14" t="str">
        <f ca="1">IF(G535="Cancelada",Aux!$A$2,IF(G535="Sim",Aux!$A$3,IF(AND(G535="Não",B535&gt;=TODAY()),Aux!$A$4,IF(AND(G535="Não",B535&lt;TODAY()),Aux!$A$5,""))))</f>
        <v/>
      </c>
      <c r="I535" s="14"/>
      <c r="J535" s="11" t="str">
        <f t="shared" si="8"/>
        <v/>
      </c>
    </row>
    <row r="536" spans="2:10" ht="30" customHeight="1" x14ac:dyDescent="0.25">
      <c r="B536" s="59"/>
      <c r="C536" s="14"/>
      <c r="D536" s="14"/>
      <c r="E536" s="10" t="str">
        <f>IF(tbVisitas[Cliente]="","",IFERROR(INDEX(tbClientes[],MATCH(D536,tbClientes[Nome da Empresa],0),3),""))</f>
        <v/>
      </c>
      <c r="F536" s="14"/>
      <c r="G536" s="14"/>
      <c r="H536" s="14" t="str">
        <f ca="1">IF(G536="Cancelada",Aux!$A$2,IF(G536="Sim",Aux!$A$3,IF(AND(G536="Não",B536&gt;=TODAY()),Aux!$A$4,IF(AND(G536="Não",B536&lt;TODAY()),Aux!$A$5,""))))</f>
        <v/>
      </c>
      <c r="I536" s="14"/>
      <c r="J536" s="11" t="str">
        <f t="shared" ref="J536:J599" si="9">IF(B536="","",ROW())</f>
        <v/>
      </c>
    </row>
    <row r="537" spans="2:10" ht="30" customHeight="1" x14ac:dyDescent="0.25">
      <c r="B537" s="59"/>
      <c r="C537" s="14"/>
      <c r="D537" s="14"/>
      <c r="E537" s="10" t="str">
        <f>IF(tbVisitas[Cliente]="","",IFERROR(INDEX(tbClientes[],MATCH(D537,tbClientes[Nome da Empresa],0),3),""))</f>
        <v/>
      </c>
      <c r="F537" s="14"/>
      <c r="G537" s="14"/>
      <c r="H537" s="14" t="str">
        <f ca="1">IF(G537="Cancelada",Aux!$A$2,IF(G537="Sim",Aux!$A$3,IF(AND(G537="Não",B537&gt;=TODAY()),Aux!$A$4,IF(AND(G537="Não",B537&lt;TODAY()),Aux!$A$5,""))))</f>
        <v/>
      </c>
      <c r="I537" s="14"/>
      <c r="J537" s="11" t="str">
        <f t="shared" si="9"/>
        <v/>
      </c>
    </row>
    <row r="538" spans="2:10" ht="30" customHeight="1" x14ac:dyDescent="0.25">
      <c r="B538" s="59"/>
      <c r="C538" s="14"/>
      <c r="D538" s="14"/>
      <c r="E538" s="10" t="str">
        <f>IF(tbVisitas[Cliente]="","",IFERROR(INDEX(tbClientes[],MATCH(D538,tbClientes[Nome da Empresa],0),3),""))</f>
        <v/>
      </c>
      <c r="F538" s="14"/>
      <c r="G538" s="14"/>
      <c r="H538" s="14" t="str">
        <f ca="1">IF(G538="Cancelada",Aux!$A$2,IF(G538="Sim",Aux!$A$3,IF(AND(G538="Não",B538&gt;=TODAY()),Aux!$A$4,IF(AND(G538="Não",B538&lt;TODAY()),Aux!$A$5,""))))</f>
        <v/>
      </c>
      <c r="I538" s="14"/>
      <c r="J538" s="11" t="str">
        <f t="shared" si="9"/>
        <v/>
      </c>
    </row>
    <row r="539" spans="2:10" ht="30" customHeight="1" x14ac:dyDescent="0.25">
      <c r="B539" s="59"/>
      <c r="C539" s="14"/>
      <c r="D539" s="14"/>
      <c r="E539" s="10" t="str">
        <f>IF(tbVisitas[Cliente]="","",IFERROR(INDEX(tbClientes[],MATCH(D539,tbClientes[Nome da Empresa],0),3),""))</f>
        <v/>
      </c>
      <c r="F539" s="14"/>
      <c r="G539" s="14"/>
      <c r="H539" s="14" t="str">
        <f ca="1">IF(G539="Cancelada",Aux!$A$2,IF(G539="Sim",Aux!$A$3,IF(AND(G539="Não",B539&gt;=TODAY()),Aux!$A$4,IF(AND(G539="Não",B539&lt;TODAY()),Aux!$A$5,""))))</f>
        <v/>
      </c>
      <c r="I539" s="14"/>
      <c r="J539" s="11" t="str">
        <f t="shared" si="9"/>
        <v/>
      </c>
    </row>
    <row r="540" spans="2:10" ht="30" customHeight="1" x14ac:dyDescent="0.25">
      <c r="B540" s="59"/>
      <c r="C540" s="14"/>
      <c r="D540" s="14"/>
      <c r="E540" s="10" t="str">
        <f>IF(tbVisitas[Cliente]="","",IFERROR(INDEX(tbClientes[],MATCH(D540,tbClientes[Nome da Empresa],0),3),""))</f>
        <v/>
      </c>
      <c r="F540" s="14"/>
      <c r="G540" s="14"/>
      <c r="H540" s="14" t="str">
        <f ca="1">IF(G540="Cancelada",Aux!$A$2,IF(G540="Sim",Aux!$A$3,IF(AND(G540="Não",B540&gt;=TODAY()),Aux!$A$4,IF(AND(G540="Não",B540&lt;TODAY()),Aux!$A$5,""))))</f>
        <v/>
      </c>
      <c r="I540" s="14"/>
      <c r="J540" s="11" t="str">
        <f t="shared" si="9"/>
        <v/>
      </c>
    </row>
    <row r="541" spans="2:10" ht="30" customHeight="1" x14ac:dyDescent="0.25">
      <c r="B541" s="59"/>
      <c r="C541" s="14"/>
      <c r="D541" s="14"/>
      <c r="E541" s="10" t="str">
        <f>IF(tbVisitas[Cliente]="","",IFERROR(INDEX(tbClientes[],MATCH(D541,tbClientes[Nome da Empresa],0),3),""))</f>
        <v/>
      </c>
      <c r="F541" s="14"/>
      <c r="G541" s="14"/>
      <c r="H541" s="14" t="str">
        <f ca="1">IF(G541="Cancelada",Aux!$A$2,IF(G541="Sim",Aux!$A$3,IF(AND(G541="Não",B541&gt;=TODAY()),Aux!$A$4,IF(AND(G541="Não",B541&lt;TODAY()),Aux!$A$5,""))))</f>
        <v/>
      </c>
      <c r="I541" s="14"/>
      <c r="J541" s="11" t="str">
        <f t="shared" si="9"/>
        <v/>
      </c>
    </row>
    <row r="542" spans="2:10" ht="30" customHeight="1" x14ac:dyDescent="0.25">
      <c r="B542" s="59"/>
      <c r="C542" s="14"/>
      <c r="D542" s="14"/>
      <c r="E542" s="10" t="str">
        <f>IF(tbVisitas[Cliente]="","",IFERROR(INDEX(tbClientes[],MATCH(D542,tbClientes[Nome da Empresa],0),3),""))</f>
        <v/>
      </c>
      <c r="F542" s="14"/>
      <c r="G542" s="14"/>
      <c r="H542" s="14" t="str">
        <f ca="1">IF(G542="Cancelada",Aux!$A$2,IF(G542="Sim",Aux!$A$3,IF(AND(G542="Não",B542&gt;=TODAY()),Aux!$A$4,IF(AND(G542="Não",B542&lt;TODAY()),Aux!$A$5,""))))</f>
        <v/>
      </c>
      <c r="I542" s="14"/>
      <c r="J542" s="11" t="str">
        <f t="shared" si="9"/>
        <v/>
      </c>
    </row>
    <row r="543" spans="2:10" ht="30" customHeight="1" x14ac:dyDescent="0.25">
      <c r="B543" s="59"/>
      <c r="C543" s="14"/>
      <c r="D543" s="14"/>
      <c r="E543" s="10" t="str">
        <f>IF(tbVisitas[Cliente]="","",IFERROR(INDEX(tbClientes[],MATCH(D543,tbClientes[Nome da Empresa],0),3),""))</f>
        <v/>
      </c>
      <c r="F543" s="14"/>
      <c r="G543" s="14"/>
      <c r="H543" s="14" t="str">
        <f ca="1">IF(G543="Cancelada",Aux!$A$2,IF(G543="Sim",Aux!$A$3,IF(AND(G543="Não",B543&gt;=TODAY()),Aux!$A$4,IF(AND(G543="Não",B543&lt;TODAY()),Aux!$A$5,""))))</f>
        <v/>
      </c>
      <c r="I543" s="14"/>
      <c r="J543" s="11" t="str">
        <f t="shared" si="9"/>
        <v/>
      </c>
    </row>
    <row r="544" spans="2:10" ht="30" customHeight="1" x14ac:dyDescent="0.25">
      <c r="B544" s="59"/>
      <c r="C544" s="14"/>
      <c r="D544" s="14"/>
      <c r="E544" s="10" t="str">
        <f>IF(tbVisitas[Cliente]="","",IFERROR(INDEX(tbClientes[],MATCH(D544,tbClientes[Nome da Empresa],0),3),""))</f>
        <v/>
      </c>
      <c r="F544" s="14"/>
      <c r="G544" s="14"/>
      <c r="H544" s="14" t="str">
        <f ca="1">IF(G544="Cancelada",Aux!$A$2,IF(G544="Sim",Aux!$A$3,IF(AND(G544="Não",B544&gt;=TODAY()),Aux!$A$4,IF(AND(G544="Não",B544&lt;TODAY()),Aux!$A$5,""))))</f>
        <v/>
      </c>
      <c r="I544" s="14"/>
      <c r="J544" s="11" t="str">
        <f t="shared" si="9"/>
        <v/>
      </c>
    </row>
    <row r="545" spans="2:10" ht="30" customHeight="1" x14ac:dyDescent="0.25">
      <c r="B545" s="59"/>
      <c r="C545" s="14"/>
      <c r="D545" s="14"/>
      <c r="E545" s="10" t="str">
        <f>IF(tbVisitas[Cliente]="","",IFERROR(INDEX(tbClientes[],MATCH(D545,tbClientes[Nome da Empresa],0),3),""))</f>
        <v/>
      </c>
      <c r="F545" s="14"/>
      <c r="G545" s="14"/>
      <c r="H545" s="14" t="str">
        <f ca="1">IF(G545="Cancelada",Aux!$A$2,IF(G545="Sim",Aux!$A$3,IF(AND(G545="Não",B545&gt;=TODAY()),Aux!$A$4,IF(AND(G545="Não",B545&lt;TODAY()),Aux!$A$5,""))))</f>
        <v/>
      </c>
      <c r="I545" s="14"/>
      <c r="J545" s="11" t="str">
        <f t="shared" si="9"/>
        <v/>
      </c>
    </row>
    <row r="546" spans="2:10" ht="30" customHeight="1" x14ac:dyDescent="0.25">
      <c r="B546" s="59"/>
      <c r="C546" s="14"/>
      <c r="D546" s="14"/>
      <c r="E546" s="10" t="str">
        <f>IF(tbVisitas[Cliente]="","",IFERROR(INDEX(tbClientes[],MATCH(D546,tbClientes[Nome da Empresa],0),3),""))</f>
        <v/>
      </c>
      <c r="F546" s="14"/>
      <c r="G546" s="14"/>
      <c r="H546" s="14" t="str">
        <f ca="1">IF(G546="Cancelada",Aux!$A$2,IF(G546="Sim",Aux!$A$3,IF(AND(G546="Não",B546&gt;=TODAY()),Aux!$A$4,IF(AND(G546="Não",B546&lt;TODAY()),Aux!$A$5,""))))</f>
        <v/>
      </c>
      <c r="I546" s="14"/>
      <c r="J546" s="11" t="str">
        <f t="shared" si="9"/>
        <v/>
      </c>
    </row>
    <row r="547" spans="2:10" ht="30" customHeight="1" x14ac:dyDescent="0.25">
      <c r="B547" s="59"/>
      <c r="C547" s="14"/>
      <c r="D547" s="14"/>
      <c r="E547" s="10" t="str">
        <f>IF(tbVisitas[Cliente]="","",IFERROR(INDEX(tbClientes[],MATCH(D547,tbClientes[Nome da Empresa],0),3),""))</f>
        <v/>
      </c>
      <c r="F547" s="14"/>
      <c r="G547" s="14"/>
      <c r="H547" s="14" t="str">
        <f ca="1">IF(G547="Cancelada",Aux!$A$2,IF(G547="Sim",Aux!$A$3,IF(AND(G547="Não",B547&gt;=TODAY()),Aux!$A$4,IF(AND(G547="Não",B547&lt;TODAY()),Aux!$A$5,""))))</f>
        <v/>
      </c>
      <c r="I547" s="14"/>
      <c r="J547" s="11" t="str">
        <f t="shared" si="9"/>
        <v/>
      </c>
    </row>
    <row r="548" spans="2:10" ht="30" customHeight="1" x14ac:dyDescent="0.25">
      <c r="B548" s="59"/>
      <c r="C548" s="14"/>
      <c r="D548" s="14"/>
      <c r="E548" s="10" t="str">
        <f>IF(tbVisitas[Cliente]="","",IFERROR(INDEX(tbClientes[],MATCH(D548,tbClientes[Nome da Empresa],0),3),""))</f>
        <v/>
      </c>
      <c r="F548" s="14"/>
      <c r="G548" s="14"/>
      <c r="H548" s="14" t="str">
        <f ca="1">IF(G548="Cancelada",Aux!$A$2,IF(G548="Sim",Aux!$A$3,IF(AND(G548="Não",B548&gt;=TODAY()),Aux!$A$4,IF(AND(G548="Não",B548&lt;TODAY()),Aux!$A$5,""))))</f>
        <v/>
      </c>
      <c r="I548" s="14"/>
      <c r="J548" s="11" t="str">
        <f t="shared" si="9"/>
        <v/>
      </c>
    </row>
    <row r="549" spans="2:10" ht="30" customHeight="1" x14ac:dyDescent="0.25">
      <c r="B549" s="59"/>
      <c r="C549" s="14"/>
      <c r="D549" s="14"/>
      <c r="E549" s="10" t="str">
        <f>IF(tbVisitas[Cliente]="","",IFERROR(INDEX(tbClientes[],MATCH(D549,tbClientes[Nome da Empresa],0),3),""))</f>
        <v/>
      </c>
      <c r="F549" s="14"/>
      <c r="G549" s="14"/>
      <c r="H549" s="14" t="str">
        <f ca="1">IF(G549="Cancelada",Aux!$A$2,IF(G549="Sim",Aux!$A$3,IF(AND(G549="Não",B549&gt;=TODAY()),Aux!$A$4,IF(AND(G549="Não",B549&lt;TODAY()),Aux!$A$5,""))))</f>
        <v/>
      </c>
      <c r="I549" s="14"/>
      <c r="J549" s="11" t="str">
        <f t="shared" si="9"/>
        <v/>
      </c>
    </row>
    <row r="550" spans="2:10" ht="30" customHeight="1" x14ac:dyDescent="0.25">
      <c r="B550" s="59"/>
      <c r="C550" s="14"/>
      <c r="D550" s="14"/>
      <c r="E550" s="10" t="str">
        <f>IF(tbVisitas[Cliente]="","",IFERROR(INDEX(tbClientes[],MATCH(D550,tbClientes[Nome da Empresa],0),3),""))</f>
        <v/>
      </c>
      <c r="F550" s="14"/>
      <c r="G550" s="14"/>
      <c r="H550" s="14" t="str">
        <f ca="1">IF(G550="Cancelada",Aux!$A$2,IF(G550="Sim",Aux!$A$3,IF(AND(G550="Não",B550&gt;=TODAY()),Aux!$A$4,IF(AND(G550="Não",B550&lt;TODAY()),Aux!$A$5,""))))</f>
        <v/>
      </c>
      <c r="I550" s="14"/>
      <c r="J550" s="11" t="str">
        <f t="shared" si="9"/>
        <v/>
      </c>
    </row>
    <row r="551" spans="2:10" ht="30" customHeight="1" x14ac:dyDescent="0.25">
      <c r="B551" s="59"/>
      <c r="C551" s="14"/>
      <c r="D551" s="14"/>
      <c r="E551" s="10" t="str">
        <f>IF(tbVisitas[Cliente]="","",IFERROR(INDEX(tbClientes[],MATCH(D551,tbClientes[Nome da Empresa],0),3),""))</f>
        <v/>
      </c>
      <c r="F551" s="14"/>
      <c r="G551" s="14"/>
      <c r="H551" s="14" t="str">
        <f ca="1">IF(G551="Cancelada",Aux!$A$2,IF(G551="Sim",Aux!$A$3,IF(AND(G551="Não",B551&gt;=TODAY()),Aux!$A$4,IF(AND(G551="Não",B551&lt;TODAY()),Aux!$A$5,""))))</f>
        <v/>
      </c>
      <c r="I551" s="14"/>
      <c r="J551" s="11" t="str">
        <f t="shared" si="9"/>
        <v/>
      </c>
    </row>
    <row r="552" spans="2:10" ht="30" customHeight="1" x14ac:dyDescent="0.25">
      <c r="B552" s="59"/>
      <c r="C552" s="14"/>
      <c r="D552" s="14"/>
      <c r="E552" s="10" t="str">
        <f>IF(tbVisitas[Cliente]="","",IFERROR(INDEX(tbClientes[],MATCH(D552,tbClientes[Nome da Empresa],0),3),""))</f>
        <v/>
      </c>
      <c r="F552" s="14"/>
      <c r="G552" s="14"/>
      <c r="H552" s="14" t="str">
        <f ca="1">IF(G552="Cancelada",Aux!$A$2,IF(G552="Sim",Aux!$A$3,IF(AND(G552="Não",B552&gt;=TODAY()),Aux!$A$4,IF(AND(G552="Não",B552&lt;TODAY()),Aux!$A$5,""))))</f>
        <v/>
      </c>
      <c r="I552" s="14"/>
      <c r="J552" s="11" t="str">
        <f t="shared" si="9"/>
        <v/>
      </c>
    </row>
    <row r="553" spans="2:10" ht="30" customHeight="1" x14ac:dyDescent="0.25">
      <c r="B553" s="59"/>
      <c r="C553" s="14"/>
      <c r="D553" s="14"/>
      <c r="E553" s="10" t="str">
        <f>IF(tbVisitas[Cliente]="","",IFERROR(INDEX(tbClientes[],MATCH(D553,tbClientes[Nome da Empresa],0),3),""))</f>
        <v/>
      </c>
      <c r="F553" s="14"/>
      <c r="G553" s="14"/>
      <c r="H553" s="14" t="str">
        <f ca="1">IF(G553="Cancelada",Aux!$A$2,IF(G553="Sim",Aux!$A$3,IF(AND(G553="Não",B553&gt;=TODAY()),Aux!$A$4,IF(AND(G553="Não",B553&lt;TODAY()),Aux!$A$5,""))))</f>
        <v/>
      </c>
      <c r="I553" s="14"/>
      <c r="J553" s="11" t="str">
        <f t="shared" si="9"/>
        <v/>
      </c>
    </row>
    <row r="554" spans="2:10" ht="30" customHeight="1" x14ac:dyDescent="0.25">
      <c r="B554" s="59"/>
      <c r="C554" s="14"/>
      <c r="D554" s="14"/>
      <c r="E554" s="10" t="str">
        <f>IF(tbVisitas[Cliente]="","",IFERROR(INDEX(tbClientes[],MATCH(D554,tbClientes[Nome da Empresa],0),3),""))</f>
        <v/>
      </c>
      <c r="F554" s="14"/>
      <c r="G554" s="14"/>
      <c r="H554" s="14" t="str">
        <f ca="1">IF(G554="Cancelada",Aux!$A$2,IF(G554="Sim",Aux!$A$3,IF(AND(G554="Não",B554&gt;=TODAY()),Aux!$A$4,IF(AND(G554="Não",B554&lt;TODAY()),Aux!$A$5,""))))</f>
        <v/>
      </c>
      <c r="I554" s="14"/>
      <c r="J554" s="11" t="str">
        <f t="shared" si="9"/>
        <v/>
      </c>
    </row>
    <row r="555" spans="2:10" ht="30" customHeight="1" x14ac:dyDescent="0.25">
      <c r="B555" s="59"/>
      <c r="C555" s="14"/>
      <c r="D555" s="14"/>
      <c r="E555" s="10" t="str">
        <f>IF(tbVisitas[Cliente]="","",IFERROR(INDEX(tbClientes[],MATCH(D555,tbClientes[Nome da Empresa],0),3),""))</f>
        <v/>
      </c>
      <c r="F555" s="14"/>
      <c r="G555" s="14"/>
      <c r="H555" s="14" t="str">
        <f ca="1">IF(G555="Cancelada",Aux!$A$2,IF(G555="Sim",Aux!$A$3,IF(AND(G555="Não",B555&gt;=TODAY()),Aux!$A$4,IF(AND(G555="Não",B555&lt;TODAY()),Aux!$A$5,""))))</f>
        <v/>
      </c>
      <c r="I555" s="14"/>
      <c r="J555" s="11" t="str">
        <f t="shared" si="9"/>
        <v/>
      </c>
    </row>
    <row r="556" spans="2:10" ht="30" customHeight="1" x14ac:dyDescent="0.25">
      <c r="B556" s="59"/>
      <c r="C556" s="14"/>
      <c r="D556" s="14"/>
      <c r="E556" s="10" t="str">
        <f>IF(tbVisitas[Cliente]="","",IFERROR(INDEX(tbClientes[],MATCH(D556,tbClientes[Nome da Empresa],0),3),""))</f>
        <v/>
      </c>
      <c r="F556" s="14"/>
      <c r="G556" s="14"/>
      <c r="H556" s="14" t="str">
        <f ca="1">IF(G556="Cancelada",Aux!$A$2,IF(G556="Sim",Aux!$A$3,IF(AND(G556="Não",B556&gt;=TODAY()),Aux!$A$4,IF(AND(G556="Não",B556&lt;TODAY()),Aux!$A$5,""))))</f>
        <v/>
      </c>
      <c r="I556" s="14"/>
      <c r="J556" s="11" t="str">
        <f t="shared" si="9"/>
        <v/>
      </c>
    </row>
    <row r="557" spans="2:10" ht="30" customHeight="1" x14ac:dyDescent="0.25">
      <c r="B557" s="59"/>
      <c r="C557" s="14"/>
      <c r="D557" s="14"/>
      <c r="E557" s="10" t="str">
        <f>IF(tbVisitas[Cliente]="","",IFERROR(INDEX(tbClientes[],MATCH(D557,tbClientes[Nome da Empresa],0),3),""))</f>
        <v/>
      </c>
      <c r="F557" s="14"/>
      <c r="G557" s="14"/>
      <c r="H557" s="14" t="str">
        <f ca="1">IF(G557="Cancelada",Aux!$A$2,IF(G557="Sim",Aux!$A$3,IF(AND(G557="Não",B557&gt;=TODAY()),Aux!$A$4,IF(AND(G557="Não",B557&lt;TODAY()),Aux!$A$5,""))))</f>
        <v/>
      </c>
      <c r="I557" s="14"/>
      <c r="J557" s="11" t="str">
        <f t="shared" si="9"/>
        <v/>
      </c>
    </row>
    <row r="558" spans="2:10" ht="30" customHeight="1" x14ac:dyDescent="0.25">
      <c r="B558" s="59"/>
      <c r="C558" s="14"/>
      <c r="D558" s="14"/>
      <c r="E558" s="10" t="str">
        <f>IF(tbVisitas[Cliente]="","",IFERROR(INDEX(tbClientes[],MATCH(D558,tbClientes[Nome da Empresa],0),3),""))</f>
        <v/>
      </c>
      <c r="F558" s="14"/>
      <c r="G558" s="14"/>
      <c r="H558" s="14" t="str">
        <f ca="1">IF(G558="Cancelada",Aux!$A$2,IF(G558="Sim",Aux!$A$3,IF(AND(G558="Não",B558&gt;=TODAY()),Aux!$A$4,IF(AND(G558="Não",B558&lt;TODAY()),Aux!$A$5,""))))</f>
        <v/>
      </c>
      <c r="I558" s="14"/>
      <c r="J558" s="11" t="str">
        <f t="shared" si="9"/>
        <v/>
      </c>
    </row>
    <row r="559" spans="2:10" ht="30" customHeight="1" x14ac:dyDescent="0.25">
      <c r="B559" s="59"/>
      <c r="C559" s="14"/>
      <c r="D559" s="14"/>
      <c r="E559" s="10" t="str">
        <f>IF(tbVisitas[Cliente]="","",IFERROR(INDEX(tbClientes[],MATCH(D559,tbClientes[Nome da Empresa],0),3),""))</f>
        <v/>
      </c>
      <c r="F559" s="14"/>
      <c r="G559" s="14"/>
      <c r="H559" s="14" t="str">
        <f ca="1">IF(G559="Cancelada",Aux!$A$2,IF(G559="Sim",Aux!$A$3,IF(AND(G559="Não",B559&gt;=TODAY()),Aux!$A$4,IF(AND(G559="Não",B559&lt;TODAY()),Aux!$A$5,""))))</f>
        <v/>
      </c>
      <c r="I559" s="14"/>
      <c r="J559" s="11" t="str">
        <f t="shared" si="9"/>
        <v/>
      </c>
    </row>
    <row r="560" spans="2:10" ht="30" customHeight="1" x14ac:dyDescent="0.25">
      <c r="B560" s="59"/>
      <c r="C560" s="14"/>
      <c r="D560" s="14"/>
      <c r="E560" s="10" t="str">
        <f>IF(tbVisitas[Cliente]="","",IFERROR(INDEX(tbClientes[],MATCH(D560,tbClientes[Nome da Empresa],0),3),""))</f>
        <v/>
      </c>
      <c r="F560" s="14"/>
      <c r="G560" s="14"/>
      <c r="H560" s="14" t="str">
        <f ca="1">IF(G560="Cancelada",Aux!$A$2,IF(G560="Sim",Aux!$A$3,IF(AND(G560="Não",B560&gt;=TODAY()),Aux!$A$4,IF(AND(G560="Não",B560&lt;TODAY()),Aux!$A$5,""))))</f>
        <v/>
      </c>
      <c r="I560" s="14"/>
      <c r="J560" s="11" t="str">
        <f t="shared" si="9"/>
        <v/>
      </c>
    </row>
    <row r="561" spans="2:10" ht="30" customHeight="1" x14ac:dyDescent="0.25">
      <c r="B561" s="59"/>
      <c r="C561" s="14"/>
      <c r="D561" s="14"/>
      <c r="E561" s="10" t="str">
        <f>IF(tbVisitas[Cliente]="","",IFERROR(INDEX(tbClientes[],MATCH(D561,tbClientes[Nome da Empresa],0),3),""))</f>
        <v/>
      </c>
      <c r="F561" s="14"/>
      <c r="G561" s="14"/>
      <c r="H561" s="14" t="str">
        <f ca="1">IF(G561="Cancelada",Aux!$A$2,IF(G561="Sim",Aux!$A$3,IF(AND(G561="Não",B561&gt;=TODAY()),Aux!$A$4,IF(AND(G561="Não",B561&lt;TODAY()),Aux!$A$5,""))))</f>
        <v/>
      </c>
      <c r="I561" s="14"/>
      <c r="J561" s="11" t="str">
        <f t="shared" si="9"/>
        <v/>
      </c>
    </row>
    <row r="562" spans="2:10" ht="30" customHeight="1" x14ac:dyDescent="0.25">
      <c r="B562" s="59"/>
      <c r="C562" s="14"/>
      <c r="D562" s="14"/>
      <c r="E562" s="10" t="str">
        <f>IF(tbVisitas[Cliente]="","",IFERROR(INDEX(tbClientes[],MATCH(D562,tbClientes[Nome da Empresa],0),3),""))</f>
        <v/>
      </c>
      <c r="F562" s="14"/>
      <c r="G562" s="14"/>
      <c r="H562" s="14" t="str">
        <f ca="1">IF(G562="Cancelada",Aux!$A$2,IF(G562="Sim",Aux!$A$3,IF(AND(G562="Não",B562&gt;=TODAY()),Aux!$A$4,IF(AND(G562="Não",B562&lt;TODAY()),Aux!$A$5,""))))</f>
        <v/>
      </c>
      <c r="I562" s="14"/>
      <c r="J562" s="11" t="str">
        <f t="shared" si="9"/>
        <v/>
      </c>
    </row>
    <row r="563" spans="2:10" ht="30" customHeight="1" x14ac:dyDescent="0.25">
      <c r="B563" s="59"/>
      <c r="C563" s="14"/>
      <c r="D563" s="14"/>
      <c r="E563" s="10" t="str">
        <f>IF(tbVisitas[Cliente]="","",IFERROR(INDEX(tbClientes[],MATCH(D563,tbClientes[Nome da Empresa],0),3),""))</f>
        <v/>
      </c>
      <c r="F563" s="14"/>
      <c r="G563" s="14"/>
      <c r="H563" s="14" t="str">
        <f ca="1">IF(G563="Cancelada",Aux!$A$2,IF(G563="Sim",Aux!$A$3,IF(AND(G563="Não",B563&gt;=TODAY()),Aux!$A$4,IF(AND(G563="Não",B563&lt;TODAY()),Aux!$A$5,""))))</f>
        <v/>
      </c>
      <c r="I563" s="14"/>
      <c r="J563" s="11" t="str">
        <f t="shared" si="9"/>
        <v/>
      </c>
    </row>
    <row r="564" spans="2:10" ht="30" customHeight="1" x14ac:dyDescent="0.25">
      <c r="B564" s="59"/>
      <c r="C564" s="14"/>
      <c r="D564" s="14"/>
      <c r="E564" s="10" t="str">
        <f>IF(tbVisitas[Cliente]="","",IFERROR(INDEX(tbClientes[],MATCH(D564,tbClientes[Nome da Empresa],0),3),""))</f>
        <v/>
      </c>
      <c r="F564" s="14"/>
      <c r="G564" s="14"/>
      <c r="H564" s="14" t="str">
        <f ca="1">IF(G564="Cancelada",Aux!$A$2,IF(G564="Sim",Aux!$A$3,IF(AND(G564="Não",B564&gt;=TODAY()),Aux!$A$4,IF(AND(G564="Não",B564&lt;TODAY()),Aux!$A$5,""))))</f>
        <v/>
      </c>
      <c r="I564" s="14"/>
      <c r="J564" s="11" t="str">
        <f t="shared" si="9"/>
        <v/>
      </c>
    </row>
    <row r="565" spans="2:10" ht="30" customHeight="1" x14ac:dyDescent="0.25">
      <c r="B565" s="59"/>
      <c r="C565" s="14"/>
      <c r="D565" s="14"/>
      <c r="E565" s="10" t="str">
        <f>IF(tbVisitas[Cliente]="","",IFERROR(INDEX(tbClientes[],MATCH(D565,tbClientes[Nome da Empresa],0),3),""))</f>
        <v/>
      </c>
      <c r="F565" s="14"/>
      <c r="G565" s="14"/>
      <c r="H565" s="14" t="str">
        <f ca="1">IF(G565="Cancelada",Aux!$A$2,IF(G565="Sim",Aux!$A$3,IF(AND(G565="Não",B565&gt;=TODAY()),Aux!$A$4,IF(AND(G565="Não",B565&lt;TODAY()),Aux!$A$5,""))))</f>
        <v/>
      </c>
      <c r="I565" s="14"/>
      <c r="J565" s="11" t="str">
        <f t="shared" si="9"/>
        <v/>
      </c>
    </row>
    <row r="566" spans="2:10" ht="30" customHeight="1" x14ac:dyDescent="0.25">
      <c r="B566" s="59"/>
      <c r="C566" s="14"/>
      <c r="D566" s="14"/>
      <c r="E566" s="10" t="str">
        <f>IF(tbVisitas[Cliente]="","",IFERROR(INDEX(tbClientes[],MATCH(D566,tbClientes[Nome da Empresa],0),3),""))</f>
        <v/>
      </c>
      <c r="F566" s="14"/>
      <c r="G566" s="14"/>
      <c r="H566" s="14" t="str">
        <f ca="1">IF(G566="Cancelada",Aux!$A$2,IF(G566="Sim",Aux!$A$3,IF(AND(G566="Não",B566&gt;=TODAY()),Aux!$A$4,IF(AND(G566="Não",B566&lt;TODAY()),Aux!$A$5,""))))</f>
        <v/>
      </c>
      <c r="I566" s="14"/>
      <c r="J566" s="11" t="str">
        <f t="shared" si="9"/>
        <v/>
      </c>
    </row>
    <row r="567" spans="2:10" ht="30" customHeight="1" x14ac:dyDescent="0.25">
      <c r="B567" s="59"/>
      <c r="C567" s="14"/>
      <c r="D567" s="14"/>
      <c r="E567" s="10" t="str">
        <f>IF(tbVisitas[Cliente]="","",IFERROR(INDEX(tbClientes[],MATCH(D567,tbClientes[Nome da Empresa],0),3),""))</f>
        <v/>
      </c>
      <c r="F567" s="14"/>
      <c r="G567" s="14"/>
      <c r="H567" s="14" t="str">
        <f ca="1">IF(G567="Cancelada",Aux!$A$2,IF(G567="Sim",Aux!$A$3,IF(AND(G567="Não",B567&gt;=TODAY()),Aux!$A$4,IF(AND(G567="Não",B567&lt;TODAY()),Aux!$A$5,""))))</f>
        <v/>
      </c>
      <c r="I567" s="14"/>
      <c r="J567" s="11" t="str">
        <f t="shared" si="9"/>
        <v/>
      </c>
    </row>
    <row r="568" spans="2:10" ht="30" customHeight="1" x14ac:dyDescent="0.25">
      <c r="B568" s="59"/>
      <c r="C568" s="14"/>
      <c r="D568" s="14"/>
      <c r="E568" s="10" t="str">
        <f>IF(tbVisitas[Cliente]="","",IFERROR(INDEX(tbClientes[],MATCH(D568,tbClientes[Nome da Empresa],0),3),""))</f>
        <v/>
      </c>
      <c r="F568" s="14"/>
      <c r="G568" s="14"/>
      <c r="H568" s="14" t="str">
        <f ca="1">IF(G568="Cancelada",Aux!$A$2,IF(G568="Sim",Aux!$A$3,IF(AND(G568="Não",B568&gt;=TODAY()),Aux!$A$4,IF(AND(G568="Não",B568&lt;TODAY()),Aux!$A$5,""))))</f>
        <v/>
      </c>
      <c r="I568" s="14"/>
      <c r="J568" s="11" t="str">
        <f t="shared" si="9"/>
        <v/>
      </c>
    </row>
    <row r="569" spans="2:10" ht="30" customHeight="1" x14ac:dyDescent="0.25">
      <c r="B569" s="59"/>
      <c r="C569" s="14"/>
      <c r="D569" s="14"/>
      <c r="E569" s="10" t="str">
        <f>IF(tbVisitas[Cliente]="","",IFERROR(INDEX(tbClientes[],MATCH(D569,tbClientes[Nome da Empresa],0),3),""))</f>
        <v/>
      </c>
      <c r="F569" s="14"/>
      <c r="G569" s="14"/>
      <c r="H569" s="14" t="str">
        <f ca="1">IF(G569="Cancelada",Aux!$A$2,IF(G569="Sim",Aux!$A$3,IF(AND(G569="Não",B569&gt;=TODAY()),Aux!$A$4,IF(AND(G569="Não",B569&lt;TODAY()),Aux!$A$5,""))))</f>
        <v/>
      </c>
      <c r="I569" s="14"/>
      <c r="J569" s="11" t="str">
        <f t="shared" si="9"/>
        <v/>
      </c>
    </row>
    <row r="570" spans="2:10" ht="30" customHeight="1" x14ac:dyDescent="0.25">
      <c r="B570" s="59"/>
      <c r="C570" s="14"/>
      <c r="D570" s="14"/>
      <c r="E570" s="10" t="str">
        <f>IF(tbVisitas[Cliente]="","",IFERROR(INDEX(tbClientes[],MATCH(D570,tbClientes[Nome da Empresa],0),3),""))</f>
        <v/>
      </c>
      <c r="F570" s="14"/>
      <c r="G570" s="14"/>
      <c r="H570" s="14" t="str">
        <f ca="1">IF(G570="Cancelada",Aux!$A$2,IF(G570="Sim",Aux!$A$3,IF(AND(G570="Não",B570&gt;=TODAY()),Aux!$A$4,IF(AND(G570="Não",B570&lt;TODAY()),Aux!$A$5,""))))</f>
        <v/>
      </c>
      <c r="I570" s="14"/>
      <c r="J570" s="11" t="str">
        <f t="shared" si="9"/>
        <v/>
      </c>
    </row>
    <row r="571" spans="2:10" ht="30" customHeight="1" x14ac:dyDescent="0.25">
      <c r="B571" s="59"/>
      <c r="C571" s="14"/>
      <c r="D571" s="14"/>
      <c r="E571" s="10" t="str">
        <f>IF(tbVisitas[Cliente]="","",IFERROR(INDEX(tbClientes[],MATCH(D571,tbClientes[Nome da Empresa],0),3),""))</f>
        <v/>
      </c>
      <c r="F571" s="14"/>
      <c r="G571" s="14"/>
      <c r="H571" s="14" t="str">
        <f ca="1">IF(G571="Cancelada",Aux!$A$2,IF(G571="Sim",Aux!$A$3,IF(AND(G571="Não",B571&gt;=TODAY()),Aux!$A$4,IF(AND(G571="Não",B571&lt;TODAY()),Aux!$A$5,""))))</f>
        <v/>
      </c>
      <c r="I571" s="14"/>
      <c r="J571" s="11" t="str">
        <f t="shared" si="9"/>
        <v/>
      </c>
    </row>
    <row r="572" spans="2:10" ht="30" customHeight="1" x14ac:dyDescent="0.25">
      <c r="B572" s="59"/>
      <c r="C572" s="14"/>
      <c r="D572" s="14"/>
      <c r="E572" s="10" t="str">
        <f>IF(tbVisitas[Cliente]="","",IFERROR(INDEX(tbClientes[],MATCH(D572,tbClientes[Nome da Empresa],0),3),""))</f>
        <v/>
      </c>
      <c r="F572" s="14"/>
      <c r="G572" s="14"/>
      <c r="H572" s="14" t="str">
        <f ca="1">IF(G572="Cancelada",Aux!$A$2,IF(G572="Sim",Aux!$A$3,IF(AND(G572="Não",B572&gt;=TODAY()),Aux!$A$4,IF(AND(G572="Não",B572&lt;TODAY()),Aux!$A$5,""))))</f>
        <v/>
      </c>
      <c r="I572" s="14"/>
      <c r="J572" s="11" t="str">
        <f t="shared" si="9"/>
        <v/>
      </c>
    </row>
    <row r="573" spans="2:10" ht="30" customHeight="1" x14ac:dyDescent="0.25">
      <c r="B573" s="59"/>
      <c r="C573" s="14"/>
      <c r="D573" s="14"/>
      <c r="E573" s="10" t="str">
        <f>IF(tbVisitas[Cliente]="","",IFERROR(INDEX(tbClientes[],MATCH(D573,tbClientes[Nome da Empresa],0),3),""))</f>
        <v/>
      </c>
      <c r="F573" s="14"/>
      <c r="G573" s="14"/>
      <c r="H573" s="14" t="str">
        <f ca="1">IF(G573="Cancelada",Aux!$A$2,IF(G573="Sim",Aux!$A$3,IF(AND(G573="Não",B573&gt;=TODAY()),Aux!$A$4,IF(AND(G573="Não",B573&lt;TODAY()),Aux!$A$5,""))))</f>
        <v/>
      </c>
      <c r="I573" s="14"/>
      <c r="J573" s="11" t="str">
        <f t="shared" si="9"/>
        <v/>
      </c>
    </row>
    <row r="574" spans="2:10" ht="30" customHeight="1" x14ac:dyDescent="0.25">
      <c r="B574" s="59"/>
      <c r="C574" s="14"/>
      <c r="D574" s="14"/>
      <c r="E574" s="10" t="str">
        <f>IF(tbVisitas[Cliente]="","",IFERROR(INDEX(tbClientes[],MATCH(D574,tbClientes[Nome da Empresa],0),3),""))</f>
        <v/>
      </c>
      <c r="F574" s="14"/>
      <c r="G574" s="14"/>
      <c r="H574" s="14" t="str">
        <f ca="1">IF(G574="Cancelada",Aux!$A$2,IF(G574="Sim",Aux!$A$3,IF(AND(G574="Não",B574&gt;=TODAY()),Aux!$A$4,IF(AND(G574="Não",B574&lt;TODAY()),Aux!$A$5,""))))</f>
        <v/>
      </c>
      <c r="I574" s="14"/>
      <c r="J574" s="11" t="str">
        <f t="shared" si="9"/>
        <v/>
      </c>
    </row>
    <row r="575" spans="2:10" ht="30" customHeight="1" x14ac:dyDescent="0.25">
      <c r="B575" s="59"/>
      <c r="C575" s="14"/>
      <c r="D575" s="14"/>
      <c r="E575" s="10" t="str">
        <f>IF(tbVisitas[Cliente]="","",IFERROR(INDEX(tbClientes[],MATCH(D575,tbClientes[Nome da Empresa],0),3),""))</f>
        <v/>
      </c>
      <c r="F575" s="14"/>
      <c r="G575" s="14"/>
      <c r="H575" s="14" t="str">
        <f ca="1">IF(G575="Cancelada",Aux!$A$2,IF(G575="Sim",Aux!$A$3,IF(AND(G575="Não",B575&gt;=TODAY()),Aux!$A$4,IF(AND(G575="Não",B575&lt;TODAY()),Aux!$A$5,""))))</f>
        <v/>
      </c>
      <c r="I575" s="14"/>
      <c r="J575" s="11" t="str">
        <f t="shared" si="9"/>
        <v/>
      </c>
    </row>
    <row r="576" spans="2:10" ht="30" customHeight="1" x14ac:dyDescent="0.25">
      <c r="B576" s="59"/>
      <c r="C576" s="14"/>
      <c r="D576" s="14"/>
      <c r="E576" s="10" t="str">
        <f>IF(tbVisitas[Cliente]="","",IFERROR(INDEX(tbClientes[],MATCH(D576,tbClientes[Nome da Empresa],0),3),""))</f>
        <v/>
      </c>
      <c r="F576" s="14"/>
      <c r="G576" s="14"/>
      <c r="H576" s="14" t="str">
        <f ca="1">IF(G576="Cancelada",Aux!$A$2,IF(G576="Sim",Aux!$A$3,IF(AND(G576="Não",B576&gt;=TODAY()),Aux!$A$4,IF(AND(G576="Não",B576&lt;TODAY()),Aux!$A$5,""))))</f>
        <v/>
      </c>
      <c r="I576" s="14"/>
      <c r="J576" s="11" t="str">
        <f t="shared" si="9"/>
        <v/>
      </c>
    </row>
    <row r="577" spans="2:10" ht="30" customHeight="1" x14ac:dyDescent="0.25">
      <c r="B577" s="59"/>
      <c r="C577" s="14"/>
      <c r="D577" s="14"/>
      <c r="E577" s="10" t="str">
        <f>IF(tbVisitas[Cliente]="","",IFERROR(INDEX(tbClientes[],MATCH(D577,tbClientes[Nome da Empresa],0),3),""))</f>
        <v/>
      </c>
      <c r="F577" s="14"/>
      <c r="G577" s="14"/>
      <c r="H577" s="14" t="str">
        <f ca="1">IF(G577="Cancelada",Aux!$A$2,IF(G577="Sim",Aux!$A$3,IF(AND(G577="Não",B577&gt;=TODAY()),Aux!$A$4,IF(AND(G577="Não",B577&lt;TODAY()),Aux!$A$5,""))))</f>
        <v/>
      </c>
      <c r="I577" s="14"/>
      <c r="J577" s="11" t="str">
        <f t="shared" si="9"/>
        <v/>
      </c>
    </row>
    <row r="578" spans="2:10" ht="30" customHeight="1" x14ac:dyDescent="0.25">
      <c r="B578" s="59"/>
      <c r="C578" s="14"/>
      <c r="D578" s="14"/>
      <c r="E578" s="10" t="str">
        <f>IF(tbVisitas[Cliente]="","",IFERROR(INDEX(tbClientes[],MATCH(D578,tbClientes[Nome da Empresa],0),3),""))</f>
        <v/>
      </c>
      <c r="F578" s="14"/>
      <c r="G578" s="14"/>
      <c r="H578" s="14" t="str">
        <f ca="1">IF(G578="Cancelada",Aux!$A$2,IF(G578="Sim",Aux!$A$3,IF(AND(G578="Não",B578&gt;=TODAY()),Aux!$A$4,IF(AND(G578="Não",B578&lt;TODAY()),Aux!$A$5,""))))</f>
        <v/>
      </c>
      <c r="I578" s="14"/>
      <c r="J578" s="11" t="str">
        <f t="shared" si="9"/>
        <v/>
      </c>
    </row>
    <row r="579" spans="2:10" ht="30" customHeight="1" x14ac:dyDescent="0.25">
      <c r="B579" s="59"/>
      <c r="C579" s="14"/>
      <c r="D579" s="14"/>
      <c r="E579" s="10" t="str">
        <f>IF(tbVisitas[Cliente]="","",IFERROR(INDEX(tbClientes[],MATCH(D579,tbClientes[Nome da Empresa],0),3),""))</f>
        <v/>
      </c>
      <c r="F579" s="14"/>
      <c r="G579" s="14"/>
      <c r="H579" s="14" t="str">
        <f ca="1">IF(G579="Cancelada",Aux!$A$2,IF(G579="Sim",Aux!$A$3,IF(AND(G579="Não",B579&gt;=TODAY()),Aux!$A$4,IF(AND(G579="Não",B579&lt;TODAY()),Aux!$A$5,""))))</f>
        <v/>
      </c>
      <c r="I579" s="14"/>
      <c r="J579" s="11" t="str">
        <f t="shared" si="9"/>
        <v/>
      </c>
    </row>
    <row r="580" spans="2:10" ht="30" customHeight="1" x14ac:dyDescent="0.25">
      <c r="B580" s="59"/>
      <c r="C580" s="14"/>
      <c r="D580" s="14"/>
      <c r="E580" s="10" t="str">
        <f>IF(tbVisitas[Cliente]="","",IFERROR(INDEX(tbClientes[],MATCH(D580,tbClientes[Nome da Empresa],0),3),""))</f>
        <v/>
      </c>
      <c r="F580" s="14"/>
      <c r="G580" s="14"/>
      <c r="H580" s="14" t="str">
        <f ca="1">IF(G580="Cancelada",Aux!$A$2,IF(G580="Sim",Aux!$A$3,IF(AND(G580="Não",B580&gt;=TODAY()),Aux!$A$4,IF(AND(G580="Não",B580&lt;TODAY()),Aux!$A$5,""))))</f>
        <v/>
      </c>
      <c r="I580" s="14"/>
      <c r="J580" s="11" t="str">
        <f t="shared" si="9"/>
        <v/>
      </c>
    </row>
    <row r="581" spans="2:10" ht="30" customHeight="1" x14ac:dyDescent="0.25">
      <c r="B581" s="59"/>
      <c r="C581" s="14"/>
      <c r="D581" s="14"/>
      <c r="E581" s="10" t="str">
        <f>IF(tbVisitas[Cliente]="","",IFERROR(INDEX(tbClientes[],MATCH(D581,tbClientes[Nome da Empresa],0),3),""))</f>
        <v/>
      </c>
      <c r="F581" s="14"/>
      <c r="G581" s="14"/>
      <c r="H581" s="14" t="str">
        <f ca="1">IF(G581="Cancelada",Aux!$A$2,IF(G581="Sim",Aux!$A$3,IF(AND(G581="Não",B581&gt;=TODAY()),Aux!$A$4,IF(AND(G581="Não",B581&lt;TODAY()),Aux!$A$5,""))))</f>
        <v/>
      </c>
      <c r="I581" s="14"/>
      <c r="J581" s="11" t="str">
        <f t="shared" si="9"/>
        <v/>
      </c>
    </row>
    <row r="582" spans="2:10" ht="30" customHeight="1" x14ac:dyDescent="0.25">
      <c r="B582" s="59"/>
      <c r="C582" s="14"/>
      <c r="D582" s="14"/>
      <c r="E582" s="10" t="str">
        <f>IF(tbVisitas[Cliente]="","",IFERROR(INDEX(tbClientes[],MATCH(D582,tbClientes[Nome da Empresa],0),3),""))</f>
        <v/>
      </c>
      <c r="F582" s="14"/>
      <c r="G582" s="14"/>
      <c r="H582" s="14" t="str">
        <f ca="1">IF(G582="Cancelada",Aux!$A$2,IF(G582="Sim",Aux!$A$3,IF(AND(G582="Não",B582&gt;=TODAY()),Aux!$A$4,IF(AND(G582="Não",B582&lt;TODAY()),Aux!$A$5,""))))</f>
        <v/>
      </c>
      <c r="I582" s="14"/>
      <c r="J582" s="11" t="str">
        <f t="shared" si="9"/>
        <v/>
      </c>
    </row>
    <row r="583" spans="2:10" ht="30" customHeight="1" x14ac:dyDescent="0.25">
      <c r="B583" s="59"/>
      <c r="C583" s="14"/>
      <c r="D583" s="14"/>
      <c r="E583" s="10" t="str">
        <f>IF(tbVisitas[Cliente]="","",IFERROR(INDEX(tbClientes[],MATCH(D583,tbClientes[Nome da Empresa],0),3),""))</f>
        <v/>
      </c>
      <c r="F583" s="14"/>
      <c r="G583" s="14"/>
      <c r="H583" s="14" t="str">
        <f ca="1">IF(G583="Cancelada",Aux!$A$2,IF(G583="Sim",Aux!$A$3,IF(AND(G583="Não",B583&gt;=TODAY()),Aux!$A$4,IF(AND(G583="Não",B583&lt;TODAY()),Aux!$A$5,""))))</f>
        <v/>
      </c>
      <c r="I583" s="14"/>
      <c r="J583" s="11" t="str">
        <f t="shared" si="9"/>
        <v/>
      </c>
    </row>
    <row r="584" spans="2:10" ht="30" customHeight="1" x14ac:dyDescent="0.25">
      <c r="B584" s="59"/>
      <c r="C584" s="14"/>
      <c r="D584" s="14"/>
      <c r="E584" s="10" t="str">
        <f>IF(tbVisitas[Cliente]="","",IFERROR(INDEX(tbClientes[],MATCH(D584,tbClientes[Nome da Empresa],0),3),""))</f>
        <v/>
      </c>
      <c r="F584" s="14"/>
      <c r="G584" s="14"/>
      <c r="H584" s="14" t="str">
        <f ca="1">IF(G584="Cancelada",Aux!$A$2,IF(G584="Sim",Aux!$A$3,IF(AND(G584="Não",B584&gt;=TODAY()),Aux!$A$4,IF(AND(G584="Não",B584&lt;TODAY()),Aux!$A$5,""))))</f>
        <v/>
      </c>
      <c r="I584" s="14"/>
      <c r="J584" s="11" t="str">
        <f t="shared" si="9"/>
        <v/>
      </c>
    </row>
    <row r="585" spans="2:10" ht="30" customHeight="1" x14ac:dyDescent="0.25">
      <c r="B585" s="59"/>
      <c r="C585" s="14"/>
      <c r="D585" s="14"/>
      <c r="E585" s="10" t="str">
        <f>IF(tbVisitas[Cliente]="","",IFERROR(INDEX(tbClientes[],MATCH(D585,tbClientes[Nome da Empresa],0),3),""))</f>
        <v/>
      </c>
      <c r="F585" s="14"/>
      <c r="G585" s="14"/>
      <c r="H585" s="14" t="str">
        <f ca="1">IF(G585="Cancelada",Aux!$A$2,IF(G585="Sim",Aux!$A$3,IF(AND(G585="Não",B585&gt;=TODAY()),Aux!$A$4,IF(AND(G585="Não",B585&lt;TODAY()),Aux!$A$5,""))))</f>
        <v/>
      </c>
      <c r="I585" s="14"/>
      <c r="J585" s="11" t="str">
        <f t="shared" si="9"/>
        <v/>
      </c>
    </row>
    <row r="586" spans="2:10" ht="30" customHeight="1" x14ac:dyDescent="0.25">
      <c r="B586" s="59"/>
      <c r="C586" s="14"/>
      <c r="D586" s="14"/>
      <c r="E586" s="10" t="str">
        <f>IF(tbVisitas[Cliente]="","",IFERROR(INDEX(tbClientes[],MATCH(D586,tbClientes[Nome da Empresa],0),3),""))</f>
        <v/>
      </c>
      <c r="F586" s="14"/>
      <c r="G586" s="14"/>
      <c r="H586" s="14" t="str">
        <f ca="1">IF(G586="Cancelada",Aux!$A$2,IF(G586="Sim",Aux!$A$3,IF(AND(G586="Não",B586&gt;=TODAY()),Aux!$A$4,IF(AND(G586="Não",B586&lt;TODAY()),Aux!$A$5,""))))</f>
        <v/>
      </c>
      <c r="I586" s="14"/>
      <c r="J586" s="11" t="str">
        <f t="shared" si="9"/>
        <v/>
      </c>
    </row>
    <row r="587" spans="2:10" ht="30" customHeight="1" x14ac:dyDescent="0.25">
      <c r="B587" s="59"/>
      <c r="C587" s="14"/>
      <c r="D587" s="14"/>
      <c r="E587" s="10" t="str">
        <f>IF(tbVisitas[Cliente]="","",IFERROR(INDEX(tbClientes[],MATCH(D587,tbClientes[Nome da Empresa],0),3),""))</f>
        <v/>
      </c>
      <c r="F587" s="14"/>
      <c r="G587" s="14"/>
      <c r="H587" s="14" t="str">
        <f ca="1">IF(G587="Cancelada",Aux!$A$2,IF(G587="Sim",Aux!$A$3,IF(AND(G587="Não",B587&gt;=TODAY()),Aux!$A$4,IF(AND(G587="Não",B587&lt;TODAY()),Aux!$A$5,""))))</f>
        <v/>
      </c>
      <c r="I587" s="14"/>
      <c r="J587" s="11" t="str">
        <f t="shared" si="9"/>
        <v/>
      </c>
    </row>
    <row r="588" spans="2:10" ht="30" customHeight="1" x14ac:dyDescent="0.25">
      <c r="B588" s="59"/>
      <c r="C588" s="14"/>
      <c r="D588" s="14"/>
      <c r="E588" s="10" t="str">
        <f>IF(tbVisitas[Cliente]="","",IFERROR(INDEX(tbClientes[],MATCH(D588,tbClientes[Nome da Empresa],0),3),""))</f>
        <v/>
      </c>
      <c r="F588" s="14"/>
      <c r="G588" s="14"/>
      <c r="H588" s="14" t="str">
        <f ca="1">IF(G588="Cancelada",Aux!$A$2,IF(G588="Sim",Aux!$A$3,IF(AND(G588="Não",B588&gt;=TODAY()),Aux!$A$4,IF(AND(G588="Não",B588&lt;TODAY()),Aux!$A$5,""))))</f>
        <v/>
      </c>
      <c r="I588" s="14"/>
      <c r="J588" s="11" t="str">
        <f t="shared" si="9"/>
        <v/>
      </c>
    </row>
    <row r="589" spans="2:10" ht="30" customHeight="1" x14ac:dyDescent="0.25">
      <c r="B589" s="59"/>
      <c r="C589" s="14"/>
      <c r="D589" s="14"/>
      <c r="E589" s="10" t="str">
        <f>IF(tbVisitas[Cliente]="","",IFERROR(INDEX(tbClientes[],MATCH(D589,tbClientes[Nome da Empresa],0),3),""))</f>
        <v/>
      </c>
      <c r="F589" s="14"/>
      <c r="G589" s="14"/>
      <c r="H589" s="14" t="str">
        <f ca="1">IF(G589="Cancelada",Aux!$A$2,IF(G589="Sim",Aux!$A$3,IF(AND(G589="Não",B589&gt;=TODAY()),Aux!$A$4,IF(AND(G589="Não",B589&lt;TODAY()),Aux!$A$5,""))))</f>
        <v/>
      </c>
      <c r="I589" s="14"/>
      <c r="J589" s="11" t="str">
        <f t="shared" si="9"/>
        <v/>
      </c>
    </row>
    <row r="590" spans="2:10" ht="30" customHeight="1" x14ac:dyDescent="0.25">
      <c r="B590" s="59"/>
      <c r="C590" s="14"/>
      <c r="D590" s="14"/>
      <c r="E590" s="10" t="str">
        <f>IF(tbVisitas[Cliente]="","",IFERROR(INDEX(tbClientes[],MATCH(D590,tbClientes[Nome da Empresa],0),3),""))</f>
        <v/>
      </c>
      <c r="F590" s="14"/>
      <c r="G590" s="14"/>
      <c r="H590" s="14" t="str">
        <f ca="1">IF(G590="Cancelada",Aux!$A$2,IF(G590="Sim",Aux!$A$3,IF(AND(G590="Não",B590&gt;=TODAY()),Aux!$A$4,IF(AND(G590="Não",B590&lt;TODAY()),Aux!$A$5,""))))</f>
        <v/>
      </c>
      <c r="I590" s="14"/>
      <c r="J590" s="11" t="str">
        <f t="shared" si="9"/>
        <v/>
      </c>
    </row>
    <row r="591" spans="2:10" ht="30" customHeight="1" x14ac:dyDescent="0.25">
      <c r="B591" s="59"/>
      <c r="C591" s="14"/>
      <c r="D591" s="14"/>
      <c r="E591" s="10" t="str">
        <f>IF(tbVisitas[Cliente]="","",IFERROR(INDEX(tbClientes[],MATCH(D591,tbClientes[Nome da Empresa],0),3),""))</f>
        <v/>
      </c>
      <c r="F591" s="14"/>
      <c r="G591" s="14"/>
      <c r="H591" s="14" t="str">
        <f ca="1">IF(G591="Cancelada",Aux!$A$2,IF(G591="Sim",Aux!$A$3,IF(AND(G591="Não",B591&gt;=TODAY()),Aux!$A$4,IF(AND(G591="Não",B591&lt;TODAY()),Aux!$A$5,""))))</f>
        <v/>
      </c>
      <c r="I591" s="14"/>
      <c r="J591" s="11" t="str">
        <f t="shared" si="9"/>
        <v/>
      </c>
    </row>
    <row r="592" spans="2:10" ht="30" customHeight="1" x14ac:dyDescent="0.25">
      <c r="B592" s="59"/>
      <c r="C592" s="14"/>
      <c r="D592" s="14"/>
      <c r="E592" s="10" t="str">
        <f>IF(tbVisitas[Cliente]="","",IFERROR(INDEX(tbClientes[],MATCH(D592,tbClientes[Nome da Empresa],0),3),""))</f>
        <v/>
      </c>
      <c r="F592" s="14"/>
      <c r="G592" s="14"/>
      <c r="H592" s="14" t="str">
        <f ca="1">IF(G592="Cancelada",Aux!$A$2,IF(G592="Sim",Aux!$A$3,IF(AND(G592="Não",B592&gt;=TODAY()),Aux!$A$4,IF(AND(G592="Não",B592&lt;TODAY()),Aux!$A$5,""))))</f>
        <v/>
      </c>
      <c r="I592" s="14"/>
      <c r="J592" s="11" t="str">
        <f t="shared" si="9"/>
        <v/>
      </c>
    </row>
    <row r="593" spans="2:10" ht="30" customHeight="1" x14ac:dyDescent="0.25">
      <c r="B593" s="59"/>
      <c r="C593" s="14"/>
      <c r="D593" s="14"/>
      <c r="E593" s="10" t="str">
        <f>IF(tbVisitas[Cliente]="","",IFERROR(INDEX(tbClientes[],MATCH(D593,tbClientes[Nome da Empresa],0),3),""))</f>
        <v/>
      </c>
      <c r="F593" s="14"/>
      <c r="G593" s="14"/>
      <c r="H593" s="14" t="str">
        <f ca="1">IF(G593="Cancelada",Aux!$A$2,IF(G593="Sim",Aux!$A$3,IF(AND(G593="Não",B593&gt;=TODAY()),Aux!$A$4,IF(AND(G593="Não",B593&lt;TODAY()),Aux!$A$5,""))))</f>
        <v/>
      </c>
      <c r="I593" s="14"/>
      <c r="J593" s="11" t="str">
        <f t="shared" si="9"/>
        <v/>
      </c>
    </row>
    <row r="594" spans="2:10" ht="30" customHeight="1" x14ac:dyDescent="0.25">
      <c r="B594" s="59"/>
      <c r="C594" s="14"/>
      <c r="D594" s="14"/>
      <c r="E594" s="10" t="str">
        <f>IF(tbVisitas[Cliente]="","",IFERROR(INDEX(tbClientes[],MATCH(D594,tbClientes[Nome da Empresa],0),3),""))</f>
        <v/>
      </c>
      <c r="F594" s="14"/>
      <c r="G594" s="14"/>
      <c r="H594" s="14" t="str">
        <f ca="1">IF(G594="Cancelada",Aux!$A$2,IF(G594="Sim",Aux!$A$3,IF(AND(G594="Não",B594&gt;=TODAY()),Aux!$A$4,IF(AND(G594="Não",B594&lt;TODAY()),Aux!$A$5,""))))</f>
        <v/>
      </c>
      <c r="I594" s="14"/>
      <c r="J594" s="11" t="str">
        <f t="shared" si="9"/>
        <v/>
      </c>
    </row>
    <row r="595" spans="2:10" ht="30" customHeight="1" x14ac:dyDescent="0.25">
      <c r="B595" s="59"/>
      <c r="C595" s="14"/>
      <c r="D595" s="14"/>
      <c r="E595" s="10" t="str">
        <f>IF(tbVisitas[Cliente]="","",IFERROR(INDEX(tbClientes[],MATCH(D595,tbClientes[Nome da Empresa],0),3),""))</f>
        <v/>
      </c>
      <c r="F595" s="14"/>
      <c r="G595" s="14"/>
      <c r="H595" s="14" t="str">
        <f ca="1">IF(G595="Cancelada",Aux!$A$2,IF(G595="Sim",Aux!$A$3,IF(AND(G595="Não",B595&gt;=TODAY()),Aux!$A$4,IF(AND(G595="Não",B595&lt;TODAY()),Aux!$A$5,""))))</f>
        <v/>
      </c>
      <c r="I595" s="14"/>
      <c r="J595" s="11" t="str">
        <f t="shared" si="9"/>
        <v/>
      </c>
    </row>
    <row r="596" spans="2:10" ht="30" customHeight="1" x14ac:dyDescent="0.25">
      <c r="B596" s="59"/>
      <c r="C596" s="14"/>
      <c r="D596" s="14"/>
      <c r="E596" s="10" t="str">
        <f>IF(tbVisitas[Cliente]="","",IFERROR(INDEX(tbClientes[],MATCH(D596,tbClientes[Nome da Empresa],0),3),""))</f>
        <v/>
      </c>
      <c r="F596" s="14"/>
      <c r="G596" s="14"/>
      <c r="H596" s="14" t="str">
        <f ca="1">IF(G596="Cancelada",Aux!$A$2,IF(G596="Sim",Aux!$A$3,IF(AND(G596="Não",B596&gt;=TODAY()),Aux!$A$4,IF(AND(G596="Não",B596&lt;TODAY()),Aux!$A$5,""))))</f>
        <v/>
      </c>
      <c r="I596" s="14"/>
      <c r="J596" s="11" t="str">
        <f t="shared" si="9"/>
        <v/>
      </c>
    </row>
    <row r="597" spans="2:10" ht="30" customHeight="1" x14ac:dyDescent="0.25">
      <c r="B597" s="59"/>
      <c r="C597" s="14"/>
      <c r="D597" s="14"/>
      <c r="E597" s="10" t="str">
        <f>IF(tbVisitas[Cliente]="","",IFERROR(INDEX(tbClientes[],MATCH(D597,tbClientes[Nome da Empresa],0),3),""))</f>
        <v/>
      </c>
      <c r="F597" s="14"/>
      <c r="G597" s="14"/>
      <c r="H597" s="14" t="str">
        <f ca="1">IF(G597="Cancelada",Aux!$A$2,IF(G597="Sim",Aux!$A$3,IF(AND(G597="Não",B597&gt;=TODAY()),Aux!$A$4,IF(AND(G597="Não",B597&lt;TODAY()),Aux!$A$5,""))))</f>
        <v/>
      </c>
      <c r="I597" s="14"/>
      <c r="J597" s="11" t="str">
        <f t="shared" si="9"/>
        <v/>
      </c>
    </row>
    <row r="598" spans="2:10" ht="30" customHeight="1" x14ac:dyDescent="0.25">
      <c r="B598" s="59"/>
      <c r="C598" s="14"/>
      <c r="D598" s="14"/>
      <c r="E598" s="10" t="str">
        <f>IF(tbVisitas[Cliente]="","",IFERROR(INDEX(tbClientes[],MATCH(D598,tbClientes[Nome da Empresa],0),3),""))</f>
        <v/>
      </c>
      <c r="F598" s="14"/>
      <c r="G598" s="14"/>
      <c r="H598" s="14" t="str">
        <f ca="1">IF(G598="Cancelada",Aux!$A$2,IF(G598="Sim",Aux!$A$3,IF(AND(G598="Não",B598&gt;=TODAY()),Aux!$A$4,IF(AND(G598="Não",B598&lt;TODAY()),Aux!$A$5,""))))</f>
        <v/>
      </c>
      <c r="I598" s="14"/>
      <c r="J598" s="11" t="str">
        <f t="shared" si="9"/>
        <v/>
      </c>
    </row>
    <row r="599" spans="2:10" ht="30" customHeight="1" x14ac:dyDescent="0.25">
      <c r="B599" s="59"/>
      <c r="C599" s="14"/>
      <c r="D599" s="14"/>
      <c r="E599" s="10" t="str">
        <f>IF(tbVisitas[Cliente]="","",IFERROR(INDEX(tbClientes[],MATCH(D599,tbClientes[Nome da Empresa],0),3),""))</f>
        <v/>
      </c>
      <c r="F599" s="14"/>
      <c r="G599" s="14"/>
      <c r="H599" s="14" t="str">
        <f ca="1">IF(G599="Cancelada",Aux!$A$2,IF(G599="Sim",Aux!$A$3,IF(AND(G599="Não",B599&gt;=TODAY()),Aux!$A$4,IF(AND(G599="Não",B599&lt;TODAY()),Aux!$A$5,""))))</f>
        <v/>
      </c>
      <c r="I599" s="14"/>
      <c r="J599" s="11" t="str">
        <f t="shared" si="9"/>
        <v/>
      </c>
    </row>
    <row r="600" spans="2:10" ht="30" customHeight="1" x14ac:dyDescent="0.25">
      <c r="B600" s="59"/>
      <c r="C600" s="14"/>
      <c r="D600" s="14"/>
      <c r="E600" s="10" t="str">
        <f>IF(tbVisitas[Cliente]="","",IFERROR(INDEX(tbClientes[],MATCH(D600,tbClientes[Nome da Empresa],0),3),""))</f>
        <v/>
      </c>
      <c r="F600" s="14"/>
      <c r="G600" s="14"/>
      <c r="H600" s="14" t="str">
        <f ca="1">IF(G600="Cancelada",Aux!$A$2,IF(G600="Sim",Aux!$A$3,IF(AND(G600="Não",B600&gt;=TODAY()),Aux!$A$4,IF(AND(G600="Não",B600&lt;TODAY()),Aux!$A$5,""))))</f>
        <v/>
      </c>
      <c r="I600" s="14"/>
      <c r="J600" s="11" t="str">
        <f t="shared" ref="J600:J663" si="10">IF(B600="","",ROW())</f>
        <v/>
      </c>
    </row>
    <row r="601" spans="2:10" ht="30" customHeight="1" x14ac:dyDescent="0.25">
      <c r="B601" s="59"/>
      <c r="C601" s="14"/>
      <c r="D601" s="14"/>
      <c r="E601" s="10" t="str">
        <f>IF(tbVisitas[Cliente]="","",IFERROR(INDEX(tbClientes[],MATCH(D601,tbClientes[Nome da Empresa],0),3),""))</f>
        <v/>
      </c>
      <c r="F601" s="14"/>
      <c r="G601" s="14"/>
      <c r="H601" s="14" t="str">
        <f ca="1">IF(G601="Cancelada",Aux!$A$2,IF(G601="Sim",Aux!$A$3,IF(AND(G601="Não",B601&gt;=TODAY()),Aux!$A$4,IF(AND(G601="Não",B601&lt;TODAY()),Aux!$A$5,""))))</f>
        <v/>
      </c>
      <c r="I601" s="14"/>
      <c r="J601" s="11" t="str">
        <f t="shared" si="10"/>
        <v/>
      </c>
    </row>
    <row r="602" spans="2:10" ht="30" customHeight="1" x14ac:dyDescent="0.25">
      <c r="B602" s="59"/>
      <c r="C602" s="14"/>
      <c r="D602" s="14"/>
      <c r="E602" s="10" t="str">
        <f>IF(tbVisitas[Cliente]="","",IFERROR(INDEX(tbClientes[],MATCH(D602,tbClientes[Nome da Empresa],0),3),""))</f>
        <v/>
      </c>
      <c r="F602" s="14"/>
      <c r="G602" s="14"/>
      <c r="H602" s="14" t="str">
        <f ca="1">IF(G602="Cancelada",Aux!$A$2,IF(G602="Sim",Aux!$A$3,IF(AND(G602="Não",B602&gt;=TODAY()),Aux!$A$4,IF(AND(G602="Não",B602&lt;TODAY()),Aux!$A$5,""))))</f>
        <v/>
      </c>
      <c r="I602" s="14"/>
      <c r="J602" s="11" t="str">
        <f t="shared" si="10"/>
        <v/>
      </c>
    </row>
    <row r="603" spans="2:10" ht="30" customHeight="1" x14ac:dyDescent="0.25">
      <c r="B603" s="59"/>
      <c r="C603" s="14"/>
      <c r="D603" s="14"/>
      <c r="E603" s="10" t="str">
        <f>IF(tbVisitas[Cliente]="","",IFERROR(INDEX(tbClientes[],MATCH(D603,tbClientes[Nome da Empresa],0),3),""))</f>
        <v/>
      </c>
      <c r="F603" s="14"/>
      <c r="G603" s="14"/>
      <c r="H603" s="14" t="str">
        <f ca="1">IF(G603="Cancelada",Aux!$A$2,IF(G603="Sim",Aux!$A$3,IF(AND(G603="Não",B603&gt;=TODAY()),Aux!$A$4,IF(AND(G603="Não",B603&lt;TODAY()),Aux!$A$5,""))))</f>
        <v/>
      </c>
      <c r="I603" s="14"/>
      <c r="J603" s="11" t="str">
        <f t="shared" si="10"/>
        <v/>
      </c>
    </row>
    <row r="604" spans="2:10" ht="30" customHeight="1" x14ac:dyDescent="0.25">
      <c r="B604" s="59"/>
      <c r="C604" s="14"/>
      <c r="D604" s="14"/>
      <c r="E604" s="10" t="str">
        <f>IF(tbVisitas[Cliente]="","",IFERROR(INDEX(tbClientes[],MATCH(D604,tbClientes[Nome da Empresa],0),3),""))</f>
        <v/>
      </c>
      <c r="F604" s="14"/>
      <c r="G604" s="14"/>
      <c r="H604" s="14" t="str">
        <f ca="1">IF(G604="Cancelada",Aux!$A$2,IF(G604="Sim",Aux!$A$3,IF(AND(G604="Não",B604&gt;=TODAY()),Aux!$A$4,IF(AND(G604="Não",B604&lt;TODAY()),Aux!$A$5,""))))</f>
        <v/>
      </c>
      <c r="I604" s="14"/>
      <c r="J604" s="11" t="str">
        <f t="shared" si="10"/>
        <v/>
      </c>
    </row>
    <row r="605" spans="2:10" ht="30" customHeight="1" x14ac:dyDescent="0.25">
      <c r="B605" s="59"/>
      <c r="C605" s="14"/>
      <c r="D605" s="14"/>
      <c r="E605" s="10" t="str">
        <f>IF(tbVisitas[Cliente]="","",IFERROR(INDEX(tbClientes[],MATCH(D605,tbClientes[Nome da Empresa],0),3),""))</f>
        <v/>
      </c>
      <c r="F605" s="14"/>
      <c r="G605" s="14"/>
      <c r="H605" s="14" t="str">
        <f ca="1">IF(G605="Cancelada",Aux!$A$2,IF(G605="Sim",Aux!$A$3,IF(AND(G605="Não",B605&gt;=TODAY()),Aux!$A$4,IF(AND(G605="Não",B605&lt;TODAY()),Aux!$A$5,""))))</f>
        <v/>
      </c>
      <c r="I605" s="14"/>
      <c r="J605" s="11" t="str">
        <f t="shared" si="10"/>
        <v/>
      </c>
    </row>
    <row r="606" spans="2:10" ht="30" customHeight="1" x14ac:dyDescent="0.25">
      <c r="B606" s="59"/>
      <c r="C606" s="14"/>
      <c r="D606" s="14"/>
      <c r="E606" s="10" t="str">
        <f>IF(tbVisitas[Cliente]="","",IFERROR(INDEX(tbClientes[],MATCH(D606,tbClientes[Nome da Empresa],0),3),""))</f>
        <v/>
      </c>
      <c r="F606" s="14"/>
      <c r="G606" s="14"/>
      <c r="H606" s="14" t="str">
        <f ca="1">IF(G606="Cancelada",Aux!$A$2,IF(G606="Sim",Aux!$A$3,IF(AND(G606="Não",B606&gt;=TODAY()),Aux!$A$4,IF(AND(G606="Não",B606&lt;TODAY()),Aux!$A$5,""))))</f>
        <v/>
      </c>
      <c r="I606" s="14"/>
      <c r="J606" s="11" t="str">
        <f t="shared" si="10"/>
        <v/>
      </c>
    </row>
    <row r="607" spans="2:10" ht="30" customHeight="1" x14ac:dyDescent="0.25">
      <c r="B607" s="59"/>
      <c r="C607" s="14"/>
      <c r="D607" s="14"/>
      <c r="E607" s="10" t="str">
        <f>IF(tbVisitas[Cliente]="","",IFERROR(INDEX(tbClientes[],MATCH(D607,tbClientes[Nome da Empresa],0),3),""))</f>
        <v/>
      </c>
      <c r="F607" s="14"/>
      <c r="G607" s="14"/>
      <c r="H607" s="14" t="str">
        <f ca="1">IF(G607="Cancelada",Aux!$A$2,IF(G607="Sim",Aux!$A$3,IF(AND(G607="Não",B607&gt;=TODAY()),Aux!$A$4,IF(AND(G607="Não",B607&lt;TODAY()),Aux!$A$5,""))))</f>
        <v/>
      </c>
      <c r="I607" s="14"/>
      <c r="J607" s="11" t="str">
        <f t="shared" si="10"/>
        <v/>
      </c>
    </row>
    <row r="608" spans="2:10" ht="30" customHeight="1" x14ac:dyDescent="0.25">
      <c r="B608" s="59"/>
      <c r="C608" s="14"/>
      <c r="D608" s="14"/>
      <c r="E608" s="10" t="str">
        <f>IF(tbVisitas[Cliente]="","",IFERROR(INDEX(tbClientes[],MATCH(D608,tbClientes[Nome da Empresa],0),3),""))</f>
        <v/>
      </c>
      <c r="F608" s="14"/>
      <c r="G608" s="14"/>
      <c r="H608" s="14" t="str">
        <f ca="1">IF(G608="Cancelada",Aux!$A$2,IF(G608="Sim",Aux!$A$3,IF(AND(G608="Não",B608&gt;=TODAY()),Aux!$A$4,IF(AND(G608="Não",B608&lt;TODAY()),Aux!$A$5,""))))</f>
        <v/>
      </c>
      <c r="I608" s="14"/>
      <c r="J608" s="11" t="str">
        <f t="shared" si="10"/>
        <v/>
      </c>
    </row>
    <row r="609" spans="2:10" ht="30" customHeight="1" x14ac:dyDescent="0.25">
      <c r="B609" s="59"/>
      <c r="C609" s="14"/>
      <c r="D609" s="14"/>
      <c r="E609" s="10" t="str">
        <f>IF(tbVisitas[Cliente]="","",IFERROR(INDEX(tbClientes[],MATCH(D609,tbClientes[Nome da Empresa],0),3),""))</f>
        <v/>
      </c>
      <c r="F609" s="14"/>
      <c r="G609" s="14"/>
      <c r="H609" s="14" t="str">
        <f ca="1">IF(G609="Cancelada",Aux!$A$2,IF(G609="Sim",Aux!$A$3,IF(AND(G609="Não",B609&gt;=TODAY()),Aux!$A$4,IF(AND(G609="Não",B609&lt;TODAY()),Aux!$A$5,""))))</f>
        <v/>
      </c>
      <c r="I609" s="14"/>
      <c r="J609" s="11" t="str">
        <f t="shared" si="10"/>
        <v/>
      </c>
    </row>
    <row r="610" spans="2:10" ht="30" customHeight="1" x14ac:dyDescent="0.25">
      <c r="B610" s="59"/>
      <c r="C610" s="14"/>
      <c r="D610" s="14"/>
      <c r="E610" s="10" t="str">
        <f>IF(tbVisitas[Cliente]="","",IFERROR(INDEX(tbClientes[],MATCH(D610,tbClientes[Nome da Empresa],0),3),""))</f>
        <v/>
      </c>
      <c r="F610" s="14"/>
      <c r="G610" s="14"/>
      <c r="H610" s="14" t="str">
        <f ca="1">IF(G610="Cancelada",Aux!$A$2,IF(G610="Sim",Aux!$A$3,IF(AND(G610="Não",B610&gt;=TODAY()),Aux!$A$4,IF(AND(G610="Não",B610&lt;TODAY()),Aux!$A$5,""))))</f>
        <v/>
      </c>
      <c r="I610" s="14"/>
      <c r="J610" s="11" t="str">
        <f t="shared" si="10"/>
        <v/>
      </c>
    </row>
    <row r="611" spans="2:10" ht="30" customHeight="1" x14ac:dyDescent="0.25">
      <c r="B611" s="59"/>
      <c r="C611" s="14"/>
      <c r="D611" s="14"/>
      <c r="E611" s="10" t="str">
        <f>IF(tbVisitas[Cliente]="","",IFERROR(INDEX(tbClientes[],MATCH(D611,tbClientes[Nome da Empresa],0),3),""))</f>
        <v/>
      </c>
      <c r="F611" s="14"/>
      <c r="G611" s="14"/>
      <c r="H611" s="14" t="str">
        <f ca="1">IF(G611="Cancelada",Aux!$A$2,IF(G611="Sim",Aux!$A$3,IF(AND(G611="Não",B611&gt;=TODAY()),Aux!$A$4,IF(AND(G611="Não",B611&lt;TODAY()),Aux!$A$5,""))))</f>
        <v/>
      </c>
      <c r="I611" s="14"/>
      <c r="J611" s="11" t="str">
        <f t="shared" si="10"/>
        <v/>
      </c>
    </row>
    <row r="612" spans="2:10" ht="30" customHeight="1" x14ac:dyDescent="0.25">
      <c r="B612" s="59"/>
      <c r="C612" s="14"/>
      <c r="D612" s="14"/>
      <c r="E612" s="10" t="str">
        <f>IF(tbVisitas[Cliente]="","",IFERROR(INDEX(tbClientes[],MATCH(D612,tbClientes[Nome da Empresa],0),3),""))</f>
        <v/>
      </c>
      <c r="F612" s="14"/>
      <c r="G612" s="14"/>
      <c r="H612" s="14" t="str">
        <f ca="1">IF(G612="Cancelada",Aux!$A$2,IF(G612="Sim",Aux!$A$3,IF(AND(G612="Não",B612&gt;=TODAY()),Aux!$A$4,IF(AND(G612="Não",B612&lt;TODAY()),Aux!$A$5,""))))</f>
        <v/>
      </c>
      <c r="I612" s="14"/>
      <c r="J612" s="11" t="str">
        <f t="shared" si="10"/>
        <v/>
      </c>
    </row>
    <row r="613" spans="2:10" ht="30" customHeight="1" x14ac:dyDescent="0.25">
      <c r="B613" s="59"/>
      <c r="C613" s="14"/>
      <c r="D613" s="14"/>
      <c r="E613" s="10" t="str">
        <f>IF(tbVisitas[Cliente]="","",IFERROR(INDEX(tbClientes[],MATCH(D613,tbClientes[Nome da Empresa],0),3),""))</f>
        <v/>
      </c>
      <c r="F613" s="14"/>
      <c r="G613" s="14"/>
      <c r="H613" s="14" t="str">
        <f ca="1">IF(G613="Cancelada",Aux!$A$2,IF(G613="Sim",Aux!$A$3,IF(AND(G613="Não",B613&gt;=TODAY()),Aux!$A$4,IF(AND(G613="Não",B613&lt;TODAY()),Aux!$A$5,""))))</f>
        <v/>
      </c>
      <c r="I613" s="14"/>
      <c r="J613" s="11" t="str">
        <f t="shared" si="10"/>
        <v/>
      </c>
    </row>
    <row r="614" spans="2:10" ht="30" customHeight="1" x14ac:dyDescent="0.25">
      <c r="B614" s="59"/>
      <c r="C614" s="14"/>
      <c r="D614" s="14"/>
      <c r="E614" s="10" t="str">
        <f>IF(tbVisitas[Cliente]="","",IFERROR(INDEX(tbClientes[],MATCH(D614,tbClientes[Nome da Empresa],0),3),""))</f>
        <v/>
      </c>
      <c r="F614" s="14"/>
      <c r="G614" s="14"/>
      <c r="H614" s="14" t="str">
        <f ca="1">IF(G614="Cancelada",Aux!$A$2,IF(G614="Sim",Aux!$A$3,IF(AND(G614="Não",B614&gt;=TODAY()),Aux!$A$4,IF(AND(G614="Não",B614&lt;TODAY()),Aux!$A$5,""))))</f>
        <v/>
      </c>
      <c r="I614" s="14"/>
      <c r="J614" s="11" t="str">
        <f t="shared" si="10"/>
        <v/>
      </c>
    </row>
    <row r="615" spans="2:10" ht="30" customHeight="1" x14ac:dyDescent="0.25">
      <c r="B615" s="59"/>
      <c r="C615" s="14"/>
      <c r="D615" s="14"/>
      <c r="E615" s="10" t="str">
        <f>IF(tbVisitas[Cliente]="","",IFERROR(INDEX(tbClientes[],MATCH(D615,tbClientes[Nome da Empresa],0),3),""))</f>
        <v/>
      </c>
      <c r="F615" s="14"/>
      <c r="G615" s="14"/>
      <c r="H615" s="14" t="str">
        <f ca="1">IF(G615="Cancelada",Aux!$A$2,IF(G615="Sim",Aux!$A$3,IF(AND(G615="Não",B615&gt;=TODAY()),Aux!$A$4,IF(AND(G615="Não",B615&lt;TODAY()),Aux!$A$5,""))))</f>
        <v/>
      </c>
      <c r="I615" s="14"/>
      <c r="J615" s="11" t="str">
        <f t="shared" si="10"/>
        <v/>
      </c>
    </row>
    <row r="616" spans="2:10" ht="30" customHeight="1" x14ac:dyDescent="0.25">
      <c r="B616" s="59"/>
      <c r="C616" s="14"/>
      <c r="D616" s="14"/>
      <c r="E616" s="10" t="str">
        <f>IF(tbVisitas[Cliente]="","",IFERROR(INDEX(tbClientes[],MATCH(D616,tbClientes[Nome da Empresa],0),3),""))</f>
        <v/>
      </c>
      <c r="F616" s="14"/>
      <c r="G616" s="14"/>
      <c r="H616" s="14" t="str">
        <f ca="1">IF(G616="Cancelada",Aux!$A$2,IF(G616="Sim",Aux!$A$3,IF(AND(G616="Não",B616&gt;=TODAY()),Aux!$A$4,IF(AND(G616="Não",B616&lt;TODAY()),Aux!$A$5,""))))</f>
        <v/>
      </c>
      <c r="I616" s="14"/>
      <c r="J616" s="11" t="str">
        <f t="shared" si="10"/>
        <v/>
      </c>
    </row>
    <row r="617" spans="2:10" ht="30" customHeight="1" x14ac:dyDescent="0.25">
      <c r="B617" s="59"/>
      <c r="C617" s="14"/>
      <c r="D617" s="14"/>
      <c r="E617" s="10" t="str">
        <f>IF(tbVisitas[Cliente]="","",IFERROR(INDEX(tbClientes[],MATCH(D617,tbClientes[Nome da Empresa],0),3),""))</f>
        <v/>
      </c>
      <c r="F617" s="14"/>
      <c r="G617" s="14"/>
      <c r="H617" s="14" t="str">
        <f ca="1">IF(G617="Cancelada",Aux!$A$2,IF(G617="Sim",Aux!$A$3,IF(AND(G617="Não",B617&gt;=TODAY()),Aux!$A$4,IF(AND(G617="Não",B617&lt;TODAY()),Aux!$A$5,""))))</f>
        <v/>
      </c>
      <c r="I617" s="14"/>
      <c r="J617" s="11" t="str">
        <f t="shared" si="10"/>
        <v/>
      </c>
    </row>
    <row r="618" spans="2:10" ht="30" customHeight="1" x14ac:dyDescent="0.25">
      <c r="B618" s="59"/>
      <c r="C618" s="14"/>
      <c r="D618" s="14"/>
      <c r="E618" s="10" t="str">
        <f>IF(tbVisitas[Cliente]="","",IFERROR(INDEX(tbClientes[],MATCH(D618,tbClientes[Nome da Empresa],0),3),""))</f>
        <v/>
      </c>
      <c r="F618" s="14"/>
      <c r="G618" s="14"/>
      <c r="H618" s="14" t="str">
        <f ca="1">IF(G618="Cancelada",Aux!$A$2,IF(G618="Sim",Aux!$A$3,IF(AND(G618="Não",B618&gt;=TODAY()),Aux!$A$4,IF(AND(G618="Não",B618&lt;TODAY()),Aux!$A$5,""))))</f>
        <v/>
      </c>
      <c r="I618" s="14"/>
      <c r="J618" s="11" t="str">
        <f t="shared" si="10"/>
        <v/>
      </c>
    </row>
    <row r="619" spans="2:10" ht="30" customHeight="1" x14ac:dyDescent="0.25">
      <c r="B619" s="59"/>
      <c r="C619" s="14"/>
      <c r="D619" s="14"/>
      <c r="E619" s="10" t="str">
        <f>IF(tbVisitas[Cliente]="","",IFERROR(INDEX(tbClientes[],MATCH(D619,tbClientes[Nome da Empresa],0),3),""))</f>
        <v/>
      </c>
      <c r="F619" s="14"/>
      <c r="G619" s="14"/>
      <c r="H619" s="14" t="str">
        <f ca="1">IF(G619="Cancelada",Aux!$A$2,IF(G619="Sim",Aux!$A$3,IF(AND(G619="Não",B619&gt;=TODAY()),Aux!$A$4,IF(AND(G619="Não",B619&lt;TODAY()),Aux!$A$5,""))))</f>
        <v/>
      </c>
      <c r="I619" s="14"/>
      <c r="J619" s="11" t="str">
        <f t="shared" si="10"/>
        <v/>
      </c>
    </row>
    <row r="620" spans="2:10" ht="30" customHeight="1" x14ac:dyDescent="0.25">
      <c r="B620" s="59"/>
      <c r="C620" s="14"/>
      <c r="D620" s="14"/>
      <c r="E620" s="10" t="str">
        <f>IF(tbVisitas[Cliente]="","",IFERROR(INDEX(tbClientes[],MATCH(D620,tbClientes[Nome da Empresa],0),3),""))</f>
        <v/>
      </c>
      <c r="F620" s="14"/>
      <c r="G620" s="14"/>
      <c r="H620" s="14" t="str">
        <f ca="1">IF(G620="Cancelada",Aux!$A$2,IF(G620="Sim",Aux!$A$3,IF(AND(G620="Não",B620&gt;=TODAY()),Aux!$A$4,IF(AND(G620="Não",B620&lt;TODAY()),Aux!$A$5,""))))</f>
        <v/>
      </c>
      <c r="I620" s="14"/>
      <c r="J620" s="11" t="str">
        <f t="shared" si="10"/>
        <v/>
      </c>
    </row>
    <row r="621" spans="2:10" ht="30" customHeight="1" x14ac:dyDescent="0.25">
      <c r="B621" s="59"/>
      <c r="C621" s="14"/>
      <c r="D621" s="14"/>
      <c r="E621" s="10" t="str">
        <f>IF(tbVisitas[Cliente]="","",IFERROR(INDEX(tbClientes[],MATCH(D621,tbClientes[Nome da Empresa],0),3),""))</f>
        <v/>
      </c>
      <c r="F621" s="14"/>
      <c r="G621" s="14"/>
      <c r="H621" s="14" t="str">
        <f ca="1">IF(G621="Cancelada",Aux!$A$2,IF(G621="Sim",Aux!$A$3,IF(AND(G621="Não",B621&gt;=TODAY()),Aux!$A$4,IF(AND(G621="Não",B621&lt;TODAY()),Aux!$A$5,""))))</f>
        <v/>
      </c>
      <c r="I621" s="14"/>
      <c r="J621" s="11" t="str">
        <f t="shared" si="10"/>
        <v/>
      </c>
    </row>
    <row r="622" spans="2:10" ht="30" customHeight="1" x14ac:dyDescent="0.25">
      <c r="B622" s="59"/>
      <c r="C622" s="14"/>
      <c r="D622" s="14"/>
      <c r="E622" s="10" t="str">
        <f>IF(tbVisitas[Cliente]="","",IFERROR(INDEX(tbClientes[],MATCH(D622,tbClientes[Nome da Empresa],0),3),""))</f>
        <v/>
      </c>
      <c r="F622" s="14"/>
      <c r="G622" s="14"/>
      <c r="H622" s="14" t="str">
        <f ca="1">IF(G622="Cancelada",Aux!$A$2,IF(G622="Sim",Aux!$A$3,IF(AND(G622="Não",B622&gt;=TODAY()),Aux!$A$4,IF(AND(G622="Não",B622&lt;TODAY()),Aux!$A$5,""))))</f>
        <v/>
      </c>
      <c r="I622" s="14"/>
      <c r="J622" s="11" t="str">
        <f t="shared" si="10"/>
        <v/>
      </c>
    </row>
    <row r="623" spans="2:10" ht="30" customHeight="1" x14ac:dyDescent="0.25">
      <c r="B623" s="59"/>
      <c r="C623" s="14"/>
      <c r="D623" s="14"/>
      <c r="E623" s="10" t="str">
        <f>IF(tbVisitas[Cliente]="","",IFERROR(INDEX(tbClientes[],MATCH(D623,tbClientes[Nome da Empresa],0),3),""))</f>
        <v/>
      </c>
      <c r="F623" s="14"/>
      <c r="G623" s="14"/>
      <c r="H623" s="14" t="str">
        <f ca="1">IF(G623="Cancelada",Aux!$A$2,IF(G623="Sim",Aux!$A$3,IF(AND(G623="Não",B623&gt;=TODAY()),Aux!$A$4,IF(AND(G623="Não",B623&lt;TODAY()),Aux!$A$5,""))))</f>
        <v/>
      </c>
      <c r="I623" s="14"/>
      <c r="J623" s="11" t="str">
        <f t="shared" si="10"/>
        <v/>
      </c>
    </row>
    <row r="624" spans="2:10" ht="30" customHeight="1" x14ac:dyDescent="0.25">
      <c r="B624" s="59"/>
      <c r="C624" s="14"/>
      <c r="D624" s="14"/>
      <c r="E624" s="10" t="str">
        <f>IF(tbVisitas[Cliente]="","",IFERROR(INDEX(tbClientes[],MATCH(D624,tbClientes[Nome da Empresa],0),3),""))</f>
        <v/>
      </c>
      <c r="F624" s="14"/>
      <c r="G624" s="14"/>
      <c r="H624" s="14" t="str">
        <f ca="1">IF(G624="Cancelada",Aux!$A$2,IF(G624="Sim",Aux!$A$3,IF(AND(G624="Não",B624&gt;=TODAY()),Aux!$A$4,IF(AND(G624="Não",B624&lt;TODAY()),Aux!$A$5,""))))</f>
        <v/>
      </c>
      <c r="I624" s="14"/>
      <c r="J624" s="11" t="str">
        <f t="shared" si="10"/>
        <v/>
      </c>
    </row>
    <row r="625" spans="2:10" ht="30" customHeight="1" x14ac:dyDescent="0.25">
      <c r="B625" s="59"/>
      <c r="C625" s="14"/>
      <c r="D625" s="14"/>
      <c r="E625" s="10" t="str">
        <f>IF(tbVisitas[Cliente]="","",IFERROR(INDEX(tbClientes[],MATCH(D625,tbClientes[Nome da Empresa],0),3),""))</f>
        <v/>
      </c>
      <c r="F625" s="14"/>
      <c r="G625" s="14"/>
      <c r="H625" s="14" t="str">
        <f ca="1">IF(G625="Cancelada",Aux!$A$2,IF(G625="Sim",Aux!$A$3,IF(AND(G625="Não",B625&gt;=TODAY()),Aux!$A$4,IF(AND(G625="Não",B625&lt;TODAY()),Aux!$A$5,""))))</f>
        <v/>
      </c>
      <c r="I625" s="14"/>
      <c r="J625" s="11" t="str">
        <f t="shared" si="10"/>
        <v/>
      </c>
    </row>
    <row r="626" spans="2:10" ht="30" customHeight="1" x14ac:dyDescent="0.25">
      <c r="B626" s="59"/>
      <c r="C626" s="14"/>
      <c r="D626" s="14"/>
      <c r="E626" s="10" t="str">
        <f>IF(tbVisitas[Cliente]="","",IFERROR(INDEX(tbClientes[],MATCH(D626,tbClientes[Nome da Empresa],0),3),""))</f>
        <v/>
      </c>
      <c r="F626" s="14"/>
      <c r="G626" s="14"/>
      <c r="H626" s="14" t="str">
        <f ca="1">IF(G626="Cancelada",Aux!$A$2,IF(G626="Sim",Aux!$A$3,IF(AND(G626="Não",B626&gt;=TODAY()),Aux!$A$4,IF(AND(G626="Não",B626&lt;TODAY()),Aux!$A$5,""))))</f>
        <v/>
      </c>
      <c r="I626" s="14"/>
      <c r="J626" s="11" t="str">
        <f t="shared" si="10"/>
        <v/>
      </c>
    </row>
    <row r="627" spans="2:10" ht="30" customHeight="1" x14ac:dyDescent="0.25">
      <c r="B627" s="59"/>
      <c r="C627" s="14"/>
      <c r="D627" s="14"/>
      <c r="E627" s="10" t="str">
        <f>IF(tbVisitas[Cliente]="","",IFERROR(INDEX(tbClientes[],MATCH(D627,tbClientes[Nome da Empresa],0),3),""))</f>
        <v/>
      </c>
      <c r="F627" s="14"/>
      <c r="G627" s="14"/>
      <c r="H627" s="14" t="str">
        <f ca="1">IF(G627="Cancelada",Aux!$A$2,IF(G627="Sim",Aux!$A$3,IF(AND(G627="Não",B627&gt;=TODAY()),Aux!$A$4,IF(AND(G627="Não",B627&lt;TODAY()),Aux!$A$5,""))))</f>
        <v/>
      </c>
      <c r="I627" s="14"/>
      <c r="J627" s="11" t="str">
        <f t="shared" si="10"/>
        <v/>
      </c>
    </row>
    <row r="628" spans="2:10" ht="30" customHeight="1" x14ac:dyDescent="0.25">
      <c r="B628" s="59"/>
      <c r="C628" s="14"/>
      <c r="D628" s="14"/>
      <c r="E628" s="10" t="str">
        <f>IF(tbVisitas[Cliente]="","",IFERROR(INDEX(tbClientes[],MATCH(D628,tbClientes[Nome da Empresa],0),3),""))</f>
        <v/>
      </c>
      <c r="F628" s="14"/>
      <c r="G628" s="14"/>
      <c r="H628" s="14" t="str">
        <f ca="1">IF(G628="Cancelada",Aux!$A$2,IF(G628="Sim",Aux!$A$3,IF(AND(G628="Não",B628&gt;=TODAY()),Aux!$A$4,IF(AND(G628="Não",B628&lt;TODAY()),Aux!$A$5,""))))</f>
        <v/>
      </c>
      <c r="I628" s="14"/>
      <c r="J628" s="11" t="str">
        <f t="shared" si="10"/>
        <v/>
      </c>
    </row>
    <row r="629" spans="2:10" ht="30" customHeight="1" x14ac:dyDescent="0.25">
      <c r="B629" s="59"/>
      <c r="C629" s="14"/>
      <c r="D629" s="14"/>
      <c r="E629" s="10" t="str">
        <f>IF(tbVisitas[Cliente]="","",IFERROR(INDEX(tbClientes[],MATCH(D629,tbClientes[Nome da Empresa],0),3),""))</f>
        <v/>
      </c>
      <c r="F629" s="14"/>
      <c r="G629" s="14"/>
      <c r="H629" s="14" t="str">
        <f ca="1">IF(G629="Cancelada",Aux!$A$2,IF(G629="Sim",Aux!$A$3,IF(AND(G629="Não",B629&gt;=TODAY()),Aux!$A$4,IF(AND(G629="Não",B629&lt;TODAY()),Aux!$A$5,""))))</f>
        <v/>
      </c>
      <c r="I629" s="14"/>
      <c r="J629" s="11" t="str">
        <f t="shared" si="10"/>
        <v/>
      </c>
    </row>
    <row r="630" spans="2:10" ht="30" customHeight="1" x14ac:dyDescent="0.25">
      <c r="B630" s="59"/>
      <c r="C630" s="14"/>
      <c r="D630" s="14"/>
      <c r="E630" s="10" t="str">
        <f>IF(tbVisitas[Cliente]="","",IFERROR(INDEX(tbClientes[],MATCH(D630,tbClientes[Nome da Empresa],0),3),""))</f>
        <v/>
      </c>
      <c r="F630" s="14"/>
      <c r="G630" s="14"/>
      <c r="H630" s="14" t="str">
        <f ca="1">IF(G630="Cancelada",Aux!$A$2,IF(G630="Sim",Aux!$A$3,IF(AND(G630="Não",B630&gt;=TODAY()),Aux!$A$4,IF(AND(G630="Não",B630&lt;TODAY()),Aux!$A$5,""))))</f>
        <v/>
      </c>
      <c r="I630" s="14"/>
      <c r="J630" s="11" t="str">
        <f t="shared" si="10"/>
        <v/>
      </c>
    </row>
    <row r="631" spans="2:10" ht="30" customHeight="1" x14ac:dyDescent="0.25">
      <c r="B631" s="59"/>
      <c r="C631" s="14"/>
      <c r="D631" s="14"/>
      <c r="E631" s="10" t="str">
        <f>IF(tbVisitas[Cliente]="","",IFERROR(INDEX(tbClientes[],MATCH(D631,tbClientes[Nome da Empresa],0),3),""))</f>
        <v/>
      </c>
      <c r="F631" s="14"/>
      <c r="G631" s="14"/>
      <c r="H631" s="14" t="str">
        <f ca="1">IF(G631="Cancelada",Aux!$A$2,IF(G631="Sim",Aux!$A$3,IF(AND(G631="Não",B631&gt;=TODAY()),Aux!$A$4,IF(AND(G631="Não",B631&lt;TODAY()),Aux!$A$5,""))))</f>
        <v/>
      </c>
      <c r="I631" s="14"/>
      <c r="J631" s="11" t="str">
        <f t="shared" si="10"/>
        <v/>
      </c>
    </row>
    <row r="632" spans="2:10" ht="30" customHeight="1" x14ac:dyDescent="0.25">
      <c r="B632" s="59"/>
      <c r="C632" s="14"/>
      <c r="D632" s="14"/>
      <c r="E632" s="10" t="str">
        <f>IF(tbVisitas[Cliente]="","",IFERROR(INDEX(tbClientes[],MATCH(D632,tbClientes[Nome da Empresa],0),3),""))</f>
        <v/>
      </c>
      <c r="F632" s="14"/>
      <c r="G632" s="14"/>
      <c r="H632" s="14" t="str">
        <f ca="1">IF(G632="Cancelada",Aux!$A$2,IF(G632="Sim",Aux!$A$3,IF(AND(G632="Não",B632&gt;=TODAY()),Aux!$A$4,IF(AND(G632="Não",B632&lt;TODAY()),Aux!$A$5,""))))</f>
        <v/>
      </c>
      <c r="I632" s="14"/>
      <c r="J632" s="11" t="str">
        <f t="shared" si="10"/>
        <v/>
      </c>
    </row>
    <row r="633" spans="2:10" ht="30" customHeight="1" x14ac:dyDescent="0.25">
      <c r="B633" s="59"/>
      <c r="C633" s="14"/>
      <c r="D633" s="14"/>
      <c r="E633" s="10" t="str">
        <f>IF(tbVisitas[Cliente]="","",IFERROR(INDEX(tbClientes[],MATCH(D633,tbClientes[Nome da Empresa],0),3),""))</f>
        <v/>
      </c>
      <c r="F633" s="14"/>
      <c r="G633" s="14"/>
      <c r="H633" s="14" t="str">
        <f ca="1">IF(G633="Cancelada",Aux!$A$2,IF(G633="Sim",Aux!$A$3,IF(AND(G633="Não",B633&gt;=TODAY()),Aux!$A$4,IF(AND(G633="Não",B633&lt;TODAY()),Aux!$A$5,""))))</f>
        <v/>
      </c>
      <c r="I633" s="14"/>
      <c r="J633" s="11" t="str">
        <f t="shared" si="10"/>
        <v/>
      </c>
    </row>
    <row r="634" spans="2:10" ht="30" customHeight="1" x14ac:dyDescent="0.25">
      <c r="B634" s="59"/>
      <c r="C634" s="14"/>
      <c r="D634" s="14"/>
      <c r="E634" s="10" t="str">
        <f>IF(tbVisitas[Cliente]="","",IFERROR(INDEX(tbClientes[],MATCH(D634,tbClientes[Nome da Empresa],0),3),""))</f>
        <v/>
      </c>
      <c r="F634" s="14"/>
      <c r="G634" s="14"/>
      <c r="H634" s="14" t="str">
        <f ca="1">IF(G634="Cancelada",Aux!$A$2,IF(G634="Sim",Aux!$A$3,IF(AND(G634="Não",B634&gt;=TODAY()),Aux!$A$4,IF(AND(G634="Não",B634&lt;TODAY()),Aux!$A$5,""))))</f>
        <v/>
      </c>
      <c r="I634" s="14"/>
      <c r="J634" s="11" t="str">
        <f t="shared" si="10"/>
        <v/>
      </c>
    </row>
    <row r="635" spans="2:10" ht="30" customHeight="1" x14ac:dyDescent="0.25">
      <c r="B635" s="59"/>
      <c r="C635" s="14"/>
      <c r="D635" s="14"/>
      <c r="E635" s="10" t="str">
        <f>IF(tbVisitas[Cliente]="","",IFERROR(INDEX(tbClientes[],MATCH(D635,tbClientes[Nome da Empresa],0),3),""))</f>
        <v/>
      </c>
      <c r="F635" s="14"/>
      <c r="G635" s="14"/>
      <c r="H635" s="14" t="str">
        <f ca="1">IF(G635="Cancelada",Aux!$A$2,IF(G635="Sim",Aux!$A$3,IF(AND(G635="Não",B635&gt;=TODAY()),Aux!$A$4,IF(AND(G635="Não",B635&lt;TODAY()),Aux!$A$5,""))))</f>
        <v/>
      </c>
      <c r="I635" s="14"/>
      <c r="J635" s="11" t="str">
        <f t="shared" si="10"/>
        <v/>
      </c>
    </row>
    <row r="636" spans="2:10" ht="30" customHeight="1" x14ac:dyDescent="0.25">
      <c r="B636" s="59"/>
      <c r="C636" s="14"/>
      <c r="D636" s="14"/>
      <c r="E636" s="10" t="str">
        <f>IF(tbVisitas[Cliente]="","",IFERROR(INDEX(tbClientes[],MATCH(D636,tbClientes[Nome da Empresa],0),3),""))</f>
        <v/>
      </c>
      <c r="F636" s="14"/>
      <c r="G636" s="14"/>
      <c r="H636" s="14" t="str">
        <f ca="1">IF(G636="Cancelada",Aux!$A$2,IF(G636="Sim",Aux!$A$3,IF(AND(G636="Não",B636&gt;=TODAY()),Aux!$A$4,IF(AND(G636="Não",B636&lt;TODAY()),Aux!$A$5,""))))</f>
        <v/>
      </c>
      <c r="I636" s="14"/>
      <c r="J636" s="11" t="str">
        <f t="shared" si="10"/>
        <v/>
      </c>
    </row>
    <row r="637" spans="2:10" ht="30" customHeight="1" x14ac:dyDescent="0.25">
      <c r="B637" s="59"/>
      <c r="C637" s="14"/>
      <c r="D637" s="14"/>
      <c r="E637" s="10" t="str">
        <f>IF(tbVisitas[Cliente]="","",IFERROR(INDEX(tbClientes[],MATCH(D637,tbClientes[Nome da Empresa],0),3),""))</f>
        <v/>
      </c>
      <c r="F637" s="14"/>
      <c r="G637" s="14"/>
      <c r="H637" s="14" t="str">
        <f ca="1">IF(G637="Cancelada",Aux!$A$2,IF(G637="Sim",Aux!$A$3,IF(AND(G637="Não",B637&gt;=TODAY()),Aux!$A$4,IF(AND(G637="Não",B637&lt;TODAY()),Aux!$A$5,""))))</f>
        <v/>
      </c>
      <c r="I637" s="14"/>
      <c r="J637" s="11" t="str">
        <f t="shared" si="10"/>
        <v/>
      </c>
    </row>
    <row r="638" spans="2:10" ht="30" customHeight="1" x14ac:dyDescent="0.25">
      <c r="B638" s="59"/>
      <c r="C638" s="14"/>
      <c r="D638" s="14"/>
      <c r="E638" s="10" t="str">
        <f>IF(tbVisitas[Cliente]="","",IFERROR(INDEX(tbClientes[],MATCH(D638,tbClientes[Nome da Empresa],0),3),""))</f>
        <v/>
      </c>
      <c r="F638" s="14"/>
      <c r="G638" s="14"/>
      <c r="H638" s="14" t="str">
        <f ca="1">IF(G638="Cancelada",Aux!$A$2,IF(G638="Sim",Aux!$A$3,IF(AND(G638="Não",B638&gt;=TODAY()),Aux!$A$4,IF(AND(G638="Não",B638&lt;TODAY()),Aux!$A$5,""))))</f>
        <v/>
      </c>
      <c r="I638" s="14"/>
      <c r="J638" s="11" t="str">
        <f t="shared" si="10"/>
        <v/>
      </c>
    </row>
    <row r="639" spans="2:10" ht="30" customHeight="1" x14ac:dyDescent="0.25">
      <c r="B639" s="59"/>
      <c r="C639" s="14"/>
      <c r="D639" s="14"/>
      <c r="E639" s="10" t="str">
        <f>IF(tbVisitas[Cliente]="","",IFERROR(INDEX(tbClientes[],MATCH(D639,tbClientes[Nome da Empresa],0),3),""))</f>
        <v/>
      </c>
      <c r="F639" s="14"/>
      <c r="G639" s="14"/>
      <c r="H639" s="14" t="str">
        <f ca="1">IF(G639="Cancelada",Aux!$A$2,IF(G639="Sim",Aux!$A$3,IF(AND(G639="Não",B639&gt;=TODAY()),Aux!$A$4,IF(AND(G639="Não",B639&lt;TODAY()),Aux!$A$5,""))))</f>
        <v/>
      </c>
      <c r="I639" s="14"/>
      <c r="J639" s="11" t="str">
        <f t="shared" si="10"/>
        <v/>
      </c>
    </row>
    <row r="640" spans="2:10" ht="30" customHeight="1" x14ac:dyDescent="0.25">
      <c r="B640" s="59"/>
      <c r="C640" s="14"/>
      <c r="D640" s="14"/>
      <c r="E640" s="10" t="str">
        <f>IF(tbVisitas[Cliente]="","",IFERROR(INDEX(tbClientes[],MATCH(D640,tbClientes[Nome da Empresa],0),3),""))</f>
        <v/>
      </c>
      <c r="F640" s="14"/>
      <c r="G640" s="14"/>
      <c r="H640" s="14" t="str">
        <f ca="1">IF(G640="Cancelada",Aux!$A$2,IF(G640="Sim",Aux!$A$3,IF(AND(G640="Não",B640&gt;=TODAY()),Aux!$A$4,IF(AND(G640="Não",B640&lt;TODAY()),Aux!$A$5,""))))</f>
        <v/>
      </c>
      <c r="I640" s="14"/>
      <c r="J640" s="11" t="str">
        <f t="shared" si="10"/>
        <v/>
      </c>
    </row>
    <row r="641" spans="2:10" ht="30" customHeight="1" x14ac:dyDescent="0.25">
      <c r="B641" s="59"/>
      <c r="C641" s="14"/>
      <c r="D641" s="14"/>
      <c r="E641" s="10" t="str">
        <f>IF(tbVisitas[Cliente]="","",IFERROR(INDEX(tbClientes[],MATCH(D641,tbClientes[Nome da Empresa],0),3),""))</f>
        <v/>
      </c>
      <c r="F641" s="14"/>
      <c r="G641" s="14"/>
      <c r="H641" s="14" t="str">
        <f ca="1">IF(G641="Cancelada",Aux!$A$2,IF(G641="Sim",Aux!$A$3,IF(AND(G641="Não",B641&gt;=TODAY()),Aux!$A$4,IF(AND(G641="Não",B641&lt;TODAY()),Aux!$A$5,""))))</f>
        <v/>
      </c>
      <c r="I641" s="14"/>
      <c r="J641" s="11" t="str">
        <f t="shared" si="10"/>
        <v/>
      </c>
    </row>
    <row r="642" spans="2:10" ht="30" customHeight="1" x14ac:dyDescent="0.25">
      <c r="B642" s="59"/>
      <c r="C642" s="14"/>
      <c r="D642" s="14"/>
      <c r="E642" s="10" t="str">
        <f>IF(tbVisitas[Cliente]="","",IFERROR(INDEX(tbClientes[],MATCH(D642,tbClientes[Nome da Empresa],0),3),""))</f>
        <v/>
      </c>
      <c r="F642" s="14"/>
      <c r="G642" s="14"/>
      <c r="H642" s="14" t="str">
        <f ca="1">IF(G642="Cancelada",Aux!$A$2,IF(G642="Sim",Aux!$A$3,IF(AND(G642="Não",B642&gt;=TODAY()),Aux!$A$4,IF(AND(G642="Não",B642&lt;TODAY()),Aux!$A$5,""))))</f>
        <v/>
      </c>
      <c r="I642" s="14"/>
      <c r="J642" s="11" t="str">
        <f t="shared" si="10"/>
        <v/>
      </c>
    </row>
    <row r="643" spans="2:10" ht="30" customHeight="1" x14ac:dyDescent="0.25">
      <c r="B643" s="59"/>
      <c r="C643" s="14"/>
      <c r="D643" s="14"/>
      <c r="E643" s="10" t="str">
        <f>IF(tbVisitas[Cliente]="","",IFERROR(INDEX(tbClientes[],MATCH(D643,tbClientes[Nome da Empresa],0),3),""))</f>
        <v/>
      </c>
      <c r="F643" s="14"/>
      <c r="G643" s="14"/>
      <c r="H643" s="14" t="str">
        <f ca="1">IF(G643="Cancelada",Aux!$A$2,IF(G643="Sim",Aux!$A$3,IF(AND(G643="Não",B643&gt;=TODAY()),Aux!$A$4,IF(AND(G643="Não",B643&lt;TODAY()),Aux!$A$5,""))))</f>
        <v/>
      </c>
      <c r="I643" s="14"/>
      <c r="J643" s="11" t="str">
        <f t="shared" si="10"/>
        <v/>
      </c>
    </row>
    <row r="644" spans="2:10" ht="30" customHeight="1" x14ac:dyDescent="0.25">
      <c r="B644" s="59"/>
      <c r="C644" s="14"/>
      <c r="D644" s="14"/>
      <c r="E644" s="10" t="str">
        <f>IF(tbVisitas[Cliente]="","",IFERROR(INDEX(tbClientes[],MATCH(D644,tbClientes[Nome da Empresa],0),3),""))</f>
        <v/>
      </c>
      <c r="F644" s="14"/>
      <c r="G644" s="14"/>
      <c r="H644" s="14" t="str">
        <f ca="1">IF(G644="Cancelada",Aux!$A$2,IF(G644="Sim",Aux!$A$3,IF(AND(G644="Não",B644&gt;=TODAY()),Aux!$A$4,IF(AND(G644="Não",B644&lt;TODAY()),Aux!$A$5,""))))</f>
        <v/>
      </c>
      <c r="I644" s="14"/>
      <c r="J644" s="11" t="str">
        <f t="shared" si="10"/>
        <v/>
      </c>
    </row>
    <row r="645" spans="2:10" ht="30" customHeight="1" x14ac:dyDescent="0.25">
      <c r="B645" s="59"/>
      <c r="C645" s="14"/>
      <c r="D645" s="14"/>
      <c r="E645" s="10" t="str">
        <f>IF(tbVisitas[Cliente]="","",IFERROR(INDEX(tbClientes[],MATCH(D645,tbClientes[Nome da Empresa],0),3),""))</f>
        <v/>
      </c>
      <c r="F645" s="14"/>
      <c r="G645" s="14"/>
      <c r="H645" s="14" t="str">
        <f ca="1">IF(G645="Cancelada",Aux!$A$2,IF(G645="Sim",Aux!$A$3,IF(AND(G645="Não",B645&gt;=TODAY()),Aux!$A$4,IF(AND(G645="Não",B645&lt;TODAY()),Aux!$A$5,""))))</f>
        <v/>
      </c>
      <c r="I645" s="14"/>
      <c r="J645" s="11" t="str">
        <f t="shared" si="10"/>
        <v/>
      </c>
    </row>
    <row r="646" spans="2:10" ht="30" customHeight="1" x14ac:dyDescent="0.25">
      <c r="B646" s="59"/>
      <c r="C646" s="14"/>
      <c r="D646" s="14"/>
      <c r="E646" s="10" t="str">
        <f>IF(tbVisitas[Cliente]="","",IFERROR(INDEX(tbClientes[],MATCH(D646,tbClientes[Nome da Empresa],0),3),""))</f>
        <v/>
      </c>
      <c r="F646" s="14"/>
      <c r="G646" s="14"/>
      <c r="H646" s="14" t="str">
        <f ca="1">IF(G646="Cancelada",Aux!$A$2,IF(G646="Sim",Aux!$A$3,IF(AND(G646="Não",B646&gt;=TODAY()),Aux!$A$4,IF(AND(G646="Não",B646&lt;TODAY()),Aux!$A$5,""))))</f>
        <v/>
      </c>
      <c r="I646" s="14"/>
      <c r="J646" s="11" t="str">
        <f t="shared" si="10"/>
        <v/>
      </c>
    </row>
    <row r="647" spans="2:10" ht="30" customHeight="1" x14ac:dyDescent="0.25">
      <c r="B647" s="59"/>
      <c r="C647" s="14"/>
      <c r="D647" s="14"/>
      <c r="E647" s="10" t="str">
        <f>IF(tbVisitas[Cliente]="","",IFERROR(INDEX(tbClientes[],MATCH(D647,tbClientes[Nome da Empresa],0),3),""))</f>
        <v/>
      </c>
      <c r="F647" s="14"/>
      <c r="G647" s="14"/>
      <c r="H647" s="14" t="str">
        <f ca="1">IF(G647="Cancelada",Aux!$A$2,IF(G647="Sim",Aux!$A$3,IF(AND(G647="Não",B647&gt;=TODAY()),Aux!$A$4,IF(AND(G647="Não",B647&lt;TODAY()),Aux!$A$5,""))))</f>
        <v/>
      </c>
      <c r="I647" s="14"/>
      <c r="J647" s="11" t="str">
        <f t="shared" si="10"/>
        <v/>
      </c>
    </row>
    <row r="648" spans="2:10" ht="30" customHeight="1" x14ac:dyDescent="0.25">
      <c r="B648" s="59"/>
      <c r="C648" s="14"/>
      <c r="D648" s="14"/>
      <c r="E648" s="10" t="str">
        <f>IF(tbVisitas[Cliente]="","",IFERROR(INDEX(tbClientes[],MATCH(D648,tbClientes[Nome da Empresa],0),3),""))</f>
        <v/>
      </c>
      <c r="F648" s="14"/>
      <c r="G648" s="14"/>
      <c r="H648" s="14" t="str">
        <f ca="1">IF(G648="Cancelada",Aux!$A$2,IF(G648="Sim",Aux!$A$3,IF(AND(G648="Não",B648&gt;=TODAY()),Aux!$A$4,IF(AND(G648="Não",B648&lt;TODAY()),Aux!$A$5,""))))</f>
        <v/>
      </c>
      <c r="I648" s="14"/>
      <c r="J648" s="11" t="str">
        <f t="shared" si="10"/>
        <v/>
      </c>
    </row>
    <row r="649" spans="2:10" ht="30" customHeight="1" x14ac:dyDescent="0.25">
      <c r="B649" s="59"/>
      <c r="C649" s="14"/>
      <c r="D649" s="14"/>
      <c r="E649" s="10" t="str">
        <f>IF(tbVisitas[Cliente]="","",IFERROR(INDEX(tbClientes[],MATCH(D649,tbClientes[Nome da Empresa],0),3),""))</f>
        <v/>
      </c>
      <c r="F649" s="14"/>
      <c r="G649" s="14"/>
      <c r="H649" s="14" t="str">
        <f ca="1">IF(G649="Cancelada",Aux!$A$2,IF(G649="Sim",Aux!$A$3,IF(AND(G649="Não",B649&gt;=TODAY()),Aux!$A$4,IF(AND(G649="Não",B649&lt;TODAY()),Aux!$A$5,""))))</f>
        <v/>
      </c>
      <c r="I649" s="14"/>
      <c r="J649" s="11" t="str">
        <f t="shared" si="10"/>
        <v/>
      </c>
    </row>
    <row r="650" spans="2:10" ht="30" customHeight="1" x14ac:dyDescent="0.25">
      <c r="B650" s="59"/>
      <c r="C650" s="14"/>
      <c r="D650" s="14"/>
      <c r="E650" s="10" t="str">
        <f>IF(tbVisitas[Cliente]="","",IFERROR(INDEX(tbClientes[],MATCH(D650,tbClientes[Nome da Empresa],0),3),""))</f>
        <v/>
      </c>
      <c r="F650" s="14"/>
      <c r="G650" s="14"/>
      <c r="H650" s="14" t="str">
        <f ca="1">IF(G650="Cancelada",Aux!$A$2,IF(G650="Sim",Aux!$A$3,IF(AND(G650="Não",B650&gt;=TODAY()),Aux!$A$4,IF(AND(G650="Não",B650&lt;TODAY()),Aux!$A$5,""))))</f>
        <v/>
      </c>
      <c r="I650" s="14"/>
      <c r="J650" s="11" t="str">
        <f t="shared" si="10"/>
        <v/>
      </c>
    </row>
    <row r="651" spans="2:10" ht="30" customHeight="1" x14ac:dyDescent="0.25">
      <c r="B651" s="59"/>
      <c r="C651" s="14"/>
      <c r="D651" s="14"/>
      <c r="E651" s="10" t="str">
        <f>IF(tbVisitas[Cliente]="","",IFERROR(INDEX(tbClientes[],MATCH(D651,tbClientes[Nome da Empresa],0),3),""))</f>
        <v/>
      </c>
      <c r="F651" s="14"/>
      <c r="G651" s="14"/>
      <c r="H651" s="14" t="str">
        <f ca="1">IF(G651="Cancelada",Aux!$A$2,IF(G651="Sim",Aux!$A$3,IF(AND(G651="Não",B651&gt;=TODAY()),Aux!$A$4,IF(AND(G651="Não",B651&lt;TODAY()),Aux!$A$5,""))))</f>
        <v/>
      </c>
      <c r="I651" s="14"/>
      <c r="J651" s="11" t="str">
        <f t="shared" si="10"/>
        <v/>
      </c>
    </row>
    <row r="652" spans="2:10" ht="30" customHeight="1" x14ac:dyDescent="0.25">
      <c r="B652" s="59"/>
      <c r="C652" s="14"/>
      <c r="D652" s="14"/>
      <c r="E652" s="10" t="str">
        <f>IF(tbVisitas[Cliente]="","",IFERROR(INDEX(tbClientes[],MATCH(D652,tbClientes[Nome da Empresa],0),3),""))</f>
        <v/>
      </c>
      <c r="F652" s="14"/>
      <c r="G652" s="14"/>
      <c r="H652" s="14" t="str">
        <f ca="1">IF(G652="Cancelada",Aux!$A$2,IF(G652="Sim",Aux!$A$3,IF(AND(G652="Não",B652&gt;=TODAY()),Aux!$A$4,IF(AND(G652="Não",B652&lt;TODAY()),Aux!$A$5,""))))</f>
        <v/>
      </c>
      <c r="I652" s="14"/>
      <c r="J652" s="11" t="str">
        <f t="shared" si="10"/>
        <v/>
      </c>
    </row>
    <row r="653" spans="2:10" ht="30" customHeight="1" x14ac:dyDescent="0.25">
      <c r="B653" s="59"/>
      <c r="C653" s="14"/>
      <c r="D653" s="14"/>
      <c r="E653" s="10" t="str">
        <f>IF(tbVisitas[Cliente]="","",IFERROR(INDEX(tbClientes[],MATCH(D653,tbClientes[Nome da Empresa],0),3),""))</f>
        <v/>
      </c>
      <c r="F653" s="14"/>
      <c r="G653" s="14"/>
      <c r="H653" s="14" t="str">
        <f ca="1">IF(G653="Cancelada",Aux!$A$2,IF(G653="Sim",Aux!$A$3,IF(AND(G653="Não",B653&gt;=TODAY()),Aux!$A$4,IF(AND(G653="Não",B653&lt;TODAY()),Aux!$A$5,""))))</f>
        <v/>
      </c>
      <c r="I653" s="14"/>
      <c r="J653" s="11" t="str">
        <f t="shared" si="10"/>
        <v/>
      </c>
    </row>
    <row r="654" spans="2:10" ht="30" customHeight="1" x14ac:dyDescent="0.25">
      <c r="B654" s="59"/>
      <c r="C654" s="14"/>
      <c r="D654" s="14"/>
      <c r="E654" s="10" t="str">
        <f>IF(tbVisitas[Cliente]="","",IFERROR(INDEX(tbClientes[],MATCH(D654,tbClientes[Nome da Empresa],0),3),""))</f>
        <v/>
      </c>
      <c r="F654" s="14"/>
      <c r="G654" s="14"/>
      <c r="H654" s="14" t="str">
        <f ca="1">IF(G654="Cancelada",Aux!$A$2,IF(G654="Sim",Aux!$A$3,IF(AND(G654="Não",B654&gt;=TODAY()),Aux!$A$4,IF(AND(G654="Não",B654&lt;TODAY()),Aux!$A$5,""))))</f>
        <v/>
      </c>
      <c r="I654" s="14"/>
      <c r="J654" s="11" t="str">
        <f t="shared" si="10"/>
        <v/>
      </c>
    </row>
    <row r="655" spans="2:10" ht="30" customHeight="1" x14ac:dyDescent="0.25">
      <c r="B655" s="59"/>
      <c r="C655" s="14"/>
      <c r="D655" s="14"/>
      <c r="E655" s="10" t="str">
        <f>IF(tbVisitas[Cliente]="","",IFERROR(INDEX(tbClientes[],MATCH(D655,tbClientes[Nome da Empresa],0),3),""))</f>
        <v/>
      </c>
      <c r="F655" s="14"/>
      <c r="G655" s="14"/>
      <c r="H655" s="14" t="str">
        <f ca="1">IF(G655="Cancelada",Aux!$A$2,IF(G655="Sim",Aux!$A$3,IF(AND(G655="Não",B655&gt;=TODAY()),Aux!$A$4,IF(AND(G655="Não",B655&lt;TODAY()),Aux!$A$5,""))))</f>
        <v/>
      </c>
      <c r="I655" s="14"/>
      <c r="J655" s="11" t="str">
        <f t="shared" si="10"/>
        <v/>
      </c>
    </row>
    <row r="656" spans="2:10" ht="30" customHeight="1" x14ac:dyDescent="0.25">
      <c r="B656" s="59"/>
      <c r="C656" s="14"/>
      <c r="D656" s="14"/>
      <c r="E656" s="10" t="str">
        <f>IF(tbVisitas[Cliente]="","",IFERROR(INDEX(tbClientes[],MATCH(D656,tbClientes[Nome da Empresa],0),3),""))</f>
        <v/>
      </c>
      <c r="F656" s="14"/>
      <c r="G656" s="14"/>
      <c r="H656" s="14" t="str">
        <f ca="1">IF(G656="Cancelada",Aux!$A$2,IF(G656="Sim",Aux!$A$3,IF(AND(G656="Não",B656&gt;=TODAY()),Aux!$A$4,IF(AND(G656="Não",B656&lt;TODAY()),Aux!$A$5,""))))</f>
        <v/>
      </c>
      <c r="I656" s="14"/>
      <c r="J656" s="11" t="str">
        <f t="shared" si="10"/>
        <v/>
      </c>
    </row>
    <row r="657" spans="2:10" ht="30" customHeight="1" x14ac:dyDescent="0.25">
      <c r="B657" s="59"/>
      <c r="C657" s="14"/>
      <c r="D657" s="14"/>
      <c r="E657" s="10" t="str">
        <f>IF(tbVisitas[Cliente]="","",IFERROR(INDEX(tbClientes[],MATCH(D657,tbClientes[Nome da Empresa],0),3),""))</f>
        <v/>
      </c>
      <c r="F657" s="14"/>
      <c r="G657" s="14"/>
      <c r="H657" s="14" t="str">
        <f ca="1">IF(G657="Cancelada",Aux!$A$2,IF(G657="Sim",Aux!$A$3,IF(AND(G657="Não",B657&gt;=TODAY()),Aux!$A$4,IF(AND(G657="Não",B657&lt;TODAY()),Aux!$A$5,""))))</f>
        <v/>
      </c>
      <c r="I657" s="14"/>
      <c r="J657" s="11" t="str">
        <f t="shared" si="10"/>
        <v/>
      </c>
    </row>
    <row r="658" spans="2:10" ht="30" customHeight="1" x14ac:dyDescent="0.25">
      <c r="B658" s="59"/>
      <c r="C658" s="14"/>
      <c r="D658" s="14"/>
      <c r="E658" s="10" t="str">
        <f>IF(tbVisitas[Cliente]="","",IFERROR(INDEX(tbClientes[],MATCH(D658,tbClientes[Nome da Empresa],0),3),""))</f>
        <v/>
      </c>
      <c r="F658" s="14"/>
      <c r="G658" s="14"/>
      <c r="H658" s="14" t="str">
        <f ca="1">IF(G658="Cancelada",Aux!$A$2,IF(G658="Sim",Aux!$A$3,IF(AND(G658="Não",B658&gt;=TODAY()),Aux!$A$4,IF(AND(G658="Não",B658&lt;TODAY()),Aux!$A$5,""))))</f>
        <v/>
      </c>
      <c r="I658" s="14"/>
      <c r="J658" s="11" t="str">
        <f t="shared" si="10"/>
        <v/>
      </c>
    </row>
    <row r="659" spans="2:10" ht="30" customHeight="1" x14ac:dyDescent="0.25">
      <c r="B659" s="59"/>
      <c r="C659" s="14"/>
      <c r="D659" s="14"/>
      <c r="E659" s="10" t="str">
        <f>IF(tbVisitas[Cliente]="","",IFERROR(INDEX(tbClientes[],MATCH(D659,tbClientes[Nome da Empresa],0),3),""))</f>
        <v/>
      </c>
      <c r="F659" s="14"/>
      <c r="G659" s="14"/>
      <c r="H659" s="14" t="str">
        <f ca="1">IF(G659="Cancelada",Aux!$A$2,IF(G659="Sim",Aux!$A$3,IF(AND(G659="Não",B659&gt;=TODAY()),Aux!$A$4,IF(AND(G659="Não",B659&lt;TODAY()),Aux!$A$5,""))))</f>
        <v/>
      </c>
      <c r="I659" s="14"/>
      <c r="J659" s="11" t="str">
        <f t="shared" si="10"/>
        <v/>
      </c>
    </row>
    <row r="660" spans="2:10" ht="30" customHeight="1" x14ac:dyDescent="0.25">
      <c r="B660" s="59"/>
      <c r="C660" s="14"/>
      <c r="D660" s="14"/>
      <c r="E660" s="10" t="str">
        <f>IF(tbVisitas[Cliente]="","",IFERROR(INDEX(tbClientes[],MATCH(D660,tbClientes[Nome da Empresa],0),3),""))</f>
        <v/>
      </c>
      <c r="F660" s="14"/>
      <c r="G660" s="14"/>
      <c r="H660" s="14" t="str">
        <f ca="1">IF(G660="Cancelada",Aux!$A$2,IF(G660="Sim",Aux!$A$3,IF(AND(G660="Não",B660&gt;=TODAY()),Aux!$A$4,IF(AND(G660="Não",B660&lt;TODAY()),Aux!$A$5,""))))</f>
        <v/>
      </c>
      <c r="I660" s="14"/>
      <c r="J660" s="11" t="str">
        <f t="shared" si="10"/>
        <v/>
      </c>
    </row>
    <row r="661" spans="2:10" ht="30" customHeight="1" x14ac:dyDescent="0.25">
      <c r="B661" s="59"/>
      <c r="C661" s="14"/>
      <c r="D661" s="14"/>
      <c r="E661" s="10" t="str">
        <f>IF(tbVisitas[Cliente]="","",IFERROR(INDEX(tbClientes[],MATCH(D661,tbClientes[Nome da Empresa],0),3),""))</f>
        <v/>
      </c>
      <c r="F661" s="14"/>
      <c r="G661" s="14"/>
      <c r="H661" s="14" t="str">
        <f ca="1">IF(G661="Cancelada",Aux!$A$2,IF(G661="Sim",Aux!$A$3,IF(AND(G661="Não",B661&gt;=TODAY()),Aux!$A$4,IF(AND(G661="Não",B661&lt;TODAY()),Aux!$A$5,""))))</f>
        <v/>
      </c>
      <c r="I661" s="14"/>
      <c r="J661" s="11" t="str">
        <f t="shared" si="10"/>
        <v/>
      </c>
    </row>
    <row r="662" spans="2:10" ht="30" customHeight="1" x14ac:dyDescent="0.25">
      <c r="B662" s="59"/>
      <c r="C662" s="14"/>
      <c r="D662" s="14"/>
      <c r="E662" s="10" t="str">
        <f>IF(tbVisitas[Cliente]="","",IFERROR(INDEX(tbClientes[],MATCH(D662,tbClientes[Nome da Empresa],0),3),""))</f>
        <v/>
      </c>
      <c r="F662" s="14"/>
      <c r="G662" s="14"/>
      <c r="H662" s="14" t="str">
        <f ca="1">IF(G662="Cancelada",Aux!$A$2,IF(G662="Sim",Aux!$A$3,IF(AND(G662="Não",B662&gt;=TODAY()),Aux!$A$4,IF(AND(G662="Não",B662&lt;TODAY()),Aux!$A$5,""))))</f>
        <v/>
      </c>
      <c r="I662" s="14"/>
      <c r="J662" s="11" t="str">
        <f t="shared" si="10"/>
        <v/>
      </c>
    </row>
    <row r="663" spans="2:10" ht="30" customHeight="1" x14ac:dyDescent="0.25">
      <c r="B663" s="59"/>
      <c r="C663" s="14"/>
      <c r="D663" s="14"/>
      <c r="E663" s="10" t="str">
        <f>IF(tbVisitas[Cliente]="","",IFERROR(INDEX(tbClientes[],MATCH(D663,tbClientes[Nome da Empresa],0),3),""))</f>
        <v/>
      </c>
      <c r="F663" s="14"/>
      <c r="G663" s="14"/>
      <c r="H663" s="14" t="str">
        <f ca="1">IF(G663="Cancelada",Aux!$A$2,IF(G663="Sim",Aux!$A$3,IF(AND(G663="Não",B663&gt;=TODAY()),Aux!$A$4,IF(AND(G663="Não",B663&lt;TODAY()),Aux!$A$5,""))))</f>
        <v/>
      </c>
      <c r="I663" s="14"/>
      <c r="J663" s="11" t="str">
        <f t="shared" si="10"/>
        <v/>
      </c>
    </row>
    <row r="664" spans="2:10" ht="30" customHeight="1" x14ac:dyDescent="0.25">
      <c r="B664" s="59"/>
      <c r="C664" s="14"/>
      <c r="D664" s="14"/>
      <c r="E664" s="10" t="str">
        <f>IF(tbVisitas[Cliente]="","",IFERROR(INDEX(tbClientes[],MATCH(D664,tbClientes[Nome da Empresa],0),3),""))</f>
        <v/>
      </c>
      <c r="F664" s="14"/>
      <c r="G664" s="14"/>
      <c r="H664" s="14" t="str">
        <f ca="1">IF(G664="Cancelada",Aux!$A$2,IF(G664="Sim",Aux!$A$3,IF(AND(G664="Não",B664&gt;=TODAY()),Aux!$A$4,IF(AND(G664="Não",B664&lt;TODAY()),Aux!$A$5,""))))</f>
        <v/>
      </c>
      <c r="I664" s="14"/>
      <c r="J664" s="11" t="str">
        <f t="shared" ref="J664:J727" si="11">IF(B664="","",ROW())</f>
        <v/>
      </c>
    </row>
    <row r="665" spans="2:10" ht="30" customHeight="1" x14ac:dyDescent="0.25">
      <c r="B665" s="59"/>
      <c r="C665" s="14"/>
      <c r="D665" s="14"/>
      <c r="E665" s="10" t="str">
        <f>IF(tbVisitas[Cliente]="","",IFERROR(INDEX(tbClientes[],MATCH(D665,tbClientes[Nome da Empresa],0),3),""))</f>
        <v/>
      </c>
      <c r="F665" s="14"/>
      <c r="G665" s="14"/>
      <c r="H665" s="14" t="str">
        <f ca="1">IF(G665="Cancelada",Aux!$A$2,IF(G665="Sim",Aux!$A$3,IF(AND(G665="Não",B665&gt;=TODAY()),Aux!$A$4,IF(AND(G665="Não",B665&lt;TODAY()),Aux!$A$5,""))))</f>
        <v/>
      </c>
      <c r="I665" s="14"/>
      <c r="J665" s="11" t="str">
        <f t="shared" si="11"/>
        <v/>
      </c>
    </row>
    <row r="666" spans="2:10" ht="30" customHeight="1" x14ac:dyDescent="0.25">
      <c r="B666" s="59"/>
      <c r="C666" s="14"/>
      <c r="D666" s="14"/>
      <c r="E666" s="10" t="str">
        <f>IF(tbVisitas[Cliente]="","",IFERROR(INDEX(tbClientes[],MATCH(D666,tbClientes[Nome da Empresa],0),3),""))</f>
        <v/>
      </c>
      <c r="F666" s="14"/>
      <c r="G666" s="14"/>
      <c r="H666" s="14" t="str">
        <f ca="1">IF(G666="Cancelada",Aux!$A$2,IF(G666="Sim",Aux!$A$3,IF(AND(G666="Não",B666&gt;=TODAY()),Aux!$A$4,IF(AND(G666="Não",B666&lt;TODAY()),Aux!$A$5,""))))</f>
        <v/>
      </c>
      <c r="I666" s="14"/>
      <c r="J666" s="11" t="str">
        <f t="shared" si="11"/>
        <v/>
      </c>
    </row>
    <row r="667" spans="2:10" ht="30" customHeight="1" x14ac:dyDescent="0.25">
      <c r="B667" s="59"/>
      <c r="C667" s="14"/>
      <c r="D667" s="14"/>
      <c r="E667" s="10" t="str">
        <f>IF(tbVisitas[Cliente]="","",IFERROR(INDEX(tbClientes[],MATCH(D667,tbClientes[Nome da Empresa],0),3),""))</f>
        <v/>
      </c>
      <c r="F667" s="14"/>
      <c r="G667" s="14"/>
      <c r="H667" s="14" t="str">
        <f ca="1">IF(G667="Cancelada",Aux!$A$2,IF(G667="Sim",Aux!$A$3,IF(AND(G667="Não",B667&gt;=TODAY()),Aux!$A$4,IF(AND(G667="Não",B667&lt;TODAY()),Aux!$A$5,""))))</f>
        <v/>
      </c>
      <c r="I667" s="14"/>
      <c r="J667" s="11" t="str">
        <f t="shared" si="11"/>
        <v/>
      </c>
    </row>
    <row r="668" spans="2:10" ht="30" customHeight="1" x14ac:dyDescent="0.25">
      <c r="B668" s="59"/>
      <c r="C668" s="14"/>
      <c r="D668" s="14"/>
      <c r="E668" s="10" t="str">
        <f>IF(tbVisitas[Cliente]="","",IFERROR(INDEX(tbClientes[],MATCH(D668,tbClientes[Nome da Empresa],0),3),""))</f>
        <v/>
      </c>
      <c r="F668" s="14"/>
      <c r="G668" s="14"/>
      <c r="H668" s="14" t="str">
        <f ca="1">IF(G668="Cancelada",Aux!$A$2,IF(G668="Sim",Aux!$A$3,IF(AND(G668="Não",B668&gt;=TODAY()),Aux!$A$4,IF(AND(G668="Não",B668&lt;TODAY()),Aux!$A$5,""))))</f>
        <v/>
      </c>
      <c r="I668" s="14"/>
      <c r="J668" s="11" t="str">
        <f t="shared" si="11"/>
        <v/>
      </c>
    </row>
    <row r="669" spans="2:10" ht="30" customHeight="1" x14ac:dyDescent="0.25">
      <c r="B669" s="59"/>
      <c r="C669" s="14"/>
      <c r="D669" s="14"/>
      <c r="E669" s="10" t="str">
        <f>IF(tbVisitas[Cliente]="","",IFERROR(INDEX(tbClientes[],MATCH(D669,tbClientes[Nome da Empresa],0),3),""))</f>
        <v/>
      </c>
      <c r="F669" s="14"/>
      <c r="G669" s="14"/>
      <c r="H669" s="14" t="str">
        <f ca="1">IF(G669="Cancelada",Aux!$A$2,IF(G669="Sim",Aux!$A$3,IF(AND(G669="Não",B669&gt;=TODAY()),Aux!$A$4,IF(AND(G669="Não",B669&lt;TODAY()),Aux!$A$5,""))))</f>
        <v/>
      </c>
      <c r="I669" s="14"/>
      <c r="J669" s="11" t="str">
        <f t="shared" si="11"/>
        <v/>
      </c>
    </row>
    <row r="670" spans="2:10" ht="30" customHeight="1" x14ac:dyDescent="0.25">
      <c r="B670" s="59"/>
      <c r="C670" s="14"/>
      <c r="D670" s="14"/>
      <c r="E670" s="10" t="str">
        <f>IF(tbVisitas[Cliente]="","",IFERROR(INDEX(tbClientes[],MATCH(D670,tbClientes[Nome da Empresa],0),3),""))</f>
        <v/>
      </c>
      <c r="F670" s="14"/>
      <c r="G670" s="14"/>
      <c r="H670" s="14" t="str">
        <f ca="1">IF(G670="Cancelada",Aux!$A$2,IF(G670="Sim",Aux!$A$3,IF(AND(G670="Não",B670&gt;=TODAY()),Aux!$A$4,IF(AND(G670="Não",B670&lt;TODAY()),Aux!$A$5,""))))</f>
        <v/>
      </c>
      <c r="I670" s="14"/>
      <c r="J670" s="11" t="str">
        <f t="shared" si="11"/>
        <v/>
      </c>
    </row>
    <row r="671" spans="2:10" ht="30" customHeight="1" x14ac:dyDescent="0.25">
      <c r="B671" s="59"/>
      <c r="C671" s="14"/>
      <c r="D671" s="14"/>
      <c r="E671" s="10" t="str">
        <f>IF(tbVisitas[Cliente]="","",IFERROR(INDEX(tbClientes[],MATCH(D671,tbClientes[Nome da Empresa],0),3),""))</f>
        <v/>
      </c>
      <c r="F671" s="14"/>
      <c r="G671" s="14"/>
      <c r="H671" s="14" t="str">
        <f ca="1">IF(G671="Cancelada",Aux!$A$2,IF(G671="Sim",Aux!$A$3,IF(AND(G671="Não",B671&gt;=TODAY()),Aux!$A$4,IF(AND(G671="Não",B671&lt;TODAY()),Aux!$A$5,""))))</f>
        <v/>
      </c>
      <c r="I671" s="14"/>
      <c r="J671" s="11" t="str">
        <f t="shared" si="11"/>
        <v/>
      </c>
    </row>
    <row r="672" spans="2:10" ht="30" customHeight="1" x14ac:dyDescent="0.25">
      <c r="B672" s="59"/>
      <c r="C672" s="14"/>
      <c r="D672" s="14"/>
      <c r="E672" s="10" t="str">
        <f>IF(tbVisitas[Cliente]="","",IFERROR(INDEX(tbClientes[],MATCH(D672,tbClientes[Nome da Empresa],0),3),""))</f>
        <v/>
      </c>
      <c r="F672" s="14"/>
      <c r="G672" s="14"/>
      <c r="H672" s="14" t="str">
        <f ca="1">IF(G672="Cancelada",Aux!$A$2,IF(G672="Sim",Aux!$A$3,IF(AND(G672="Não",B672&gt;=TODAY()),Aux!$A$4,IF(AND(G672="Não",B672&lt;TODAY()),Aux!$A$5,""))))</f>
        <v/>
      </c>
      <c r="I672" s="14"/>
      <c r="J672" s="11" t="str">
        <f t="shared" si="11"/>
        <v/>
      </c>
    </row>
    <row r="673" spans="2:10" ht="30" customHeight="1" x14ac:dyDescent="0.25">
      <c r="B673" s="59"/>
      <c r="C673" s="14"/>
      <c r="D673" s="14"/>
      <c r="E673" s="10" t="str">
        <f>IF(tbVisitas[Cliente]="","",IFERROR(INDEX(tbClientes[],MATCH(D673,tbClientes[Nome da Empresa],0),3),""))</f>
        <v/>
      </c>
      <c r="F673" s="14"/>
      <c r="G673" s="14"/>
      <c r="H673" s="14" t="str">
        <f ca="1">IF(G673="Cancelada",Aux!$A$2,IF(G673="Sim",Aux!$A$3,IF(AND(G673="Não",B673&gt;=TODAY()),Aux!$A$4,IF(AND(G673="Não",B673&lt;TODAY()),Aux!$A$5,""))))</f>
        <v/>
      </c>
      <c r="I673" s="14"/>
      <c r="J673" s="11" t="str">
        <f t="shared" si="11"/>
        <v/>
      </c>
    </row>
    <row r="674" spans="2:10" ht="30" customHeight="1" x14ac:dyDescent="0.25">
      <c r="B674" s="59"/>
      <c r="C674" s="14"/>
      <c r="D674" s="14"/>
      <c r="E674" s="10" t="str">
        <f>IF(tbVisitas[Cliente]="","",IFERROR(INDEX(tbClientes[],MATCH(D674,tbClientes[Nome da Empresa],0),3),""))</f>
        <v/>
      </c>
      <c r="F674" s="14"/>
      <c r="G674" s="14"/>
      <c r="H674" s="14" t="str">
        <f ca="1">IF(G674="Cancelada",Aux!$A$2,IF(G674="Sim",Aux!$A$3,IF(AND(G674="Não",B674&gt;=TODAY()),Aux!$A$4,IF(AND(G674="Não",B674&lt;TODAY()),Aux!$A$5,""))))</f>
        <v/>
      </c>
      <c r="I674" s="14"/>
      <c r="J674" s="11" t="str">
        <f t="shared" si="11"/>
        <v/>
      </c>
    </row>
    <row r="675" spans="2:10" ht="30" customHeight="1" x14ac:dyDescent="0.25">
      <c r="B675" s="59"/>
      <c r="C675" s="14"/>
      <c r="D675" s="14"/>
      <c r="E675" s="10" t="str">
        <f>IF(tbVisitas[Cliente]="","",IFERROR(INDEX(tbClientes[],MATCH(D675,tbClientes[Nome da Empresa],0),3),""))</f>
        <v/>
      </c>
      <c r="F675" s="14"/>
      <c r="G675" s="14"/>
      <c r="H675" s="14" t="str">
        <f ca="1">IF(G675="Cancelada",Aux!$A$2,IF(G675="Sim",Aux!$A$3,IF(AND(G675="Não",B675&gt;=TODAY()),Aux!$A$4,IF(AND(G675="Não",B675&lt;TODAY()),Aux!$A$5,""))))</f>
        <v/>
      </c>
      <c r="I675" s="14"/>
      <c r="J675" s="11" t="str">
        <f t="shared" si="11"/>
        <v/>
      </c>
    </row>
    <row r="676" spans="2:10" ht="30" customHeight="1" x14ac:dyDescent="0.25">
      <c r="B676" s="59"/>
      <c r="C676" s="14"/>
      <c r="D676" s="14"/>
      <c r="E676" s="10" t="str">
        <f>IF(tbVisitas[Cliente]="","",IFERROR(INDEX(tbClientes[],MATCH(D676,tbClientes[Nome da Empresa],0),3),""))</f>
        <v/>
      </c>
      <c r="F676" s="14"/>
      <c r="G676" s="14"/>
      <c r="H676" s="14" t="str">
        <f ca="1">IF(G676="Cancelada",Aux!$A$2,IF(G676="Sim",Aux!$A$3,IF(AND(G676="Não",B676&gt;=TODAY()),Aux!$A$4,IF(AND(G676="Não",B676&lt;TODAY()),Aux!$A$5,""))))</f>
        <v/>
      </c>
      <c r="I676" s="14"/>
      <c r="J676" s="11" t="str">
        <f t="shared" si="11"/>
        <v/>
      </c>
    </row>
    <row r="677" spans="2:10" ht="30" customHeight="1" x14ac:dyDescent="0.25">
      <c r="B677" s="59"/>
      <c r="C677" s="14"/>
      <c r="D677" s="14"/>
      <c r="E677" s="10" t="str">
        <f>IF(tbVisitas[Cliente]="","",IFERROR(INDEX(tbClientes[],MATCH(D677,tbClientes[Nome da Empresa],0),3),""))</f>
        <v/>
      </c>
      <c r="F677" s="14"/>
      <c r="G677" s="14"/>
      <c r="H677" s="14" t="str">
        <f ca="1">IF(G677="Cancelada",Aux!$A$2,IF(G677="Sim",Aux!$A$3,IF(AND(G677="Não",B677&gt;=TODAY()),Aux!$A$4,IF(AND(G677="Não",B677&lt;TODAY()),Aux!$A$5,""))))</f>
        <v/>
      </c>
      <c r="I677" s="14"/>
      <c r="J677" s="11" t="str">
        <f t="shared" si="11"/>
        <v/>
      </c>
    </row>
    <row r="678" spans="2:10" ht="30" customHeight="1" x14ac:dyDescent="0.25">
      <c r="B678" s="59"/>
      <c r="C678" s="14"/>
      <c r="D678" s="14"/>
      <c r="E678" s="10" t="str">
        <f>IF(tbVisitas[Cliente]="","",IFERROR(INDEX(tbClientes[],MATCH(D678,tbClientes[Nome da Empresa],0),3),""))</f>
        <v/>
      </c>
      <c r="F678" s="14"/>
      <c r="G678" s="14"/>
      <c r="H678" s="14" t="str">
        <f ca="1">IF(G678="Cancelada",Aux!$A$2,IF(G678="Sim",Aux!$A$3,IF(AND(G678="Não",B678&gt;=TODAY()),Aux!$A$4,IF(AND(G678="Não",B678&lt;TODAY()),Aux!$A$5,""))))</f>
        <v/>
      </c>
      <c r="I678" s="14"/>
      <c r="J678" s="11" t="str">
        <f t="shared" si="11"/>
        <v/>
      </c>
    </row>
    <row r="679" spans="2:10" ht="30" customHeight="1" x14ac:dyDescent="0.25">
      <c r="B679" s="59"/>
      <c r="C679" s="14"/>
      <c r="D679" s="14"/>
      <c r="E679" s="10" t="str">
        <f>IF(tbVisitas[Cliente]="","",IFERROR(INDEX(tbClientes[],MATCH(D679,tbClientes[Nome da Empresa],0),3),""))</f>
        <v/>
      </c>
      <c r="F679" s="14"/>
      <c r="G679" s="14"/>
      <c r="H679" s="14" t="str">
        <f ca="1">IF(G679="Cancelada",Aux!$A$2,IF(G679="Sim",Aux!$A$3,IF(AND(G679="Não",B679&gt;=TODAY()),Aux!$A$4,IF(AND(G679="Não",B679&lt;TODAY()),Aux!$A$5,""))))</f>
        <v/>
      </c>
      <c r="I679" s="14"/>
      <c r="J679" s="11" t="str">
        <f t="shared" si="11"/>
        <v/>
      </c>
    </row>
    <row r="680" spans="2:10" ht="30" customHeight="1" x14ac:dyDescent="0.25">
      <c r="B680" s="59"/>
      <c r="C680" s="14"/>
      <c r="D680" s="14"/>
      <c r="E680" s="10" t="str">
        <f>IF(tbVisitas[Cliente]="","",IFERROR(INDEX(tbClientes[],MATCH(D680,tbClientes[Nome da Empresa],0),3),""))</f>
        <v/>
      </c>
      <c r="F680" s="14"/>
      <c r="G680" s="14"/>
      <c r="H680" s="14" t="str">
        <f ca="1">IF(G680="Cancelada",Aux!$A$2,IF(G680="Sim",Aux!$A$3,IF(AND(G680="Não",B680&gt;=TODAY()),Aux!$A$4,IF(AND(G680="Não",B680&lt;TODAY()),Aux!$A$5,""))))</f>
        <v/>
      </c>
      <c r="I680" s="14"/>
      <c r="J680" s="11" t="str">
        <f t="shared" si="11"/>
        <v/>
      </c>
    </row>
    <row r="681" spans="2:10" ht="30" customHeight="1" x14ac:dyDescent="0.25">
      <c r="B681" s="59"/>
      <c r="C681" s="14"/>
      <c r="D681" s="14"/>
      <c r="E681" s="10" t="str">
        <f>IF(tbVisitas[Cliente]="","",IFERROR(INDEX(tbClientes[],MATCH(D681,tbClientes[Nome da Empresa],0),3),""))</f>
        <v/>
      </c>
      <c r="F681" s="14"/>
      <c r="G681" s="14"/>
      <c r="H681" s="14" t="str">
        <f ca="1">IF(G681="Cancelada",Aux!$A$2,IF(G681="Sim",Aux!$A$3,IF(AND(G681="Não",B681&gt;=TODAY()),Aux!$A$4,IF(AND(G681="Não",B681&lt;TODAY()),Aux!$A$5,""))))</f>
        <v/>
      </c>
      <c r="I681" s="14"/>
      <c r="J681" s="11" t="str">
        <f t="shared" si="11"/>
        <v/>
      </c>
    </row>
    <row r="682" spans="2:10" ht="30" customHeight="1" x14ac:dyDescent="0.25">
      <c r="B682" s="59"/>
      <c r="C682" s="14"/>
      <c r="D682" s="14"/>
      <c r="E682" s="10" t="str">
        <f>IF(tbVisitas[Cliente]="","",IFERROR(INDEX(tbClientes[],MATCH(D682,tbClientes[Nome da Empresa],0),3),""))</f>
        <v/>
      </c>
      <c r="F682" s="14"/>
      <c r="G682" s="14"/>
      <c r="H682" s="14" t="str">
        <f ca="1">IF(G682="Cancelada",Aux!$A$2,IF(G682="Sim",Aux!$A$3,IF(AND(G682="Não",B682&gt;=TODAY()),Aux!$A$4,IF(AND(G682="Não",B682&lt;TODAY()),Aux!$A$5,""))))</f>
        <v/>
      </c>
      <c r="I682" s="14"/>
      <c r="J682" s="11" t="str">
        <f t="shared" si="11"/>
        <v/>
      </c>
    </row>
    <row r="683" spans="2:10" ht="30" customHeight="1" x14ac:dyDescent="0.25">
      <c r="B683" s="59"/>
      <c r="C683" s="14"/>
      <c r="D683" s="14"/>
      <c r="E683" s="10" t="str">
        <f>IF(tbVisitas[Cliente]="","",IFERROR(INDEX(tbClientes[],MATCH(D683,tbClientes[Nome da Empresa],0),3),""))</f>
        <v/>
      </c>
      <c r="F683" s="14"/>
      <c r="G683" s="14"/>
      <c r="H683" s="14" t="str">
        <f ca="1">IF(G683="Cancelada",Aux!$A$2,IF(G683="Sim",Aux!$A$3,IF(AND(G683="Não",B683&gt;=TODAY()),Aux!$A$4,IF(AND(G683="Não",B683&lt;TODAY()),Aux!$A$5,""))))</f>
        <v/>
      </c>
      <c r="I683" s="14"/>
      <c r="J683" s="11" t="str">
        <f t="shared" si="11"/>
        <v/>
      </c>
    </row>
    <row r="684" spans="2:10" ht="30" customHeight="1" x14ac:dyDescent="0.25">
      <c r="B684" s="59"/>
      <c r="C684" s="14"/>
      <c r="D684" s="14"/>
      <c r="E684" s="10" t="str">
        <f>IF(tbVisitas[Cliente]="","",IFERROR(INDEX(tbClientes[],MATCH(D684,tbClientes[Nome da Empresa],0),3),""))</f>
        <v/>
      </c>
      <c r="F684" s="14"/>
      <c r="G684" s="14"/>
      <c r="H684" s="14" t="str">
        <f ca="1">IF(G684="Cancelada",Aux!$A$2,IF(G684="Sim",Aux!$A$3,IF(AND(G684="Não",B684&gt;=TODAY()),Aux!$A$4,IF(AND(G684="Não",B684&lt;TODAY()),Aux!$A$5,""))))</f>
        <v/>
      </c>
      <c r="I684" s="14"/>
      <c r="J684" s="11" t="str">
        <f t="shared" si="11"/>
        <v/>
      </c>
    </row>
    <row r="685" spans="2:10" ht="30" customHeight="1" x14ac:dyDescent="0.25">
      <c r="B685" s="59"/>
      <c r="C685" s="14"/>
      <c r="D685" s="14"/>
      <c r="E685" s="10" t="str">
        <f>IF(tbVisitas[Cliente]="","",IFERROR(INDEX(tbClientes[],MATCH(D685,tbClientes[Nome da Empresa],0),3),""))</f>
        <v/>
      </c>
      <c r="F685" s="14"/>
      <c r="G685" s="14"/>
      <c r="H685" s="14" t="str">
        <f ca="1">IF(G685="Cancelada",Aux!$A$2,IF(G685="Sim",Aux!$A$3,IF(AND(G685="Não",B685&gt;=TODAY()),Aux!$A$4,IF(AND(G685="Não",B685&lt;TODAY()),Aux!$A$5,""))))</f>
        <v/>
      </c>
      <c r="I685" s="14"/>
      <c r="J685" s="11" t="str">
        <f t="shared" si="11"/>
        <v/>
      </c>
    </row>
    <row r="686" spans="2:10" ht="30" customHeight="1" x14ac:dyDescent="0.25">
      <c r="B686" s="59"/>
      <c r="C686" s="14"/>
      <c r="D686" s="14"/>
      <c r="E686" s="10" t="str">
        <f>IF(tbVisitas[Cliente]="","",IFERROR(INDEX(tbClientes[],MATCH(D686,tbClientes[Nome da Empresa],0),3),""))</f>
        <v/>
      </c>
      <c r="F686" s="14"/>
      <c r="G686" s="14"/>
      <c r="H686" s="14" t="str">
        <f ca="1">IF(G686="Cancelada",Aux!$A$2,IF(G686="Sim",Aux!$A$3,IF(AND(G686="Não",B686&gt;=TODAY()),Aux!$A$4,IF(AND(G686="Não",B686&lt;TODAY()),Aux!$A$5,""))))</f>
        <v/>
      </c>
      <c r="I686" s="14"/>
      <c r="J686" s="11" t="str">
        <f t="shared" si="11"/>
        <v/>
      </c>
    </row>
    <row r="687" spans="2:10" ht="30" customHeight="1" x14ac:dyDescent="0.25">
      <c r="B687" s="59"/>
      <c r="C687" s="14"/>
      <c r="D687" s="14"/>
      <c r="E687" s="10" t="str">
        <f>IF(tbVisitas[Cliente]="","",IFERROR(INDEX(tbClientes[],MATCH(D687,tbClientes[Nome da Empresa],0),3),""))</f>
        <v/>
      </c>
      <c r="F687" s="14"/>
      <c r="G687" s="14"/>
      <c r="H687" s="14" t="str">
        <f ca="1">IF(G687="Cancelada",Aux!$A$2,IF(G687="Sim",Aux!$A$3,IF(AND(G687="Não",B687&gt;=TODAY()),Aux!$A$4,IF(AND(G687="Não",B687&lt;TODAY()),Aux!$A$5,""))))</f>
        <v/>
      </c>
      <c r="I687" s="14"/>
      <c r="J687" s="11" t="str">
        <f t="shared" si="11"/>
        <v/>
      </c>
    </row>
    <row r="688" spans="2:10" ht="30" customHeight="1" x14ac:dyDescent="0.25">
      <c r="B688" s="59"/>
      <c r="C688" s="14"/>
      <c r="D688" s="14"/>
      <c r="E688" s="10" t="str">
        <f>IF(tbVisitas[Cliente]="","",IFERROR(INDEX(tbClientes[],MATCH(D688,tbClientes[Nome da Empresa],0),3),""))</f>
        <v/>
      </c>
      <c r="F688" s="14"/>
      <c r="G688" s="14"/>
      <c r="H688" s="14" t="str">
        <f ca="1">IF(G688="Cancelada",Aux!$A$2,IF(G688="Sim",Aux!$A$3,IF(AND(G688="Não",B688&gt;=TODAY()),Aux!$A$4,IF(AND(G688="Não",B688&lt;TODAY()),Aux!$A$5,""))))</f>
        <v/>
      </c>
      <c r="I688" s="14"/>
      <c r="J688" s="11" t="str">
        <f t="shared" si="11"/>
        <v/>
      </c>
    </row>
    <row r="689" spans="2:10" ht="30" customHeight="1" x14ac:dyDescent="0.25">
      <c r="B689" s="59"/>
      <c r="C689" s="14"/>
      <c r="D689" s="14"/>
      <c r="E689" s="10" t="str">
        <f>IF(tbVisitas[Cliente]="","",IFERROR(INDEX(tbClientes[],MATCH(D689,tbClientes[Nome da Empresa],0),3),""))</f>
        <v/>
      </c>
      <c r="F689" s="14"/>
      <c r="G689" s="14"/>
      <c r="H689" s="14" t="str">
        <f ca="1">IF(G689="Cancelada",Aux!$A$2,IF(G689="Sim",Aux!$A$3,IF(AND(G689="Não",B689&gt;=TODAY()),Aux!$A$4,IF(AND(G689="Não",B689&lt;TODAY()),Aux!$A$5,""))))</f>
        <v/>
      </c>
      <c r="I689" s="14"/>
      <c r="J689" s="11" t="str">
        <f t="shared" si="11"/>
        <v/>
      </c>
    </row>
    <row r="690" spans="2:10" ht="30" customHeight="1" x14ac:dyDescent="0.25">
      <c r="B690" s="59"/>
      <c r="C690" s="14"/>
      <c r="D690" s="14"/>
      <c r="E690" s="10" t="str">
        <f>IF(tbVisitas[Cliente]="","",IFERROR(INDEX(tbClientes[],MATCH(D690,tbClientes[Nome da Empresa],0),3),""))</f>
        <v/>
      </c>
      <c r="F690" s="14"/>
      <c r="G690" s="14"/>
      <c r="H690" s="14" t="str">
        <f ca="1">IF(G690="Cancelada",Aux!$A$2,IF(G690="Sim",Aux!$A$3,IF(AND(G690="Não",B690&gt;=TODAY()),Aux!$A$4,IF(AND(G690="Não",B690&lt;TODAY()),Aux!$A$5,""))))</f>
        <v/>
      </c>
      <c r="I690" s="14"/>
      <c r="J690" s="11" t="str">
        <f t="shared" si="11"/>
        <v/>
      </c>
    </row>
    <row r="691" spans="2:10" ht="30" customHeight="1" x14ac:dyDescent="0.25">
      <c r="B691" s="59"/>
      <c r="C691" s="14"/>
      <c r="D691" s="14"/>
      <c r="E691" s="10" t="str">
        <f>IF(tbVisitas[Cliente]="","",IFERROR(INDEX(tbClientes[],MATCH(D691,tbClientes[Nome da Empresa],0),3),""))</f>
        <v/>
      </c>
      <c r="F691" s="14"/>
      <c r="G691" s="14"/>
      <c r="H691" s="14" t="str">
        <f ca="1">IF(G691="Cancelada",Aux!$A$2,IF(G691="Sim",Aux!$A$3,IF(AND(G691="Não",B691&gt;=TODAY()),Aux!$A$4,IF(AND(G691="Não",B691&lt;TODAY()),Aux!$A$5,""))))</f>
        <v/>
      </c>
      <c r="I691" s="14"/>
      <c r="J691" s="11" t="str">
        <f t="shared" si="11"/>
        <v/>
      </c>
    </row>
    <row r="692" spans="2:10" ht="30" customHeight="1" x14ac:dyDescent="0.25">
      <c r="B692" s="59"/>
      <c r="C692" s="14"/>
      <c r="D692" s="14"/>
      <c r="E692" s="10" t="str">
        <f>IF(tbVisitas[Cliente]="","",IFERROR(INDEX(tbClientes[],MATCH(D692,tbClientes[Nome da Empresa],0),3),""))</f>
        <v/>
      </c>
      <c r="F692" s="14"/>
      <c r="G692" s="14"/>
      <c r="H692" s="14" t="str">
        <f ca="1">IF(G692="Cancelada",Aux!$A$2,IF(G692="Sim",Aux!$A$3,IF(AND(G692="Não",B692&gt;=TODAY()),Aux!$A$4,IF(AND(G692="Não",B692&lt;TODAY()),Aux!$A$5,""))))</f>
        <v/>
      </c>
      <c r="I692" s="14"/>
      <c r="J692" s="11" t="str">
        <f t="shared" si="11"/>
        <v/>
      </c>
    </row>
    <row r="693" spans="2:10" ht="30" customHeight="1" x14ac:dyDescent="0.25">
      <c r="B693" s="59"/>
      <c r="C693" s="14"/>
      <c r="D693" s="14"/>
      <c r="E693" s="10" t="str">
        <f>IF(tbVisitas[Cliente]="","",IFERROR(INDEX(tbClientes[],MATCH(D693,tbClientes[Nome da Empresa],0),3),""))</f>
        <v/>
      </c>
      <c r="F693" s="14"/>
      <c r="G693" s="14"/>
      <c r="H693" s="14" t="str">
        <f ca="1">IF(G693="Cancelada",Aux!$A$2,IF(G693="Sim",Aux!$A$3,IF(AND(G693="Não",B693&gt;=TODAY()),Aux!$A$4,IF(AND(G693="Não",B693&lt;TODAY()),Aux!$A$5,""))))</f>
        <v/>
      </c>
      <c r="I693" s="14"/>
      <c r="J693" s="11" t="str">
        <f t="shared" si="11"/>
        <v/>
      </c>
    </row>
    <row r="694" spans="2:10" ht="30" customHeight="1" x14ac:dyDescent="0.25">
      <c r="B694" s="59"/>
      <c r="C694" s="14"/>
      <c r="D694" s="14"/>
      <c r="E694" s="10" t="str">
        <f>IF(tbVisitas[Cliente]="","",IFERROR(INDEX(tbClientes[],MATCH(D694,tbClientes[Nome da Empresa],0),3),""))</f>
        <v/>
      </c>
      <c r="F694" s="14"/>
      <c r="G694" s="14"/>
      <c r="H694" s="14" t="str">
        <f ca="1">IF(G694="Cancelada",Aux!$A$2,IF(G694="Sim",Aux!$A$3,IF(AND(G694="Não",B694&gt;=TODAY()),Aux!$A$4,IF(AND(G694="Não",B694&lt;TODAY()),Aux!$A$5,""))))</f>
        <v/>
      </c>
      <c r="I694" s="14"/>
      <c r="J694" s="11" t="str">
        <f t="shared" si="11"/>
        <v/>
      </c>
    </row>
    <row r="695" spans="2:10" ht="30" customHeight="1" x14ac:dyDescent="0.25">
      <c r="B695" s="59"/>
      <c r="C695" s="14"/>
      <c r="D695" s="14"/>
      <c r="E695" s="10" t="str">
        <f>IF(tbVisitas[Cliente]="","",IFERROR(INDEX(tbClientes[],MATCH(D695,tbClientes[Nome da Empresa],0),3),""))</f>
        <v/>
      </c>
      <c r="F695" s="14"/>
      <c r="G695" s="14"/>
      <c r="H695" s="14" t="str">
        <f ca="1">IF(G695="Cancelada",Aux!$A$2,IF(G695="Sim",Aux!$A$3,IF(AND(G695="Não",B695&gt;=TODAY()),Aux!$A$4,IF(AND(G695="Não",B695&lt;TODAY()),Aux!$A$5,""))))</f>
        <v/>
      </c>
      <c r="I695" s="14"/>
      <c r="J695" s="11" t="str">
        <f t="shared" si="11"/>
        <v/>
      </c>
    </row>
    <row r="696" spans="2:10" ht="30" customHeight="1" x14ac:dyDescent="0.25">
      <c r="B696" s="59"/>
      <c r="C696" s="14"/>
      <c r="D696" s="14"/>
      <c r="E696" s="10" t="str">
        <f>IF(tbVisitas[Cliente]="","",IFERROR(INDEX(tbClientes[],MATCH(D696,tbClientes[Nome da Empresa],0),3),""))</f>
        <v/>
      </c>
      <c r="F696" s="14"/>
      <c r="G696" s="14"/>
      <c r="H696" s="14" t="str">
        <f ca="1">IF(G696="Cancelada",Aux!$A$2,IF(G696="Sim",Aux!$A$3,IF(AND(G696="Não",B696&gt;=TODAY()),Aux!$A$4,IF(AND(G696="Não",B696&lt;TODAY()),Aux!$A$5,""))))</f>
        <v/>
      </c>
      <c r="I696" s="14"/>
      <c r="J696" s="11" t="str">
        <f t="shared" si="11"/>
        <v/>
      </c>
    </row>
    <row r="697" spans="2:10" ht="30" customHeight="1" x14ac:dyDescent="0.25">
      <c r="B697" s="59"/>
      <c r="C697" s="14"/>
      <c r="D697" s="14"/>
      <c r="E697" s="10" t="str">
        <f>IF(tbVisitas[Cliente]="","",IFERROR(INDEX(tbClientes[],MATCH(D697,tbClientes[Nome da Empresa],0),3),""))</f>
        <v/>
      </c>
      <c r="F697" s="14"/>
      <c r="G697" s="14"/>
      <c r="H697" s="14" t="str">
        <f ca="1">IF(G697="Cancelada",Aux!$A$2,IF(G697="Sim",Aux!$A$3,IF(AND(G697="Não",B697&gt;=TODAY()),Aux!$A$4,IF(AND(G697="Não",B697&lt;TODAY()),Aux!$A$5,""))))</f>
        <v/>
      </c>
      <c r="I697" s="14"/>
      <c r="J697" s="11" t="str">
        <f t="shared" si="11"/>
        <v/>
      </c>
    </row>
    <row r="698" spans="2:10" ht="30" customHeight="1" x14ac:dyDescent="0.25">
      <c r="B698" s="59"/>
      <c r="C698" s="14"/>
      <c r="D698" s="14"/>
      <c r="E698" s="10" t="str">
        <f>IF(tbVisitas[Cliente]="","",IFERROR(INDEX(tbClientes[],MATCH(D698,tbClientes[Nome da Empresa],0),3),""))</f>
        <v/>
      </c>
      <c r="F698" s="14"/>
      <c r="G698" s="14"/>
      <c r="H698" s="14" t="str">
        <f ca="1">IF(G698="Cancelada",Aux!$A$2,IF(G698="Sim",Aux!$A$3,IF(AND(G698="Não",B698&gt;=TODAY()),Aux!$A$4,IF(AND(G698="Não",B698&lt;TODAY()),Aux!$A$5,""))))</f>
        <v/>
      </c>
      <c r="I698" s="14"/>
      <c r="J698" s="11" t="str">
        <f t="shared" si="11"/>
        <v/>
      </c>
    </row>
    <row r="699" spans="2:10" ht="30" customHeight="1" x14ac:dyDescent="0.25">
      <c r="B699" s="59"/>
      <c r="C699" s="14"/>
      <c r="D699" s="14"/>
      <c r="E699" s="10" t="str">
        <f>IF(tbVisitas[Cliente]="","",IFERROR(INDEX(tbClientes[],MATCH(D699,tbClientes[Nome da Empresa],0),3),""))</f>
        <v/>
      </c>
      <c r="F699" s="14"/>
      <c r="G699" s="14"/>
      <c r="H699" s="14" t="str">
        <f ca="1">IF(G699="Cancelada",Aux!$A$2,IF(G699="Sim",Aux!$A$3,IF(AND(G699="Não",B699&gt;=TODAY()),Aux!$A$4,IF(AND(G699="Não",B699&lt;TODAY()),Aux!$A$5,""))))</f>
        <v/>
      </c>
      <c r="I699" s="14"/>
      <c r="J699" s="11" t="str">
        <f t="shared" si="11"/>
        <v/>
      </c>
    </row>
    <row r="700" spans="2:10" ht="30" customHeight="1" x14ac:dyDescent="0.25">
      <c r="B700" s="59"/>
      <c r="C700" s="14"/>
      <c r="D700" s="14"/>
      <c r="E700" s="10" t="str">
        <f>IF(tbVisitas[Cliente]="","",IFERROR(INDEX(tbClientes[],MATCH(D700,tbClientes[Nome da Empresa],0),3),""))</f>
        <v/>
      </c>
      <c r="F700" s="14"/>
      <c r="G700" s="14"/>
      <c r="H700" s="14" t="str">
        <f ca="1">IF(G700="Cancelada",Aux!$A$2,IF(G700="Sim",Aux!$A$3,IF(AND(G700="Não",B700&gt;=TODAY()),Aux!$A$4,IF(AND(G700="Não",B700&lt;TODAY()),Aux!$A$5,""))))</f>
        <v/>
      </c>
      <c r="I700" s="14"/>
      <c r="J700" s="11" t="str">
        <f t="shared" si="11"/>
        <v/>
      </c>
    </row>
    <row r="701" spans="2:10" ht="30" customHeight="1" x14ac:dyDescent="0.25">
      <c r="B701" s="59"/>
      <c r="C701" s="14"/>
      <c r="D701" s="14"/>
      <c r="E701" s="10" t="str">
        <f>IF(tbVisitas[Cliente]="","",IFERROR(INDEX(tbClientes[],MATCH(D701,tbClientes[Nome da Empresa],0),3),""))</f>
        <v/>
      </c>
      <c r="F701" s="14"/>
      <c r="G701" s="14"/>
      <c r="H701" s="14" t="str">
        <f ca="1">IF(G701="Cancelada",Aux!$A$2,IF(G701="Sim",Aux!$A$3,IF(AND(G701="Não",B701&gt;=TODAY()),Aux!$A$4,IF(AND(G701="Não",B701&lt;TODAY()),Aux!$A$5,""))))</f>
        <v/>
      </c>
      <c r="I701" s="14"/>
      <c r="J701" s="11" t="str">
        <f t="shared" si="11"/>
        <v/>
      </c>
    </row>
    <row r="702" spans="2:10" ht="30" customHeight="1" x14ac:dyDescent="0.25">
      <c r="B702" s="59"/>
      <c r="C702" s="14"/>
      <c r="D702" s="14"/>
      <c r="E702" s="10" t="str">
        <f>IF(tbVisitas[Cliente]="","",IFERROR(INDEX(tbClientes[],MATCH(D702,tbClientes[Nome da Empresa],0),3),""))</f>
        <v/>
      </c>
      <c r="F702" s="14"/>
      <c r="G702" s="14"/>
      <c r="H702" s="14" t="str">
        <f ca="1">IF(G702="Cancelada",Aux!$A$2,IF(G702="Sim",Aux!$A$3,IF(AND(G702="Não",B702&gt;=TODAY()),Aux!$A$4,IF(AND(G702="Não",B702&lt;TODAY()),Aux!$A$5,""))))</f>
        <v/>
      </c>
      <c r="I702" s="14"/>
      <c r="J702" s="11" t="str">
        <f t="shared" si="11"/>
        <v/>
      </c>
    </row>
    <row r="703" spans="2:10" ht="30" customHeight="1" x14ac:dyDescent="0.25">
      <c r="B703" s="59"/>
      <c r="C703" s="14"/>
      <c r="D703" s="14"/>
      <c r="E703" s="10" t="str">
        <f>IF(tbVisitas[Cliente]="","",IFERROR(INDEX(tbClientes[],MATCH(D703,tbClientes[Nome da Empresa],0),3),""))</f>
        <v/>
      </c>
      <c r="F703" s="14"/>
      <c r="G703" s="14"/>
      <c r="H703" s="14" t="str">
        <f ca="1">IF(G703="Cancelada",Aux!$A$2,IF(G703="Sim",Aux!$A$3,IF(AND(G703="Não",B703&gt;=TODAY()),Aux!$A$4,IF(AND(G703="Não",B703&lt;TODAY()),Aux!$A$5,""))))</f>
        <v/>
      </c>
      <c r="I703" s="14"/>
      <c r="J703" s="11" t="str">
        <f t="shared" si="11"/>
        <v/>
      </c>
    </row>
    <row r="704" spans="2:10" ht="30" customHeight="1" x14ac:dyDescent="0.25">
      <c r="B704" s="59"/>
      <c r="C704" s="14"/>
      <c r="D704" s="14"/>
      <c r="E704" s="10" t="str">
        <f>IF(tbVisitas[Cliente]="","",IFERROR(INDEX(tbClientes[],MATCH(D704,tbClientes[Nome da Empresa],0),3),""))</f>
        <v/>
      </c>
      <c r="F704" s="14"/>
      <c r="G704" s="14"/>
      <c r="H704" s="14" t="str">
        <f ca="1">IF(G704="Cancelada",Aux!$A$2,IF(G704="Sim",Aux!$A$3,IF(AND(G704="Não",B704&gt;=TODAY()),Aux!$A$4,IF(AND(G704="Não",B704&lt;TODAY()),Aux!$A$5,""))))</f>
        <v/>
      </c>
      <c r="I704" s="14"/>
      <c r="J704" s="11" t="str">
        <f t="shared" si="11"/>
        <v/>
      </c>
    </row>
    <row r="705" spans="2:10" ht="30" customHeight="1" x14ac:dyDescent="0.25">
      <c r="B705" s="59"/>
      <c r="C705" s="14"/>
      <c r="D705" s="14"/>
      <c r="E705" s="10" t="str">
        <f>IF(tbVisitas[Cliente]="","",IFERROR(INDEX(tbClientes[],MATCH(D705,tbClientes[Nome da Empresa],0),3),""))</f>
        <v/>
      </c>
      <c r="F705" s="14"/>
      <c r="G705" s="14"/>
      <c r="H705" s="14" t="str">
        <f ca="1">IF(G705="Cancelada",Aux!$A$2,IF(G705="Sim",Aux!$A$3,IF(AND(G705="Não",B705&gt;=TODAY()),Aux!$A$4,IF(AND(G705="Não",B705&lt;TODAY()),Aux!$A$5,""))))</f>
        <v/>
      </c>
      <c r="I705" s="14"/>
      <c r="J705" s="11" t="str">
        <f t="shared" si="11"/>
        <v/>
      </c>
    </row>
    <row r="706" spans="2:10" ht="30" customHeight="1" x14ac:dyDescent="0.25">
      <c r="B706" s="59"/>
      <c r="C706" s="14"/>
      <c r="D706" s="14"/>
      <c r="E706" s="10" t="str">
        <f>IF(tbVisitas[Cliente]="","",IFERROR(INDEX(tbClientes[],MATCH(D706,tbClientes[Nome da Empresa],0),3),""))</f>
        <v/>
      </c>
      <c r="F706" s="14"/>
      <c r="G706" s="14"/>
      <c r="H706" s="14" t="str">
        <f ca="1">IF(G706="Cancelada",Aux!$A$2,IF(G706="Sim",Aux!$A$3,IF(AND(G706="Não",B706&gt;=TODAY()),Aux!$A$4,IF(AND(G706="Não",B706&lt;TODAY()),Aux!$A$5,""))))</f>
        <v/>
      </c>
      <c r="I706" s="14"/>
      <c r="J706" s="11" t="str">
        <f t="shared" si="11"/>
        <v/>
      </c>
    </row>
    <row r="707" spans="2:10" ht="30" customHeight="1" x14ac:dyDescent="0.25">
      <c r="B707" s="59"/>
      <c r="C707" s="14"/>
      <c r="D707" s="14"/>
      <c r="E707" s="10" t="str">
        <f>IF(tbVisitas[Cliente]="","",IFERROR(INDEX(tbClientes[],MATCH(D707,tbClientes[Nome da Empresa],0),3),""))</f>
        <v/>
      </c>
      <c r="F707" s="14"/>
      <c r="G707" s="14"/>
      <c r="H707" s="14" t="str">
        <f ca="1">IF(G707="Cancelada",Aux!$A$2,IF(G707="Sim",Aux!$A$3,IF(AND(G707="Não",B707&gt;=TODAY()),Aux!$A$4,IF(AND(G707="Não",B707&lt;TODAY()),Aux!$A$5,""))))</f>
        <v/>
      </c>
      <c r="I707" s="14"/>
      <c r="J707" s="11" t="str">
        <f t="shared" si="11"/>
        <v/>
      </c>
    </row>
    <row r="708" spans="2:10" ht="30" customHeight="1" x14ac:dyDescent="0.25">
      <c r="B708" s="59"/>
      <c r="C708" s="14"/>
      <c r="D708" s="14"/>
      <c r="E708" s="10" t="str">
        <f>IF(tbVisitas[Cliente]="","",IFERROR(INDEX(tbClientes[],MATCH(D708,tbClientes[Nome da Empresa],0),3),""))</f>
        <v/>
      </c>
      <c r="F708" s="14"/>
      <c r="G708" s="14"/>
      <c r="H708" s="14" t="str">
        <f ca="1">IF(G708="Cancelada",Aux!$A$2,IF(G708="Sim",Aux!$A$3,IF(AND(G708="Não",B708&gt;=TODAY()),Aux!$A$4,IF(AND(G708="Não",B708&lt;TODAY()),Aux!$A$5,""))))</f>
        <v/>
      </c>
      <c r="I708" s="14"/>
      <c r="J708" s="11" t="str">
        <f t="shared" si="11"/>
        <v/>
      </c>
    </row>
    <row r="709" spans="2:10" ht="30" customHeight="1" x14ac:dyDescent="0.25">
      <c r="B709" s="59"/>
      <c r="C709" s="14"/>
      <c r="D709" s="14"/>
      <c r="E709" s="10" t="str">
        <f>IF(tbVisitas[Cliente]="","",IFERROR(INDEX(tbClientes[],MATCH(D709,tbClientes[Nome da Empresa],0),3),""))</f>
        <v/>
      </c>
      <c r="F709" s="14"/>
      <c r="G709" s="14"/>
      <c r="H709" s="14" t="str">
        <f ca="1">IF(G709="Cancelada",Aux!$A$2,IF(G709="Sim",Aux!$A$3,IF(AND(G709="Não",B709&gt;=TODAY()),Aux!$A$4,IF(AND(G709="Não",B709&lt;TODAY()),Aux!$A$5,""))))</f>
        <v/>
      </c>
      <c r="I709" s="14"/>
      <c r="J709" s="11" t="str">
        <f t="shared" si="11"/>
        <v/>
      </c>
    </row>
    <row r="710" spans="2:10" ht="30" customHeight="1" x14ac:dyDescent="0.25">
      <c r="B710" s="59"/>
      <c r="C710" s="14"/>
      <c r="D710" s="14"/>
      <c r="E710" s="10" t="str">
        <f>IF(tbVisitas[Cliente]="","",IFERROR(INDEX(tbClientes[],MATCH(D710,tbClientes[Nome da Empresa],0),3),""))</f>
        <v/>
      </c>
      <c r="F710" s="14"/>
      <c r="G710" s="14"/>
      <c r="H710" s="14" t="str">
        <f ca="1">IF(G710="Cancelada",Aux!$A$2,IF(G710="Sim",Aux!$A$3,IF(AND(G710="Não",B710&gt;=TODAY()),Aux!$A$4,IF(AND(G710="Não",B710&lt;TODAY()),Aux!$A$5,""))))</f>
        <v/>
      </c>
      <c r="I710" s="14"/>
      <c r="J710" s="11" t="str">
        <f t="shared" si="11"/>
        <v/>
      </c>
    </row>
    <row r="711" spans="2:10" ht="30" customHeight="1" x14ac:dyDescent="0.25">
      <c r="B711" s="59"/>
      <c r="C711" s="14"/>
      <c r="D711" s="14"/>
      <c r="E711" s="10" t="str">
        <f>IF(tbVisitas[Cliente]="","",IFERROR(INDEX(tbClientes[],MATCH(D711,tbClientes[Nome da Empresa],0),3),""))</f>
        <v/>
      </c>
      <c r="F711" s="14"/>
      <c r="G711" s="14"/>
      <c r="H711" s="14" t="str">
        <f ca="1">IF(G711="Cancelada",Aux!$A$2,IF(G711="Sim",Aux!$A$3,IF(AND(G711="Não",B711&gt;=TODAY()),Aux!$A$4,IF(AND(G711="Não",B711&lt;TODAY()),Aux!$A$5,""))))</f>
        <v/>
      </c>
      <c r="I711" s="14"/>
      <c r="J711" s="11" t="str">
        <f t="shared" si="11"/>
        <v/>
      </c>
    </row>
    <row r="712" spans="2:10" ht="30" customHeight="1" x14ac:dyDescent="0.25">
      <c r="B712" s="59"/>
      <c r="C712" s="14"/>
      <c r="D712" s="14"/>
      <c r="E712" s="10" t="str">
        <f>IF(tbVisitas[Cliente]="","",IFERROR(INDEX(tbClientes[],MATCH(D712,tbClientes[Nome da Empresa],0),3),""))</f>
        <v/>
      </c>
      <c r="F712" s="14"/>
      <c r="G712" s="14"/>
      <c r="H712" s="14" t="str">
        <f ca="1">IF(G712="Cancelada",Aux!$A$2,IF(G712="Sim",Aux!$A$3,IF(AND(G712="Não",B712&gt;=TODAY()),Aux!$A$4,IF(AND(G712="Não",B712&lt;TODAY()),Aux!$A$5,""))))</f>
        <v/>
      </c>
      <c r="I712" s="14"/>
      <c r="J712" s="11" t="str">
        <f t="shared" si="11"/>
        <v/>
      </c>
    </row>
    <row r="713" spans="2:10" ht="30" customHeight="1" x14ac:dyDescent="0.25">
      <c r="B713" s="59"/>
      <c r="C713" s="14"/>
      <c r="D713" s="14"/>
      <c r="E713" s="10" t="str">
        <f>IF(tbVisitas[Cliente]="","",IFERROR(INDEX(tbClientes[],MATCH(D713,tbClientes[Nome da Empresa],0),3),""))</f>
        <v/>
      </c>
      <c r="F713" s="14"/>
      <c r="G713" s="14"/>
      <c r="H713" s="14" t="str">
        <f ca="1">IF(G713="Cancelada",Aux!$A$2,IF(G713="Sim",Aux!$A$3,IF(AND(G713="Não",B713&gt;=TODAY()),Aux!$A$4,IF(AND(G713="Não",B713&lt;TODAY()),Aux!$A$5,""))))</f>
        <v/>
      </c>
      <c r="I713" s="14"/>
      <c r="J713" s="11" t="str">
        <f t="shared" si="11"/>
        <v/>
      </c>
    </row>
    <row r="714" spans="2:10" ht="30" customHeight="1" x14ac:dyDescent="0.25">
      <c r="B714" s="59"/>
      <c r="C714" s="14"/>
      <c r="D714" s="14"/>
      <c r="E714" s="10" t="str">
        <f>IF(tbVisitas[Cliente]="","",IFERROR(INDEX(tbClientes[],MATCH(D714,tbClientes[Nome da Empresa],0),3),""))</f>
        <v/>
      </c>
      <c r="F714" s="14"/>
      <c r="G714" s="14"/>
      <c r="H714" s="14" t="str">
        <f ca="1">IF(G714="Cancelada",Aux!$A$2,IF(G714="Sim",Aux!$A$3,IF(AND(G714="Não",B714&gt;=TODAY()),Aux!$A$4,IF(AND(G714="Não",B714&lt;TODAY()),Aux!$A$5,""))))</f>
        <v/>
      </c>
      <c r="I714" s="14"/>
      <c r="J714" s="11" t="str">
        <f t="shared" si="11"/>
        <v/>
      </c>
    </row>
    <row r="715" spans="2:10" ht="30" customHeight="1" x14ac:dyDescent="0.25">
      <c r="B715" s="59"/>
      <c r="C715" s="14"/>
      <c r="D715" s="14"/>
      <c r="E715" s="10" t="str">
        <f>IF(tbVisitas[Cliente]="","",IFERROR(INDEX(tbClientes[],MATCH(D715,tbClientes[Nome da Empresa],0),3),""))</f>
        <v/>
      </c>
      <c r="F715" s="14"/>
      <c r="G715" s="14"/>
      <c r="H715" s="14" t="str">
        <f ca="1">IF(G715="Cancelada",Aux!$A$2,IF(G715="Sim",Aux!$A$3,IF(AND(G715="Não",B715&gt;=TODAY()),Aux!$A$4,IF(AND(G715="Não",B715&lt;TODAY()),Aux!$A$5,""))))</f>
        <v/>
      </c>
      <c r="I715" s="14"/>
      <c r="J715" s="11" t="str">
        <f t="shared" si="11"/>
        <v/>
      </c>
    </row>
    <row r="716" spans="2:10" ht="30" customHeight="1" x14ac:dyDescent="0.25">
      <c r="B716" s="59"/>
      <c r="C716" s="14"/>
      <c r="D716" s="14"/>
      <c r="E716" s="10" t="str">
        <f>IF(tbVisitas[Cliente]="","",IFERROR(INDEX(tbClientes[],MATCH(D716,tbClientes[Nome da Empresa],0),3),""))</f>
        <v/>
      </c>
      <c r="F716" s="14"/>
      <c r="G716" s="14"/>
      <c r="H716" s="14" t="str">
        <f ca="1">IF(G716="Cancelada",Aux!$A$2,IF(G716="Sim",Aux!$A$3,IF(AND(G716="Não",B716&gt;=TODAY()),Aux!$A$4,IF(AND(G716="Não",B716&lt;TODAY()),Aux!$A$5,""))))</f>
        <v/>
      </c>
      <c r="I716" s="14"/>
      <c r="J716" s="11" t="str">
        <f t="shared" si="11"/>
        <v/>
      </c>
    </row>
    <row r="717" spans="2:10" ht="30" customHeight="1" x14ac:dyDescent="0.25">
      <c r="B717" s="59"/>
      <c r="C717" s="14"/>
      <c r="D717" s="14"/>
      <c r="E717" s="10" t="str">
        <f>IF(tbVisitas[Cliente]="","",IFERROR(INDEX(tbClientes[],MATCH(D717,tbClientes[Nome da Empresa],0),3),""))</f>
        <v/>
      </c>
      <c r="F717" s="14"/>
      <c r="G717" s="14"/>
      <c r="H717" s="14" t="str">
        <f ca="1">IF(G717="Cancelada",Aux!$A$2,IF(G717="Sim",Aux!$A$3,IF(AND(G717="Não",B717&gt;=TODAY()),Aux!$A$4,IF(AND(G717="Não",B717&lt;TODAY()),Aux!$A$5,""))))</f>
        <v/>
      </c>
      <c r="I717" s="14"/>
      <c r="J717" s="11" t="str">
        <f t="shared" si="11"/>
        <v/>
      </c>
    </row>
    <row r="718" spans="2:10" ht="30" customHeight="1" x14ac:dyDescent="0.25">
      <c r="B718" s="59"/>
      <c r="C718" s="14"/>
      <c r="D718" s="14"/>
      <c r="E718" s="10" t="str">
        <f>IF(tbVisitas[Cliente]="","",IFERROR(INDEX(tbClientes[],MATCH(D718,tbClientes[Nome da Empresa],0),3),""))</f>
        <v/>
      </c>
      <c r="F718" s="14"/>
      <c r="G718" s="14"/>
      <c r="H718" s="14" t="str">
        <f ca="1">IF(G718="Cancelada",Aux!$A$2,IF(G718="Sim",Aux!$A$3,IF(AND(G718="Não",B718&gt;=TODAY()),Aux!$A$4,IF(AND(G718="Não",B718&lt;TODAY()),Aux!$A$5,""))))</f>
        <v/>
      </c>
      <c r="I718" s="14"/>
      <c r="J718" s="11" t="str">
        <f t="shared" si="11"/>
        <v/>
      </c>
    </row>
    <row r="719" spans="2:10" ht="30" customHeight="1" x14ac:dyDescent="0.25">
      <c r="B719" s="59"/>
      <c r="C719" s="14"/>
      <c r="D719" s="14"/>
      <c r="E719" s="10" t="str">
        <f>IF(tbVisitas[Cliente]="","",IFERROR(INDEX(tbClientes[],MATCH(D719,tbClientes[Nome da Empresa],0),3),""))</f>
        <v/>
      </c>
      <c r="F719" s="14"/>
      <c r="G719" s="14"/>
      <c r="H719" s="14" t="str">
        <f ca="1">IF(G719="Cancelada",Aux!$A$2,IF(G719="Sim",Aux!$A$3,IF(AND(G719="Não",B719&gt;=TODAY()),Aux!$A$4,IF(AND(G719="Não",B719&lt;TODAY()),Aux!$A$5,""))))</f>
        <v/>
      </c>
      <c r="I719" s="14"/>
      <c r="J719" s="11" t="str">
        <f t="shared" si="11"/>
        <v/>
      </c>
    </row>
    <row r="720" spans="2:10" ht="30" customHeight="1" x14ac:dyDescent="0.25">
      <c r="B720" s="59"/>
      <c r="C720" s="14"/>
      <c r="D720" s="14"/>
      <c r="E720" s="10" t="str">
        <f>IF(tbVisitas[Cliente]="","",IFERROR(INDEX(tbClientes[],MATCH(D720,tbClientes[Nome da Empresa],0),3),""))</f>
        <v/>
      </c>
      <c r="F720" s="14"/>
      <c r="G720" s="14"/>
      <c r="H720" s="14" t="str">
        <f ca="1">IF(G720="Cancelada",Aux!$A$2,IF(G720="Sim",Aux!$A$3,IF(AND(G720="Não",B720&gt;=TODAY()),Aux!$A$4,IF(AND(G720="Não",B720&lt;TODAY()),Aux!$A$5,""))))</f>
        <v/>
      </c>
      <c r="I720" s="14"/>
      <c r="J720" s="11" t="str">
        <f t="shared" si="11"/>
        <v/>
      </c>
    </row>
    <row r="721" spans="2:10" ht="30" customHeight="1" x14ac:dyDescent="0.25">
      <c r="B721" s="59"/>
      <c r="C721" s="14"/>
      <c r="D721" s="14"/>
      <c r="E721" s="10" t="str">
        <f>IF(tbVisitas[Cliente]="","",IFERROR(INDEX(tbClientes[],MATCH(D721,tbClientes[Nome da Empresa],0),3),""))</f>
        <v/>
      </c>
      <c r="F721" s="14"/>
      <c r="G721" s="14"/>
      <c r="H721" s="14" t="str">
        <f ca="1">IF(G721="Cancelada",Aux!$A$2,IF(G721="Sim",Aux!$A$3,IF(AND(G721="Não",B721&gt;=TODAY()),Aux!$A$4,IF(AND(G721="Não",B721&lt;TODAY()),Aux!$A$5,""))))</f>
        <v/>
      </c>
      <c r="I721" s="14"/>
      <c r="J721" s="11" t="str">
        <f t="shared" si="11"/>
        <v/>
      </c>
    </row>
    <row r="722" spans="2:10" ht="30" customHeight="1" x14ac:dyDescent="0.25">
      <c r="B722" s="59"/>
      <c r="C722" s="14"/>
      <c r="D722" s="14"/>
      <c r="E722" s="10" t="str">
        <f>IF(tbVisitas[Cliente]="","",IFERROR(INDEX(tbClientes[],MATCH(D722,tbClientes[Nome da Empresa],0),3),""))</f>
        <v/>
      </c>
      <c r="F722" s="14"/>
      <c r="G722" s="14"/>
      <c r="H722" s="14" t="str">
        <f ca="1">IF(G722="Cancelada",Aux!$A$2,IF(G722="Sim",Aux!$A$3,IF(AND(G722="Não",B722&gt;=TODAY()),Aux!$A$4,IF(AND(G722="Não",B722&lt;TODAY()),Aux!$A$5,""))))</f>
        <v/>
      </c>
      <c r="I722" s="14"/>
      <c r="J722" s="11" t="str">
        <f t="shared" si="11"/>
        <v/>
      </c>
    </row>
    <row r="723" spans="2:10" ht="30" customHeight="1" x14ac:dyDescent="0.25">
      <c r="B723" s="59"/>
      <c r="C723" s="14"/>
      <c r="D723" s="14"/>
      <c r="E723" s="10" t="str">
        <f>IF(tbVisitas[Cliente]="","",IFERROR(INDEX(tbClientes[],MATCH(D723,tbClientes[Nome da Empresa],0),3),""))</f>
        <v/>
      </c>
      <c r="F723" s="14"/>
      <c r="G723" s="14"/>
      <c r="H723" s="14" t="str">
        <f ca="1">IF(G723="Cancelada",Aux!$A$2,IF(G723="Sim",Aux!$A$3,IF(AND(G723="Não",B723&gt;=TODAY()),Aux!$A$4,IF(AND(G723="Não",B723&lt;TODAY()),Aux!$A$5,""))))</f>
        <v/>
      </c>
      <c r="I723" s="14"/>
      <c r="J723" s="11" t="str">
        <f t="shared" si="11"/>
        <v/>
      </c>
    </row>
    <row r="724" spans="2:10" ht="30" customHeight="1" x14ac:dyDescent="0.25">
      <c r="B724" s="59"/>
      <c r="C724" s="14"/>
      <c r="D724" s="14"/>
      <c r="E724" s="10" t="str">
        <f>IF(tbVisitas[Cliente]="","",IFERROR(INDEX(tbClientes[],MATCH(D724,tbClientes[Nome da Empresa],0),3),""))</f>
        <v/>
      </c>
      <c r="F724" s="14"/>
      <c r="G724" s="14"/>
      <c r="H724" s="14" t="str">
        <f ca="1">IF(G724="Cancelada",Aux!$A$2,IF(G724="Sim",Aux!$A$3,IF(AND(G724="Não",B724&gt;=TODAY()),Aux!$A$4,IF(AND(G724="Não",B724&lt;TODAY()),Aux!$A$5,""))))</f>
        <v/>
      </c>
      <c r="I724" s="14"/>
      <c r="J724" s="11" t="str">
        <f t="shared" si="11"/>
        <v/>
      </c>
    </row>
    <row r="725" spans="2:10" ht="30" customHeight="1" x14ac:dyDescent="0.25">
      <c r="B725" s="59"/>
      <c r="C725" s="14"/>
      <c r="D725" s="14"/>
      <c r="E725" s="10" t="str">
        <f>IF(tbVisitas[Cliente]="","",IFERROR(INDEX(tbClientes[],MATCH(D725,tbClientes[Nome da Empresa],0),3),""))</f>
        <v/>
      </c>
      <c r="F725" s="14"/>
      <c r="G725" s="14"/>
      <c r="H725" s="14" t="str">
        <f ca="1">IF(G725="Cancelada",Aux!$A$2,IF(G725="Sim",Aux!$A$3,IF(AND(G725="Não",B725&gt;=TODAY()),Aux!$A$4,IF(AND(G725="Não",B725&lt;TODAY()),Aux!$A$5,""))))</f>
        <v/>
      </c>
      <c r="I725" s="14"/>
      <c r="J725" s="11" t="str">
        <f t="shared" si="11"/>
        <v/>
      </c>
    </row>
    <row r="726" spans="2:10" ht="30" customHeight="1" x14ac:dyDescent="0.25">
      <c r="B726" s="59"/>
      <c r="C726" s="14"/>
      <c r="D726" s="14"/>
      <c r="E726" s="10" t="str">
        <f>IF(tbVisitas[Cliente]="","",IFERROR(INDEX(tbClientes[],MATCH(D726,tbClientes[Nome da Empresa],0),3),""))</f>
        <v/>
      </c>
      <c r="F726" s="14"/>
      <c r="G726" s="14"/>
      <c r="H726" s="14" t="str">
        <f ca="1">IF(G726="Cancelada",Aux!$A$2,IF(G726="Sim",Aux!$A$3,IF(AND(G726="Não",B726&gt;=TODAY()),Aux!$A$4,IF(AND(G726="Não",B726&lt;TODAY()),Aux!$A$5,""))))</f>
        <v/>
      </c>
      <c r="I726" s="14"/>
      <c r="J726" s="11" t="str">
        <f t="shared" si="11"/>
        <v/>
      </c>
    </row>
    <row r="727" spans="2:10" ht="30" customHeight="1" x14ac:dyDescent="0.25">
      <c r="B727" s="59"/>
      <c r="C727" s="14"/>
      <c r="D727" s="14"/>
      <c r="E727" s="10" t="str">
        <f>IF(tbVisitas[Cliente]="","",IFERROR(INDEX(tbClientes[],MATCH(D727,tbClientes[Nome da Empresa],0),3),""))</f>
        <v/>
      </c>
      <c r="F727" s="14"/>
      <c r="G727" s="14"/>
      <c r="H727" s="14" t="str">
        <f ca="1">IF(G727="Cancelada",Aux!$A$2,IF(G727="Sim",Aux!$A$3,IF(AND(G727="Não",B727&gt;=TODAY()),Aux!$A$4,IF(AND(G727="Não",B727&lt;TODAY()),Aux!$A$5,""))))</f>
        <v/>
      </c>
      <c r="I727" s="14"/>
      <c r="J727" s="11" t="str">
        <f t="shared" si="11"/>
        <v/>
      </c>
    </row>
    <row r="728" spans="2:10" ht="30" customHeight="1" x14ac:dyDescent="0.25">
      <c r="B728" s="59"/>
      <c r="C728" s="14"/>
      <c r="D728" s="14"/>
      <c r="E728" s="10" t="str">
        <f>IF(tbVisitas[Cliente]="","",IFERROR(INDEX(tbClientes[],MATCH(D728,tbClientes[Nome da Empresa],0),3),""))</f>
        <v/>
      </c>
      <c r="F728" s="14"/>
      <c r="G728" s="14"/>
      <c r="H728" s="14" t="str">
        <f ca="1">IF(G728="Cancelada",Aux!$A$2,IF(G728="Sim",Aux!$A$3,IF(AND(G728="Não",B728&gt;=TODAY()),Aux!$A$4,IF(AND(G728="Não",B728&lt;TODAY()),Aux!$A$5,""))))</f>
        <v/>
      </c>
      <c r="I728" s="14"/>
      <c r="J728" s="11" t="str">
        <f t="shared" ref="J728:J791" si="12">IF(B728="","",ROW())</f>
        <v/>
      </c>
    </row>
    <row r="729" spans="2:10" ht="30" customHeight="1" x14ac:dyDescent="0.25">
      <c r="B729" s="59"/>
      <c r="C729" s="14"/>
      <c r="D729" s="14"/>
      <c r="E729" s="10" t="str">
        <f>IF(tbVisitas[Cliente]="","",IFERROR(INDEX(tbClientes[],MATCH(D729,tbClientes[Nome da Empresa],0),3),""))</f>
        <v/>
      </c>
      <c r="F729" s="14"/>
      <c r="G729" s="14"/>
      <c r="H729" s="14" t="str">
        <f ca="1">IF(G729="Cancelada",Aux!$A$2,IF(G729="Sim",Aux!$A$3,IF(AND(G729="Não",B729&gt;=TODAY()),Aux!$A$4,IF(AND(G729="Não",B729&lt;TODAY()),Aux!$A$5,""))))</f>
        <v/>
      </c>
      <c r="I729" s="14"/>
      <c r="J729" s="11" t="str">
        <f t="shared" si="12"/>
        <v/>
      </c>
    </row>
    <row r="730" spans="2:10" ht="30" customHeight="1" x14ac:dyDescent="0.25">
      <c r="B730" s="59"/>
      <c r="C730" s="14"/>
      <c r="D730" s="14"/>
      <c r="E730" s="10" t="str">
        <f>IF(tbVisitas[Cliente]="","",IFERROR(INDEX(tbClientes[],MATCH(D730,tbClientes[Nome da Empresa],0),3),""))</f>
        <v/>
      </c>
      <c r="F730" s="14"/>
      <c r="G730" s="14"/>
      <c r="H730" s="14" t="str">
        <f ca="1">IF(G730="Cancelada",Aux!$A$2,IF(G730="Sim",Aux!$A$3,IF(AND(G730="Não",B730&gt;=TODAY()),Aux!$A$4,IF(AND(G730="Não",B730&lt;TODAY()),Aux!$A$5,""))))</f>
        <v/>
      </c>
      <c r="I730" s="14"/>
      <c r="J730" s="11" t="str">
        <f t="shared" si="12"/>
        <v/>
      </c>
    </row>
    <row r="731" spans="2:10" ht="30" customHeight="1" x14ac:dyDescent="0.25">
      <c r="B731" s="59"/>
      <c r="C731" s="14"/>
      <c r="D731" s="14"/>
      <c r="E731" s="10" t="str">
        <f>IF(tbVisitas[Cliente]="","",IFERROR(INDEX(tbClientes[],MATCH(D731,tbClientes[Nome da Empresa],0),3),""))</f>
        <v/>
      </c>
      <c r="F731" s="14"/>
      <c r="G731" s="14"/>
      <c r="H731" s="14" t="str">
        <f ca="1">IF(G731="Cancelada",Aux!$A$2,IF(G731="Sim",Aux!$A$3,IF(AND(G731="Não",B731&gt;=TODAY()),Aux!$A$4,IF(AND(G731="Não",B731&lt;TODAY()),Aux!$A$5,""))))</f>
        <v/>
      </c>
      <c r="I731" s="14"/>
      <c r="J731" s="11" t="str">
        <f t="shared" si="12"/>
        <v/>
      </c>
    </row>
    <row r="732" spans="2:10" ht="30" customHeight="1" x14ac:dyDescent="0.25">
      <c r="B732" s="59"/>
      <c r="C732" s="14"/>
      <c r="D732" s="14"/>
      <c r="E732" s="10" t="str">
        <f>IF(tbVisitas[Cliente]="","",IFERROR(INDEX(tbClientes[],MATCH(D732,tbClientes[Nome da Empresa],0),3),""))</f>
        <v/>
      </c>
      <c r="F732" s="14"/>
      <c r="G732" s="14"/>
      <c r="H732" s="14" t="str">
        <f ca="1">IF(G732="Cancelada",Aux!$A$2,IF(G732="Sim",Aux!$A$3,IF(AND(G732="Não",B732&gt;=TODAY()),Aux!$A$4,IF(AND(G732="Não",B732&lt;TODAY()),Aux!$A$5,""))))</f>
        <v/>
      </c>
      <c r="I732" s="14"/>
      <c r="J732" s="11" t="str">
        <f t="shared" si="12"/>
        <v/>
      </c>
    </row>
    <row r="733" spans="2:10" ht="30" customHeight="1" x14ac:dyDescent="0.25">
      <c r="B733" s="59"/>
      <c r="C733" s="14"/>
      <c r="D733" s="14"/>
      <c r="E733" s="10" t="str">
        <f>IF(tbVisitas[Cliente]="","",IFERROR(INDEX(tbClientes[],MATCH(D733,tbClientes[Nome da Empresa],0),3),""))</f>
        <v/>
      </c>
      <c r="F733" s="14"/>
      <c r="G733" s="14"/>
      <c r="H733" s="14" t="str">
        <f ca="1">IF(G733="Cancelada",Aux!$A$2,IF(G733="Sim",Aux!$A$3,IF(AND(G733="Não",B733&gt;=TODAY()),Aux!$A$4,IF(AND(G733="Não",B733&lt;TODAY()),Aux!$A$5,""))))</f>
        <v/>
      </c>
      <c r="I733" s="14"/>
      <c r="J733" s="11" t="str">
        <f t="shared" si="12"/>
        <v/>
      </c>
    </row>
    <row r="734" spans="2:10" ht="30" customHeight="1" x14ac:dyDescent="0.25">
      <c r="B734" s="59"/>
      <c r="C734" s="14"/>
      <c r="D734" s="14"/>
      <c r="E734" s="10" t="str">
        <f>IF(tbVisitas[Cliente]="","",IFERROR(INDEX(tbClientes[],MATCH(D734,tbClientes[Nome da Empresa],0),3),""))</f>
        <v/>
      </c>
      <c r="F734" s="14"/>
      <c r="G734" s="14"/>
      <c r="H734" s="14" t="str">
        <f ca="1">IF(G734="Cancelada",Aux!$A$2,IF(G734="Sim",Aux!$A$3,IF(AND(G734="Não",B734&gt;=TODAY()),Aux!$A$4,IF(AND(G734="Não",B734&lt;TODAY()),Aux!$A$5,""))))</f>
        <v/>
      </c>
      <c r="I734" s="14"/>
      <c r="J734" s="11" t="str">
        <f t="shared" si="12"/>
        <v/>
      </c>
    </row>
    <row r="735" spans="2:10" ht="30" customHeight="1" x14ac:dyDescent="0.25">
      <c r="B735" s="59"/>
      <c r="C735" s="14"/>
      <c r="D735" s="14"/>
      <c r="E735" s="10" t="str">
        <f>IF(tbVisitas[Cliente]="","",IFERROR(INDEX(tbClientes[],MATCH(D735,tbClientes[Nome da Empresa],0),3),""))</f>
        <v/>
      </c>
      <c r="F735" s="14"/>
      <c r="G735" s="14"/>
      <c r="H735" s="14" t="str">
        <f ca="1">IF(G735="Cancelada",Aux!$A$2,IF(G735="Sim",Aux!$A$3,IF(AND(G735="Não",B735&gt;=TODAY()),Aux!$A$4,IF(AND(G735="Não",B735&lt;TODAY()),Aux!$A$5,""))))</f>
        <v/>
      </c>
      <c r="I735" s="14"/>
      <c r="J735" s="11" t="str">
        <f t="shared" si="12"/>
        <v/>
      </c>
    </row>
    <row r="736" spans="2:10" ht="30" customHeight="1" x14ac:dyDescent="0.25">
      <c r="B736" s="59"/>
      <c r="C736" s="14"/>
      <c r="D736" s="14"/>
      <c r="E736" s="10" t="str">
        <f>IF(tbVisitas[Cliente]="","",IFERROR(INDEX(tbClientes[],MATCH(D736,tbClientes[Nome da Empresa],0),3),""))</f>
        <v/>
      </c>
      <c r="F736" s="14"/>
      <c r="G736" s="14"/>
      <c r="H736" s="14" t="str">
        <f ca="1">IF(G736="Cancelada",Aux!$A$2,IF(G736="Sim",Aux!$A$3,IF(AND(G736="Não",B736&gt;=TODAY()),Aux!$A$4,IF(AND(G736="Não",B736&lt;TODAY()),Aux!$A$5,""))))</f>
        <v/>
      </c>
      <c r="I736" s="14"/>
      <c r="J736" s="11" t="str">
        <f t="shared" si="12"/>
        <v/>
      </c>
    </row>
    <row r="737" spans="2:10" ht="30" customHeight="1" x14ac:dyDescent="0.25">
      <c r="B737" s="59"/>
      <c r="C737" s="14"/>
      <c r="D737" s="14"/>
      <c r="E737" s="10" t="str">
        <f>IF(tbVisitas[Cliente]="","",IFERROR(INDEX(tbClientes[],MATCH(D737,tbClientes[Nome da Empresa],0),3),""))</f>
        <v/>
      </c>
      <c r="F737" s="14"/>
      <c r="G737" s="14"/>
      <c r="H737" s="14" t="str">
        <f ca="1">IF(G737="Cancelada",Aux!$A$2,IF(G737="Sim",Aux!$A$3,IF(AND(G737="Não",B737&gt;=TODAY()),Aux!$A$4,IF(AND(G737="Não",B737&lt;TODAY()),Aux!$A$5,""))))</f>
        <v/>
      </c>
      <c r="I737" s="14"/>
      <c r="J737" s="11" t="str">
        <f t="shared" si="12"/>
        <v/>
      </c>
    </row>
    <row r="738" spans="2:10" ht="30" customHeight="1" x14ac:dyDescent="0.25">
      <c r="B738" s="59"/>
      <c r="C738" s="14"/>
      <c r="D738" s="14"/>
      <c r="E738" s="10" t="str">
        <f>IF(tbVisitas[Cliente]="","",IFERROR(INDEX(tbClientes[],MATCH(D738,tbClientes[Nome da Empresa],0),3),""))</f>
        <v/>
      </c>
      <c r="F738" s="14"/>
      <c r="G738" s="14"/>
      <c r="H738" s="14" t="str">
        <f ca="1">IF(G738="Cancelada",Aux!$A$2,IF(G738="Sim",Aux!$A$3,IF(AND(G738="Não",B738&gt;=TODAY()),Aux!$A$4,IF(AND(G738="Não",B738&lt;TODAY()),Aux!$A$5,""))))</f>
        <v/>
      </c>
      <c r="I738" s="14"/>
      <c r="J738" s="11" t="str">
        <f t="shared" si="12"/>
        <v/>
      </c>
    </row>
    <row r="739" spans="2:10" ht="30" customHeight="1" x14ac:dyDescent="0.25">
      <c r="B739" s="59"/>
      <c r="C739" s="14"/>
      <c r="D739" s="14"/>
      <c r="E739" s="10" t="str">
        <f>IF(tbVisitas[Cliente]="","",IFERROR(INDEX(tbClientes[],MATCH(D739,tbClientes[Nome da Empresa],0),3),""))</f>
        <v/>
      </c>
      <c r="F739" s="14"/>
      <c r="G739" s="14"/>
      <c r="H739" s="14" t="str">
        <f ca="1">IF(G739="Cancelada",Aux!$A$2,IF(G739="Sim",Aux!$A$3,IF(AND(G739="Não",B739&gt;=TODAY()),Aux!$A$4,IF(AND(G739="Não",B739&lt;TODAY()),Aux!$A$5,""))))</f>
        <v/>
      </c>
      <c r="I739" s="14"/>
      <c r="J739" s="11" t="str">
        <f t="shared" si="12"/>
        <v/>
      </c>
    </row>
    <row r="740" spans="2:10" ht="30" customHeight="1" x14ac:dyDescent="0.25">
      <c r="B740" s="59"/>
      <c r="C740" s="14"/>
      <c r="D740" s="14"/>
      <c r="E740" s="10" t="str">
        <f>IF(tbVisitas[Cliente]="","",IFERROR(INDEX(tbClientes[],MATCH(D740,tbClientes[Nome da Empresa],0),3),""))</f>
        <v/>
      </c>
      <c r="F740" s="14"/>
      <c r="G740" s="14"/>
      <c r="H740" s="14" t="str">
        <f ca="1">IF(G740="Cancelada",Aux!$A$2,IF(G740="Sim",Aux!$A$3,IF(AND(G740="Não",B740&gt;=TODAY()),Aux!$A$4,IF(AND(G740="Não",B740&lt;TODAY()),Aux!$A$5,""))))</f>
        <v/>
      </c>
      <c r="I740" s="14"/>
      <c r="J740" s="11" t="str">
        <f t="shared" si="12"/>
        <v/>
      </c>
    </row>
    <row r="741" spans="2:10" ht="30" customHeight="1" x14ac:dyDescent="0.25">
      <c r="B741" s="59"/>
      <c r="C741" s="14"/>
      <c r="D741" s="14"/>
      <c r="E741" s="10" t="str">
        <f>IF(tbVisitas[Cliente]="","",IFERROR(INDEX(tbClientes[],MATCH(D741,tbClientes[Nome da Empresa],0),3),""))</f>
        <v/>
      </c>
      <c r="F741" s="14"/>
      <c r="G741" s="14"/>
      <c r="H741" s="14" t="str">
        <f ca="1">IF(G741="Cancelada",Aux!$A$2,IF(G741="Sim",Aux!$A$3,IF(AND(G741="Não",B741&gt;=TODAY()),Aux!$A$4,IF(AND(G741="Não",B741&lt;TODAY()),Aux!$A$5,""))))</f>
        <v/>
      </c>
      <c r="I741" s="14"/>
      <c r="J741" s="11" t="str">
        <f t="shared" si="12"/>
        <v/>
      </c>
    </row>
    <row r="742" spans="2:10" ht="30" customHeight="1" x14ac:dyDescent="0.25">
      <c r="B742" s="59"/>
      <c r="C742" s="14"/>
      <c r="D742" s="14"/>
      <c r="E742" s="10" t="str">
        <f>IF(tbVisitas[Cliente]="","",IFERROR(INDEX(tbClientes[],MATCH(D742,tbClientes[Nome da Empresa],0),3),""))</f>
        <v/>
      </c>
      <c r="F742" s="14"/>
      <c r="G742" s="14"/>
      <c r="H742" s="14" t="str">
        <f ca="1">IF(G742="Cancelada",Aux!$A$2,IF(G742="Sim",Aux!$A$3,IF(AND(G742="Não",B742&gt;=TODAY()),Aux!$A$4,IF(AND(G742="Não",B742&lt;TODAY()),Aux!$A$5,""))))</f>
        <v/>
      </c>
      <c r="I742" s="14"/>
      <c r="J742" s="11" t="str">
        <f t="shared" si="12"/>
        <v/>
      </c>
    </row>
    <row r="743" spans="2:10" ht="30" customHeight="1" x14ac:dyDescent="0.25">
      <c r="B743" s="59"/>
      <c r="C743" s="14"/>
      <c r="D743" s="14"/>
      <c r="E743" s="10" t="str">
        <f>IF(tbVisitas[Cliente]="","",IFERROR(INDEX(tbClientes[],MATCH(D743,tbClientes[Nome da Empresa],0),3),""))</f>
        <v/>
      </c>
      <c r="F743" s="14"/>
      <c r="G743" s="14"/>
      <c r="H743" s="14" t="str">
        <f ca="1">IF(G743="Cancelada",Aux!$A$2,IF(G743="Sim",Aux!$A$3,IF(AND(G743="Não",B743&gt;=TODAY()),Aux!$A$4,IF(AND(G743="Não",B743&lt;TODAY()),Aux!$A$5,""))))</f>
        <v/>
      </c>
      <c r="I743" s="14"/>
      <c r="J743" s="11" t="str">
        <f t="shared" si="12"/>
        <v/>
      </c>
    </row>
    <row r="744" spans="2:10" ht="30" customHeight="1" x14ac:dyDescent="0.25">
      <c r="B744" s="59"/>
      <c r="C744" s="14"/>
      <c r="D744" s="14"/>
      <c r="E744" s="10" t="str">
        <f>IF(tbVisitas[Cliente]="","",IFERROR(INDEX(tbClientes[],MATCH(D744,tbClientes[Nome da Empresa],0),3),""))</f>
        <v/>
      </c>
      <c r="F744" s="14"/>
      <c r="G744" s="14"/>
      <c r="H744" s="14" t="str">
        <f ca="1">IF(G744="Cancelada",Aux!$A$2,IF(G744="Sim",Aux!$A$3,IF(AND(G744="Não",B744&gt;=TODAY()),Aux!$A$4,IF(AND(G744="Não",B744&lt;TODAY()),Aux!$A$5,""))))</f>
        <v/>
      </c>
      <c r="I744" s="14"/>
      <c r="J744" s="11" t="str">
        <f t="shared" si="12"/>
        <v/>
      </c>
    </row>
    <row r="745" spans="2:10" ht="30" customHeight="1" x14ac:dyDescent="0.25">
      <c r="B745" s="59"/>
      <c r="C745" s="14"/>
      <c r="D745" s="14"/>
      <c r="E745" s="10" t="str">
        <f>IF(tbVisitas[Cliente]="","",IFERROR(INDEX(tbClientes[],MATCH(D745,tbClientes[Nome da Empresa],0),3),""))</f>
        <v/>
      </c>
      <c r="F745" s="14"/>
      <c r="G745" s="14"/>
      <c r="H745" s="14" t="str">
        <f ca="1">IF(G745="Cancelada",Aux!$A$2,IF(G745="Sim",Aux!$A$3,IF(AND(G745="Não",B745&gt;=TODAY()),Aux!$A$4,IF(AND(G745="Não",B745&lt;TODAY()),Aux!$A$5,""))))</f>
        <v/>
      </c>
      <c r="I745" s="14"/>
      <c r="J745" s="11" t="str">
        <f t="shared" si="12"/>
        <v/>
      </c>
    </row>
    <row r="746" spans="2:10" ht="30" customHeight="1" x14ac:dyDescent="0.25">
      <c r="B746" s="59"/>
      <c r="C746" s="14"/>
      <c r="D746" s="14"/>
      <c r="E746" s="10" t="str">
        <f>IF(tbVisitas[Cliente]="","",IFERROR(INDEX(tbClientes[],MATCH(D746,tbClientes[Nome da Empresa],0),3),""))</f>
        <v/>
      </c>
      <c r="F746" s="14"/>
      <c r="G746" s="14"/>
      <c r="H746" s="14" t="str">
        <f ca="1">IF(G746="Cancelada",Aux!$A$2,IF(G746="Sim",Aux!$A$3,IF(AND(G746="Não",B746&gt;=TODAY()),Aux!$A$4,IF(AND(G746="Não",B746&lt;TODAY()),Aux!$A$5,""))))</f>
        <v/>
      </c>
      <c r="I746" s="14"/>
      <c r="J746" s="11" t="str">
        <f t="shared" si="12"/>
        <v/>
      </c>
    </row>
    <row r="747" spans="2:10" ht="30" customHeight="1" x14ac:dyDescent="0.25">
      <c r="B747" s="59"/>
      <c r="C747" s="14"/>
      <c r="D747" s="14"/>
      <c r="E747" s="10" t="str">
        <f>IF(tbVisitas[Cliente]="","",IFERROR(INDEX(tbClientes[],MATCH(D747,tbClientes[Nome da Empresa],0),3),""))</f>
        <v/>
      </c>
      <c r="F747" s="14"/>
      <c r="G747" s="14"/>
      <c r="H747" s="14" t="str">
        <f ca="1">IF(G747="Cancelada",Aux!$A$2,IF(G747="Sim",Aux!$A$3,IF(AND(G747="Não",B747&gt;=TODAY()),Aux!$A$4,IF(AND(G747="Não",B747&lt;TODAY()),Aux!$A$5,""))))</f>
        <v/>
      </c>
      <c r="I747" s="14"/>
      <c r="J747" s="11" t="str">
        <f t="shared" si="12"/>
        <v/>
      </c>
    </row>
    <row r="748" spans="2:10" ht="30" customHeight="1" x14ac:dyDescent="0.25">
      <c r="B748" s="59"/>
      <c r="C748" s="14"/>
      <c r="D748" s="14"/>
      <c r="E748" s="10" t="str">
        <f>IF(tbVisitas[Cliente]="","",IFERROR(INDEX(tbClientes[],MATCH(D748,tbClientes[Nome da Empresa],0),3),""))</f>
        <v/>
      </c>
      <c r="F748" s="14"/>
      <c r="G748" s="14"/>
      <c r="H748" s="14" t="str">
        <f ca="1">IF(G748="Cancelada",Aux!$A$2,IF(G748="Sim",Aux!$A$3,IF(AND(G748="Não",B748&gt;=TODAY()),Aux!$A$4,IF(AND(G748="Não",B748&lt;TODAY()),Aux!$A$5,""))))</f>
        <v/>
      </c>
      <c r="I748" s="14"/>
      <c r="J748" s="11" t="str">
        <f t="shared" si="12"/>
        <v/>
      </c>
    </row>
    <row r="749" spans="2:10" ht="30" customHeight="1" x14ac:dyDescent="0.25">
      <c r="B749" s="59"/>
      <c r="C749" s="14"/>
      <c r="D749" s="14"/>
      <c r="E749" s="10" t="str">
        <f>IF(tbVisitas[Cliente]="","",IFERROR(INDEX(tbClientes[],MATCH(D749,tbClientes[Nome da Empresa],0),3),""))</f>
        <v/>
      </c>
      <c r="F749" s="14"/>
      <c r="G749" s="14"/>
      <c r="H749" s="14" t="str">
        <f ca="1">IF(G749="Cancelada",Aux!$A$2,IF(G749="Sim",Aux!$A$3,IF(AND(G749="Não",B749&gt;=TODAY()),Aux!$A$4,IF(AND(G749="Não",B749&lt;TODAY()),Aux!$A$5,""))))</f>
        <v/>
      </c>
      <c r="I749" s="14"/>
      <c r="J749" s="11" t="str">
        <f t="shared" si="12"/>
        <v/>
      </c>
    </row>
    <row r="750" spans="2:10" ht="30" customHeight="1" x14ac:dyDescent="0.25">
      <c r="B750" s="59"/>
      <c r="C750" s="14"/>
      <c r="D750" s="14"/>
      <c r="E750" s="10" t="str">
        <f>IF(tbVisitas[Cliente]="","",IFERROR(INDEX(tbClientes[],MATCH(D750,tbClientes[Nome da Empresa],0),3),""))</f>
        <v/>
      </c>
      <c r="F750" s="14"/>
      <c r="G750" s="14"/>
      <c r="H750" s="14" t="str">
        <f ca="1">IF(G750="Cancelada",Aux!$A$2,IF(G750="Sim",Aux!$A$3,IF(AND(G750="Não",B750&gt;=TODAY()),Aux!$A$4,IF(AND(G750="Não",B750&lt;TODAY()),Aux!$A$5,""))))</f>
        <v/>
      </c>
      <c r="I750" s="14"/>
      <c r="J750" s="11" t="str">
        <f t="shared" si="12"/>
        <v/>
      </c>
    </row>
    <row r="751" spans="2:10" ht="30" customHeight="1" x14ac:dyDescent="0.25">
      <c r="B751" s="59"/>
      <c r="C751" s="14"/>
      <c r="D751" s="14"/>
      <c r="E751" s="10" t="str">
        <f>IF(tbVisitas[Cliente]="","",IFERROR(INDEX(tbClientes[],MATCH(D751,tbClientes[Nome da Empresa],0),3),""))</f>
        <v/>
      </c>
      <c r="F751" s="14"/>
      <c r="G751" s="14"/>
      <c r="H751" s="14" t="str">
        <f ca="1">IF(G751="Cancelada",Aux!$A$2,IF(G751="Sim",Aux!$A$3,IF(AND(G751="Não",B751&gt;=TODAY()),Aux!$A$4,IF(AND(G751="Não",B751&lt;TODAY()),Aux!$A$5,""))))</f>
        <v/>
      </c>
      <c r="I751" s="14"/>
      <c r="J751" s="11" t="str">
        <f t="shared" si="12"/>
        <v/>
      </c>
    </row>
    <row r="752" spans="2:10" ht="30" customHeight="1" x14ac:dyDescent="0.25">
      <c r="B752" s="59"/>
      <c r="C752" s="14"/>
      <c r="D752" s="14"/>
      <c r="E752" s="10" t="str">
        <f>IF(tbVisitas[Cliente]="","",IFERROR(INDEX(tbClientes[],MATCH(D752,tbClientes[Nome da Empresa],0),3),""))</f>
        <v/>
      </c>
      <c r="F752" s="14"/>
      <c r="G752" s="14"/>
      <c r="H752" s="14" t="str">
        <f ca="1">IF(G752="Cancelada",Aux!$A$2,IF(G752="Sim",Aux!$A$3,IF(AND(G752="Não",B752&gt;=TODAY()),Aux!$A$4,IF(AND(G752="Não",B752&lt;TODAY()),Aux!$A$5,""))))</f>
        <v/>
      </c>
      <c r="I752" s="14"/>
      <c r="J752" s="11" t="str">
        <f t="shared" si="12"/>
        <v/>
      </c>
    </row>
    <row r="753" spans="2:10" ht="30" customHeight="1" x14ac:dyDescent="0.25">
      <c r="B753" s="59"/>
      <c r="C753" s="14"/>
      <c r="D753" s="14"/>
      <c r="E753" s="10" t="str">
        <f>IF(tbVisitas[Cliente]="","",IFERROR(INDEX(tbClientes[],MATCH(D753,tbClientes[Nome da Empresa],0),3),""))</f>
        <v/>
      </c>
      <c r="F753" s="14"/>
      <c r="G753" s="14"/>
      <c r="H753" s="14" t="str">
        <f ca="1">IF(G753="Cancelada",Aux!$A$2,IF(G753="Sim",Aux!$A$3,IF(AND(G753="Não",B753&gt;=TODAY()),Aux!$A$4,IF(AND(G753="Não",B753&lt;TODAY()),Aux!$A$5,""))))</f>
        <v/>
      </c>
      <c r="I753" s="14"/>
      <c r="J753" s="11" t="str">
        <f t="shared" si="12"/>
        <v/>
      </c>
    </row>
    <row r="754" spans="2:10" ht="30" customHeight="1" x14ac:dyDescent="0.25">
      <c r="B754" s="59"/>
      <c r="C754" s="14"/>
      <c r="D754" s="14"/>
      <c r="E754" s="10" t="str">
        <f>IF(tbVisitas[Cliente]="","",IFERROR(INDEX(tbClientes[],MATCH(D754,tbClientes[Nome da Empresa],0),3),""))</f>
        <v/>
      </c>
      <c r="F754" s="14"/>
      <c r="G754" s="14"/>
      <c r="H754" s="14" t="str">
        <f ca="1">IF(G754="Cancelada",Aux!$A$2,IF(G754="Sim",Aux!$A$3,IF(AND(G754="Não",B754&gt;=TODAY()),Aux!$A$4,IF(AND(G754="Não",B754&lt;TODAY()),Aux!$A$5,""))))</f>
        <v/>
      </c>
      <c r="I754" s="14"/>
      <c r="J754" s="11" t="str">
        <f t="shared" si="12"/>
        <v/>
      </c>
    </row>
    <row r="755" spans="2:10" ht="30" customHeight="1" x14ac:dyDescent="0.25">
      <c r="B755" s="59"/>
      <c r="C755" s="14"/>
      <c r="D755" s="14"/>
      <c r="E755" s="10" t="str">
        <f>IF(tbVisitas[Cliente]="","",IFERROR(INDEX(tbClientes[],MATCH(D755,tbClientes[Nome da Empresa],0),3),""))</f>
        <v/>
      </c>
      <c r="F755" s="14"/>
      <c r="G755" s="14"/>
      <c r="H755" s="14" t="str">
        <f ca="1">IF(G755="Cancelada",Aux!$A$2,IF(G755="Sim",Aux!$A$3,IF(AND(G755="Não",B755&gt;=TODAY()),Aux!$A$4,IF(AND(G755="Não",B755&lt;TODAY()),Aux!$A$5,""))))</f>
        <v/>
      </c>
      <c r="I755" s="14"/>
      <c r="J755" s="11" t="str">
        <f t="shared" si="12"/>
        <v/>
      </c>
    </row>
    <row r="756" spans="2:10" ht="30" customHeight="1" x14ac:dyDescent="0.25">
      <c r="B756" s="59"/>
      <c r="C756" s="14"/>
      <c r="D756" s="14"/>
      <c r="E756" s="10" t="str">
        <f>IF(tbVisitas[Cliente]="","",IFERROR(INDEX(tbClientes[],MATCH(D756,tbClientes[Nome da Empresa],0),3),""))</f>
        <v/>
      </c>
      <c r="F756" s="14"/>
      <c r="G756" s="14"/>
      <c r="H756" s="14" t="str">
        <f ca="1">IF(G756="Cancelada",Aux!$A$2,IF(G756="Sim",Aux!$A$3,IF(AND(G756="Não",B756&gt;=TODAY()),Aux!$A$4,IF(AND(G756="Não",B756&lt;TODAY()),Aux!$A$5,""))))</f>
        <v/>
      </c>
      <c r="I756" s="14"/>
      <c r="J756" s="11" t="str">
        <f t="shared" si="12"/>
        <v/>
      </c>
    </row>
    <row r="757" spans="2:10" ht="30" customHeight="1" x14ac:dyDescent="0.25">
      <c r="B757" s="59"/>
      <c r="C757" s="14"/>
      <c r="D757" s="14"/>
      <c r="E757" s="10" t="str">
        <f>IF(tbVisitas[Cliente]="","",IFERROR(INDEX(tbClientes[],MATCH(D757,tbClientes[Nome da Empresa],0),3),""))</f>
        <v/>
      </c>
      <c r="F757" s="14"/>
      <c r="G757" s="14"/>
      <c r="H757" s="14" t="str">
        <f ca="1">IF(G757="Cancelada",Aux!$A$2,IF(G757="Sim",Aux!$A$3,IF(AND(G757="Não",B757&gt;=TODAY()),Aux!$A$4,IF(AND(G757="Não",B757&lt;TODAY()),Aux!$A$5,""))))</f>
        <v/>
      </c>
      <c r="I757" s="14"/>
      <c r="J757" s="11" t="str">
        <f t="shared" si="12"/>
        <v/>
      </c>
    </row>
    <row r="758" spans="2:10" ht="30" customHeight="1" x14ac:dyDescent="0.25">
      <c r="B758" s="59"/>
      <c r="C758" s="14"/>
      <c r="D758" s="14"/>
      <c r="E758" s="10" t="str">
        <f>IF(tbVisitas[Cliente]="","",IFERROR(INDEX(tbClientes[],MATCH(D758,tbClientes[Nome da Empresa],0),3),""))</f>
        <v/>
      </c>
      <c r="F758" s="14"/>
      <c r="G758" s="14"/>
      <c r="H758" s="14" t="str">
        <f ca="1">IF(G758="Cancelada",Aux!$A$2,IF(G758="Sim",Aux!$A$3,IF(AND(G758="Não",B758&gt;=TODAY()),Aux!$A$4,IF(AND(G758="Não",B758&lt;TODAY()),Aux!$A$5,""))))</f>
        <v/>
      </c>
      <c r="I758" s="14"/>
      <c r="J758" s="11" t="str">
        <f t="shared" si="12"/>
        <v/>
      </c>
    </row>
    <row r="759" spans="2:10" ht="30" customHeight="1" x14ac:dyDescent="0.25">
      <c r="B759" s="59"/>
      <c r="C759" s="14"/>
      <c r="D759" s="14"/>
      <c r="E759" s="10" t="str">
        <f>IF(tbVisitas[Cliente]="","",IFERROR(INDEX(tbClientes[],MATCH(D759,tbClientes[Nome da Empresa],0),3),""))</f>
        <v/>
      </c>
      <c r="F759" s="14"/>
      <c r="G759" s="14"/>
      <c r="H759" s="14" t="str">
        <f ca="1">IF(G759="Cancelada",Aux!$A$2,IF(G759="Sim",Aux!$A$3,IF(AND(G759="Não",B759&gt;=TODAY()),Aux!$A$4,IF(AND(G759="Não",B759&lt;TODAY()),Aux!$A$5,""))))</f>
        <v/>
      </c>
      <c r="I759" s="14"/>
      <c r="J759" s="11" t="str">
        <f t="shared" si="12"/>
        <v/>
      </c>
    </row>
    <row r="760" spans="2:10" ht="30" customHeight="1" x14ac:dyDescent="0.25">
      <c r="B760" s="59"/>
      <c r="C760" s="14"/>
      <c r="D760" s="14"/>
      <c r="E760" s="10" t="str">
        <f>IF(tbVisitas[Cliente]="","",IFERROR(INDEX(tbClientes[],MATCH(D760,tbClientes[Nome da Empresa],0),3),""))</f>
        <v/>
      </c>
      <c r="F760" s="14"/>
      <c r="G760" s="14"/>
      <c r="H760" s="14" t="str">
        <f ca="1">IF(G760="Cancelada",Aux!$A$2,IF(G760="Sim",Aux!$A$3,IF(AND(G760="Não",B760&gt;=TODAY()),Aux!$A$4,IF(AND(G760="Não",B760&lt;TODAY()),Aux!$A$5,""))))</f>
        <v/>
      </c>
      <c r="I760" s="14"/>
      <c r="J760" s="11" t="str">
        <f t="shared" si="12"/>
        <v/>
      </c>
    </row>
    <row r="761" spans="2:10" ht="30" customHeight="1" x14ac:dyDescent="0.25">
      <c r="B761" s="59"/>
      <c r="C761" s="14"/>
      <c r="D761" s="14"/>
      <c r="E761" s="10" t="str">
        <f>IF(tbVisitas[Cliente]="","",IFERROR(INDEX(tbClientes[],MATCH(D761,tbClientes[Nome da Empresa],0),3),""))</f>
        <v/>
      </c>
      <c r="F761" s="14"/>
      <c r="G761" s="14"/>
      <c r="H761" s="14" t="str">
        <f ca="1">IF(G761="Cancelada",Aux!$A$2,IF(G761="Sim",Aux!$A$3,IF(AND(G761="Não",B761&gt;=TODAY()),Aux!$A$4,IF(AND(G761="Não",B761&lt;TODAY()),Aux!$A$5,""))))</f>
        <v/>
      </c>
      <c r="I761" s="14"/>
      <c r="J761" s="11" t="str">
        <f t="shared" si="12"/>
        <v/>
      </c>
    </row>
    <row r="762" spans="2:10" ht="30" customHeight="1" x14ac:dyDescent="0.25">
      <c r="B762" s="59"/>
      <c r="C762" s="14"/>
      <c r="D762" s="14"/>
      <c r="E762" s="10" t="str">
        <f>IF(tbVisitas[Cliente]="","",IFERROR(INDEX(tbClientes[],MATCH(D762,tbClientes[Nome da Empresa],0),3),""))</f>
        <v/>
      </c>
      <c r="F762" s="14"/>
      <c r="G762" s="14"/>
      <c r="H762" s="14" t="str">
        <f ca="1">IF(G762="Cancelada",Aux!$A$2,IF(G762="Sim",Aux!$A$3,IF(AND(G762="Não",B762&gt;=TODAY()),Aux!$A$4,IF(AND(G762="Não",B762&lt;TODAY()),Aux!$A$5,""))))</f>
        <v/>
      </c>
      <c r="I762" s="14"/>
      <c r="J762" s="11" t="str">
        <f t="shared" si="12"/>
        <v/>
      </c>
    </row>
    <row r="763" spans="2:10" ht="30" customHeight="1" x14ac:dyDescent="0.25">
      <c r="B763" s="59"/>
      <c r="C763" s="14"/>
      <c r="D763" s="14"/>
      <c r="E763" s="10" t="str">
        <f>IF(tbVisitas[Cliente]="","",IFERROR(INDEX(tbClientes[],MATCH(D763,tbClientes[Nome da Empresa],0),3),""))</f>
        <v/>
      </c>
      <c r="F763" s="14"/>
      <c r="G763" s="14"/>
      <c r="H763" s="14" t="str">
        <f ca="1">IF(G763="Cancelada",Aux!$A$2,IF(G763="Sim",Aux!$A$3,IF(AND(G763="Não",B763&gt;=TODAY()),Aux!$A$4,IF(AND(G763="Não",B763&lt;TODAY()),Aux!$A$5,""))))</f>
        <v/>
      </c>
      <c r="I763" s="14"/>
      <c r="J763" s="11" t="str">
        <f t="shared" si="12"/>
        <v/>
      </c>
    </row>
    <row r="764" spans="2:10" ht="30" customHeight="1" x14ac:dyDescent="0.25">
      <c r="B764" s="59"/>
      <c r="C764" s="14"/>
      <c r="D764" s="14"/>
      <c r="E764" s="10" t="str">
        <f>IF(tbVisitas[Cliente]="","",IFERROR(INDEX(tbClientes[],MATCH(D764,tbClientes[Nome da Empresa],0),3),""))</f>
        <v/>
      </c>
      <c r="F764" s="14"/>
      <c r="G764" s="14"/>
      <c r="H764" s="14" t="str">
        <f ca="1">IF(G764="Cancelada",Aux!$A$2,IF(G764="Sim",Aux!$A$3,IF(AND(G764="Não",B764&gt;=TODAY()),Aux!$A$4,IF(AND(G764="Não",B764&lt;TODAY()),Aux!$A$5,""))))</f>
        <v/>
      </c>
      <c r="I764" s="14"/>
      <c r="J764" s="11" t="str">
        <f t="shared" si="12"/>
        <v/>
      </c>
    </row>
    <row r="765" spans="2:10" ht="30" customHeight="1" x14ac:dyDescent="0.25">
      <c r="B765" s="59"/>
      <c r="C765" s="14"/>
      <c r="D765" s="14"/>
      <c r="E765" s="10" t="str">
        <f>IF(tbVisitas[Cliente]="","",IFERROR(INDEX(tbClientes[],MATCH(D765,tbClientes[Nome da Empresa],0),3),""))</f>
        <v/>
      </c>
      <c r="F765" s="14"/>
      <c r="G765" s="14"/>
      <c r="H765" s="14" t="str">
        <f ca="1">IF(G765="Cancelada",Aux!$A$2,IF(G765="Sim",Aux!$A$3,IF(AND(G765="Não",B765&gt;=TODAY()),Aux!$A$4,IF(AND(G765="Não",B765&lt;TODAY()),Aux!$A$5,""))))</f>
        <v/>
      </c>
      <c r="I765" s="14"/>
      <c r="J765" s="11" t="str">
        <f t="shared" si="12"/>
        <v/>
      </c>
    </row>
    <row r="766" spans="2:10" ht="30" customHeight="1" x14ac:dyDescent="0.25">
      <c r="B766" s="59"/>
      <c r="C766" s="14"/>
      <c r="D766" s="14"/>
      <c r="E766" s="10" t="str">
        <f>IF(tbVisitas[Cliente]="","",IFERROR(INDEX(tbClientes[],MATCH(D766,tbClientes[Nome da Empresa],0),3),""))</f>
        <v/>
      </c>
      <c r="F766" s="14"/>
      <c r="G766" s="14"/>
      <c r="H766" s="14" t="str">
        <f ca="1">IF(G766="Cancelada",Aux!$A$2,IF(G766="Sim",Aux!$A$3,IF(AND(G766="Não",B766&gt;=TODAY()),Aux!$A$4,IF(AND(G766="Não",B766&lt;TODAY()),Aux!$A$5,""))))</f>
        <v/>
      </c>
      <c r="I766" s="14"/>
      <c r="J766" s="11" t="str">
        <f t="shared" si="12"/>
        <v/>
      </c>
    </row>
    <row r="767" spans="2:10" ht="30" customHeight="1" x14ac:dyDescent="0.25">
      <c r="B767" s="59"/>
      <c r="C767" s="14"/>
      <c r="D767" s="14"/>
      <c r="E767" s="10" t="str">
        <f>IF(tbVisitas[Cliente]="","",IFERROR(INDEX(tbClientes[],MATCH(D767,tbClientes[Nome da Empresa],0),3),""))</f>
        <v/>
      </c>
      <c r="F767" s="14"/>
      <c r="G767" s="14"/>
      <c r="H767" s="14" t="str">
        <f ca="1">IF(G767="Cancelada",Aux!$A$2,IF(G767="Sim",Aux!$A$3,IF(AND(G767="Não",B767&gt;=TODAY()),Aux!$A$4,IF(AND(G767="Não",B767&lt;TODAY()),Aux!$A$5,""))))</f>
        <v/>
      </c>
      <c r="I767" s="14"/>
      <c r="J767" s="11" t="str">
        <f t="shared" si="12"/>
        <v/>
      </c>
    </row>
    <row r="768" spans="2:10" ht="30" customHeight="1" x14ac:dyDescent="0.25">
      <c r="B768" s="59"/>
      <c r="C768" s="14"/>
      <c r="D768" s="14"/>
      <c r="E768" s="10" t="str">
        <f>IF(tbVisitas[Cliente]="","",IFERROR(INDEX(tbClientes[],MATCH(D768,tbClientes[Nome da Empresa],0),3),""))</f>
        <v/>
      </c>
      <c r="F768" s="14"/>
      <c r="G768" s="14"/>
      <c r="H768" s="14" t="str">
        <f ca="1">IF(G768="Cancelada",Aux!$A$2,IF(G768="Sim",Aux!$A$3,IF(AND(G768="Não",B768&gt;=TODAY()),Aux!$A$4,IF(AND(G768="Não",B768&lt;TODAY()),Aux!$A$5,""))))</f>
        <v/>
      </c>
      <c r="I768" s="14"/>
      <c r="J768" s="11" t="str">
        <f t="shared" si="12"/>
        <v/>
      </c>
    </row>
    <row r="769" spans="2:10" ht="30" customHeight="1" x14ac:dyDescent="0.25">
      <c r="B769" s="59"/>
      <c r="C769" s="14"/>
      <c r="D769" s="14"/>
      <c r="E769" s="10" t="str">
        <f>IF(tbVisitas[Cliente]="","",IFERROR(INDEX(tbClientes[],MATCH(D769,tbClientes[Nome da Empresa],0),3),""))</f>
        <v/>
      </c>
      <c r="F769" s="14"/>
      <c r="G769" s="14"/>
      <c r="H769" s="14" t="str">
        <f ca="1">IF(G769="Cancelada",Aux!$A$2,IF(G769="Sim",Aux!$A$3,IF(AND(G769="Não",B769&gt;=TODAY()),Aux!$A$4,IF(AND(G769="Não",B769&lt;TODAY()),Aux!$A$5,""))))</f>
        <v/>
      </c>
      <c r="I769" s="14"/>
      <c r="J769" s="11" t="str">
        <f t="shared" si="12"/>
        <v/>
      </c>
    </row>
    <row r="770" spans="2:10" ht="30" customHeight="1" x14ac:dyDescent="0.25">
      <c r="B770" s="59"/>
      <c r="C770" s="14"/>
      <c r="D770" s="14"/>
      <c r="E770" s="10" t="str">
        <f>IF(tbVisitas[Cliente]="","",IFERROR(INDEX(tbClientes[],MATCH(D770,tbClientes[Nome da Empresa],0),3),""))</f>
        <v/>
      </c>
      <c r="F770" s="14"/>
      <c r="G770" s="14"/>
      <c r="H770" s="14" t="str">
        <f ca="1">IF(G770="Cancelada",Aux!$A$2,IF(G770="Sim",Aux!$A$3,IF(AND(G770="Não",B770&gt;=TODAY()),Aux!$A$4,IF(AND(G770="Não",B770&lt;TODAY()),Aux!$A$5,""))))</f>
        <v/>
      </c>
      <c r="I770" s="14"/>
      <c r="J770" s="11" t="str">
        <f t="shared" si="12"/>
        <v/>
      </c>
    </row>
    <row r="771" spans="2:10" ht="30" customHeight="1" x14ac:dyDescent="0.25">
      <c r="B771" s="59"/>
      <c r="C771" s="14"/>
      <c r="D771" s="14"/>
      <c r="E771" s="10" t="str">
        <f>IF(tbVisitas[Cliente]="","",IFERROR(INDEX(tbClientes[],MATCH(D771,tbClientes[Nome da Empresa],0),3),""))</f>
        <v/>
      </c>
      <c r="F771" s="14"/>
      <c r="G771" s="14"/>
      <c r="H771" s="14" t="str">
        <f ca="1">IF(G771="Cancelada",Aux!$A$2,IF(G771="Sim",Aux!$A$3,IF(AND(G771="Não",B771&gt;=TODAY()),Aux!$A$4,IF(AND(G771="Não",B771&lt;TODAY()),Aux!$A$5,""))))</f>
        <v/>
      </c>
      <c r="I771" s="14"/>
      <c r="J771" s="11" t="str">
        <f t="shared" si="12"/>
        <v/>
      </c>
    </row>
    <row r="772" spans="2:10" ht="30" customHeight="1" x14ac:dyDescent="0.25">
      <c r="B772" s="59"/>
      <c r="C772" s="14"/>
      <c r="D772" s="14"/>
      <c r="E772" s="10" t="str">
        <f>IF(tbVisitas[Cliente]="","",IFERROR(INDEX(tbClientes[],MATCH(D772,tbClientes[Nome da Empresa],0),3),""))</f>
        <v/>
      </c>
      <c r="F772" s="14"/>
      <c r="G772" s="14"/>
      <c r="H772" s="14" t="str">
        <f ca="1">IF(G772="Cancelada",Aux!$A$2,IF(G772="Sim",Aux!$A$3,IF(AND(G772="Não",B772&gt;=TODAY()),Aux!$A$4,IF(AND(G772="Não",B772&lt;TODAY()),Aux!$A$5,""))))</f>
        <v/>
      </c>
      <c r="I772" s="14"/>
      <c r="J772" s="11" t="str">
        <f t="shared" si="12"/>
        <v/>
      </c>
    </row>
    <row r="773" spans="2:10" ht="30" customHeight="1" x14ac:dyDescent="0.25">
      <c r="B773" s="59"/>
      <c r="C773" s="14"/>
      <c r="D773" s="14"/>
      <c r="E773" s="10" t="str">
        <f>IF(tbVisitas[Cliente]="","",IFERROR(INDEX(tbClientes[],MATCH(D773,tbClientes[Nome da Empresa],0),3),""))</f>
        <v/>
      </c>
      <c r="F773" s="14"/>
      <c r="G773" s="14"/>
      <c r="H773" s="14" t="str">
        <f ca="1">IF(G773="Cancelada",Aux!$A$2,IF(G773="Sim",Aux!$A$3,IF(AND(G773="Não",B773&gt;=TODAY()),Aux!$A$4,IF(AND(G773="Não",B773&lt;TODAY()),Aux!$A$5,""))))</f>
        <v/>
      </c>
      <c r="I773" s="14"/>
      <c r="J773" s="11" t="str">
        <f t="shared" si="12"/>
        <v/>
      </c>
    </row>
    <row r="774" spans="2:10" ht="30" customHeight="1" x14ac:dyDescent="0.25">
      <c r="B774" s="59"/>
      <c r="C774" s="14"/>
      <c r="D774" s="14"/>
      <c r="E774" s="10" t="str">
        <f>IF(tbVisitas[Cliente]="","",IFERROR(INDEX(tbClientes[],MATCH(D774,tbClientes[Nome da Empresa],0),3),""))</f>
        <v/>
      </c>
      <c r="F774" s="14"/>
      <c r="G774" s="14"/>
      <c r="H774" s="14" t="str">
        <f ca="1">IF(G774="Cancelada",Aux!$A$2,IF(G774="Sim",Aux!$A$3,IF(AND(G774="Não",B774&gt;=TODAY()),Aux!$A$4,IF(AND(G774="Não",B774&lt;TODAY()),Aux!$A$5,""))))</f>
        <v/>
      </c>
      <c r="I774" s="14"/>
      <c r="J774" s="11" t="str">
        <f t="shared" si="12"/>
        <v/>
      </c>
    </row>
    <row r="775" spans="2:10" ht="30" customHeight="1" x14ac:dyDescent="0.25">
      <c r="B775" s="59"/>
      <c r="C775" s="14"/>
      <c r="D775" s="14"/>
      <c r="E775" s="10" t="str">
        <f>IF(tbVisitas[Cliente]="","",IFERROR(INDEX(tbClientes[],MATCH(D775,tbClientes[Nome da Empresa],0),3),""))</f>
        <v/>
      </c>
      <c r="F775" s="14"/>
      <c r="G775" s="14"/>
      <c r="H775" s="14" t="str">
        <f ca="1">IF(G775="Cancelada",Aux!$A$2,IF(G775="Sim",Aux!$A$3,IF(AND(G775="Não",B775&gt;=TODAY()),Aux!$A$4,IF(AND(G775="Não",B775&lt;TODAY()),Aux!$A$5,""))))</f>
        <v/>
      </c>
      <c r="I775" s="14"/>
      <c r="J775" s="11" t="str">
        <f t="shared" si="12"/>
        <v/>
      </c>
    </row>
    <row r="776" spans="2:10" ht="30" customHeight="1" x14ac:dyDescent="0.25">
      <c r="B776" s="59"/>
      <c r="C776" s="14"/>
      <c r="D776" s="14"/>
      <c r="E776" s="10" t="str">
        <f>IF(tbVisitas[Cliente]="","",IFERROR(INDEX(tbClientes[],MATCH(D776,tbClientes[Nome da Empresa],0),3),""))</f>
        <v/>
      </c>
      <c r="F776" s="14"/>
      <c r="G776" s="14"/>
      <c r="H776" s="14" t="str">
        <f ca="1">IF(G776="Cancelada",Aux!$A$2,IF(G776="Sim",Aux!$A$3,IF(AND(G776="Não",B776&gt;=TODAY()),Aux!$A$4,IF(AND(G776="Não",B776&lt;TODAY()),Aux!$A$5,""))))</f>
        <v/>
      </c>
      <c r="I776" s="14"/>
      <c r="J776" s="11" t="str">
        <f t="shared" si="12"/>
        <v/>
      </c>
    </row>
    <row r="777" spans="2:10" ht="30" customHeight="1" x14ac:dyDescent="0.25">
      <c r="B777" s="59"/>
      <c r="C777" s="14"/>
      <c r="D777" s="14"/>
      <c r="E777" s="10" t="str">
        <f>IF(tbVisitas[Cliente]="","",IFERROR(INDEX(tbClientes[],MATCH(D777,tbClientes[Nome da Empresa],0),3),""))</f>
        <v/>
      </c>
      <c r="F777" s="14"/>
      <c r="G777" s="14"/>
      <c r="H777" s="14" t="str">
        <f ca="1">IF(G777="Cancelada",Aux!$A$2,IF(G777="Sim",Aux!$A$3,IF(AND(G777="Não",B777&gt;=TODAY()),Aux!$A$4,IF(AND(G777="Não",B777&lt;TODAY()),Aux!$A$5,""))))</f>
        <v/>
      </c>
      <c r="I777" s="14"/>
      <c r="J777" s="11" t="str">
        <f t="shared" si="12"/>
        <v/>
      </c>
    </row>
    <row r="778" spans="2:10" ht="30" customHeight="1" x14ac:dyDescent="0.25">
      <c r="B778" s="59"/>
      <c r="C778" s="14"/>
      <c r="D778" s="14"/>
      <c r="E778" s="10" t="str">
        <f>IF(tbVisitas[Cliente]="","",IFERROR(INDEX(tbClientes[],MATCH(D778,tbClientes[Nome da Empresa],0),3),""))</f>
        <v/>
      </c>
      <c r="F778" s="14"/>
      <c r="G778" s="14"/>
      <c r="H778" s="14" t="str">
        <f ca="1">IF(G778="Cancelada",Aux!$A$2,IF(G778="Sim",Aux!$A$3,IF(AND(G778="Não",B778&gt;=TODAY()),Aux!$A$4,IF(AND(G778="Não",B778&lt;TODAY()),Aux!$A$5,""))))</f>
        <v/>
      </c>
      <c r="I778" s="14"/>
      <c r="J778" s="11" t="str">
        <f t="shared" si="12"/>
        <v/>
      </c>
    </row>
    <row r="779" spans="2:10" ht="30" customHeight="1" x14ac:dyDescent="0.25">
      <c r="B779" s="59"/>
      <c r="C779" s="14"/>
      <c r="D779" s="14"/>
      <c r="E779" s="10" t="str">
        <f>IF(tbVisitas[Cliente]="","",IFERROR(INDEX(tbClientes[],MATCH(D779,tbClientes[Nome da Empresa],0),3),""))</f>
        <v/>
      </c>
      <c r="F779" s="14"/>
      <c r="G779" s="14"/>
      <c r="H779" s="14" t="str">
        <f ca="1">IF(G779="Cancelada",Aux!$A$2,IF(G779="Sim",Aux!$A$3,IF(AND(G779="Não",B779&gt;=TODAY()),Aux!$A$4,IF(AND(G779="Não",B779&lt;TODAY()),Aux!$A$5,""))))</f>
        <v/>
      </c>
      <c r="I779" s="14"/>
      <c r="J779" s="11" t="str">
        <f t="shared" si="12"/>
        <v/>
      </c>
    </row>
    <row r="780" spans="2:10" ht="30" customHeight="1" x14ac:dyDescent="0.25">
      <c r="B780" s="59"/>
      <c r="C780" s="14"/>
      <c r="D780" s="14"/>
      <c r="E780" s="10" t="str">
        <f>IF(tbVisitas[Cliente]="","",IFERROR(INDEX(tbClientes[],MATCH(D780,tbClientes[Nome da Empresa],0),3),""))</f>
        <v/>
      </c>
      <c r="F780" s="14"/>
      <c r="G780" s="14"/>
      <c r="H780" s="14" t="str">
        <f ca="1">IF(G780="Cancelada",Aux!$A$2,IF(G780="Sim",Aux!$A$3,IF(AND(G780="Não",B780&gt;=TODAY()),Aux!$A$4,IF(AND(G780="Não",B780&lt;TODAY()),Aux!$A$5,""))))</f>
        <v/>
      </c>
      <c r="I780" s="14"/>
      <c r="J780" s="11" t="str">
        <f t="shared" si="12"/>
        <v/>
      </c>
    </row>
    <row r="781" spans="2:10" ht="30" customHeight="1" x14ac:dyDescent="0.25">
      <c r="B781" s="59"/>
      <c r="C781" s="14"/>
      <c r="D781" s="14"/>
      <c r="E781" s="10" t="str">
        <f>IF(tbVisitas[Cliente]="","",IFERROR(INDEX(tbClientes[],MATCH(D781,tbClientes[Nome da Empresa],0),3),""))</f>
        <v/>
      </c>
      <c r="F781" s="14"/>
      <c r="G781" s="14"/>
      <c r="H781" s="14" t="str">
        <f ca="1">IF(G781="Cancelada",Aux!$A$2,IF(G781="Sim",Aux!$A$3,IF(AND(G781="Não",B781&gt;=TODAY()),Aux!$A$4,IF(AND(G781="Não",B781&lt;TODAY()),Aux!$A$5,""))))</f>
        <v/>
      </c>
      <c r="I781" s="14"/>
      <c r="J781" s="11" t="str">
        <f t="shared" si="12"/>
        <v/>
      </c>
    </row>
    <row r="782" spans="2:10" ht="30" customHeight="1" x14ac:dyDescent="0.25">
      <c r="B782" s="59"/>
      <c r="C782" s="14"/>
      <c r="D782" s="14"/>
      <c r="E782" s="10" t="str">
        <f>IF(tbVisitas[Cliente]="","",IFERROR(INDEX(tbClientes[],MATCH(D782,tbClientes[Nome da Empresa],0),3),""))</f>
        <v/>
      </c>
      <c r="F782" s="14"/>
      <c r="G782" s="14"/>
      <c r="H782" s="14" t="str">
        <f ca="1">IF(G782="Cancelada",Aux!$A$2,IF(G782="Sim",Aux!$A$3,IF(AND(G782="Não",B782&gt;=TODAY()),Aux!$A$4,IF(AND(G782="Não",B782&lt;TODAY()),Aux!$A$5,""))))</f>
        <v/>
      </c>
      <c r="I782" s="14"/>
      <c r="J782" s="11" t="str">
        <f t="shared" si="12"/>
        <v/>
      </c>
    </row>
    <row r="783" spans="2:10" ht="30" customHeight="1" x14ac:dyDescent="0.25">
      <c r="B783" s="59"/>
      <c r="C783" s="14"/>
      <c r="D783" s="14"/>
      <c r="E783" s="10" t="str">
        <f>IF(tbVisitas[Cliente]="","",IFERROR(INDEX(tbClientes[],MATCH(D783,tbClientes[Nome da Empresa],0),3),""))</f>
        <v/>
      </c>
      <c r="F783" s="14"/>
      <c r="G783" s="14"/>
      <c r="H783" s="14" t="str">
        <f ca="1">IF(G783="Cancelada",Aux!$A$2,IF(G783="Sim",Aux!$A$3,IF(AND(G783="Não",B783&gt;=TODAY()),Aux!$A$4,IF(AND(G783="Não",B783&lt;TODAY()),Aux!$A$5,""))))</f>
        <v/>
      </c>
      <c r="I783" s="14"/>
      <c r="J783" s="11" t="str">
        <f t="shared" si="12"/>
        <v/>
      </c>
    </row>
    <row r="784" spans="2:10" ht="30" customHeight="1" x14ac:dyDescent="0.25">
      <c r="B784" s="59"/>
      <c r="C784" s="14"/>
      <c r="D784" s="14"/>
      <c r="E784" s="10" t="str">
        <f>IF(tbVisitas[Cliente]="","",IFERROR(INDEX(tbClientes[],MATCH(D784,tbClientes[Nome da Empresa],0),3),""))</f>
        <v/>
      </c>
      <c r="F784" s="14"/>
      <c r="G784" s="14"/>
      <c r="H784" s="14" t="str">
        <f ca="1">IF(G784="Cancelada",Aux!$A$2,IF(G784="Sim",Aux!$A$3,IF(AND(G784="Não",B784&gt;=TODAY()),Aux!$A$4,IF(AND(G784="Não",B784&lt;TODAY()),Aux!$A$5,""))))</f>
        <v/>
      </c>
      <c r="I784" s="14"/>
      <c r="J784" s="11" t="str">
        <f t="shared" si="12"/>
        <v/>
      </c>
    </row>
    <row r="785" spans="2:10" ht="30" customHeight="1" x14ac:dyDescent="0.25">
      <c r="B785" s="59"/>
      <c r="C785" s="14"/>
      <c r="D785" s="14"/>
      <c r="E785" s="10" t="str">
        <f>IF(tbVisitas[Cliente]="","",IFERROR(INDEX(tbClientes[],MATCH(D785,tbClientes[Nome da Empresa],0),3),""))</f>
        <v/>
      </c>
      <c r="F785" s="14"/>
      <c r="G785" s="14"/>
      <c r="H785" s="14" t="str">
        <f ca="1">IF(G785="Cancelada",Aux!$A$2,IF(G785="Sim",Aux!$A$3,IF(AND(G785="Não",B785&gt;=TODAY()),Aux!$A$4,IF(AND(G785="Não",B785&lt;TODAY()),Aux!$A$5,""))))</f>
        <v/>
      </c>
      <c r="I785" s="14"/>
      <c r="J785" s="11" t="str">
        <f t="shared" si="12"/>
        <v/>
      </c>
    </row>
    <row r="786" spans="2:10" ht="30" customHeight="1" x14ac:dyDescent="0.25">
      <c r="B786" s="59"/>
      <c r="C786" s="14"/>
      <c r="D786" s="14"/>
      <c r="E786" s="10" t="str">
        <f>IF(tbVisitas[Cliente]="","",IFERROR(INDEX(tbClientes[],MATCH(D786,tbClientes[Nome da Empresa],0),3),""))</f>
        <v/>
      </c>
      <c r="F786" s="14"/>
      <c r="G786" s="14"/>
      <c r="H786" s="14" t="str">
        <f ca="1">IF(G786="Cancelada",Aux!$A$2,IF(G786="Sim",Aux!$A$3,IF(AND(G786="Não",B786&gt;=TODAY()),Aux!$A$4,IF(AND(G786="Não",B786&lt;TODAY()),Aux!$A$5,""))))</f>
        <v/>
      </c>
      <c r="I786" s="14"/>
      <c r="J786" s="11" t="str">
        <f t="shared" si="12"/>
        <v/>
      </c>
    </row>
    <row r="787" spans="2:10" ht="30" customHeight="1" x14ac:dyDescent="0.25">
      <c r="B787" s="59"/>
      <c r="C787" s="14"/>
      <c r="D787" s="14"/>
      <c r="E787" s="10" t="str">
        <f>IF(tbVisitas[Cliente]="","",IFERROR(INDEX(tbClientes[],MATCH(D787,tbClientes[Nome da Empresa],0),3),""))</f>
        <v/>
      </c>
      <c r="F787" s="14"/>
      <c r="G787" s="14"/>
      <c r="H787" s="14" t="str">
        <f ca="1">IF(G787="Cancelada",Aux!$A$2,IF(G787="Sim",Aux!$A$3,IF(AND(G787="Não",B787&gt;=TODAY()),Aux!$A$4,IF(AND(G787="Não",B787&lt;TODAY()),Aux!$A$5,""))))</f>
        <v/>
      </c>
      <c r="I787" s="14"/>
      <c r="J787" s="11" t="str">
        <f t="shared" si="12"/>
        <v/>
      </c>
    </row>
    <row r="788" spans="2:10" ht="30" customHeight="1" x14ac:dyDescent="0.25">
      <c r="B788" s="59"/>
      <c r="C788" s="14"/>
      <c r="D788" s="14"/>
      <c r="E788" s="10" t="str">
        <f>IF(tbVisitas[Cliente]="","",IFERROR(INDEX(tbClientes[],MATCH(D788,tbClientes[Nome da Empresa],0),3),""))</f>
        <v/>
      </c>
      <c r="F788" s="14"/>
      <c r="G788" s="14"/>
      <c r="H788" s="14" t="str">
        <f ca="1">IF(G788="Cancelada",Aux!$A$2,IF(G788="Sim",Aux!$A$3,IF(AND(G788="Não",B788&gt;=TODAY()),Aux!$A$4,IF(AND(G788="Não",B788&lt;TODAY()),Aux!$A$5,""))))</f>
        <v/>
      </c>
      <c r="I788" s="14"/>
      <c r="J788" s="11" t="str">
        <f t="shared" si="12"/>
        <v/>
      </c>
    </row>
    <row r="789" spans="2:10" ht="30" customHeight="1" x14ac:dyDescent="0.25">
      <c r="B789" s="59"/>
      <c r="C789" s="14"/>
      <c r="D789" s="14"/>
      <c r="E789" s="10" t="str">
        <f>IF(tbVisitas[Cliente]="","",IFERROR(INDEX(tbClientes[],MATCH(D789,tbClientes[Nome da Empresa],0),3),""))</f>
        <v/>
      </c>
      <c r="F789" s="14"/>
      <c r="G789" s="14"/>
      <c r="H789" s="14" t="str">
        <f ca="1">IF(G789="Cancelada",Aux!$A$2,IF(G789="Sim",Aux!$A$3,IF(AND(G789="Não",B789&gt;=TODAY()),Aux!$A$4,IF(AND(G789="Não",B789&lt;TODAY()),Aux!$A$5,""))))</f>
        <v/>
      </c>
      <c r="I789" s="14"/>
      <c r="J789" s="11" t="str">
        <f t="shared" si="12"/>
        <v/>
      </c>
    </row>
    <row r="790" spans="2:10" ht="30" customHeight="1" x14ac:dyDescent="0.25">
      <c r="B790" s="59"/>
      <c r="C790" s="14"/>
      <c r="D790" s="14"/>
      <c r="E790" s="10" t="str">
        <f>IF(tbVisitas[Cliente]="","",IFERROR(INDEX(tbClientes[],MATCH(D790,tbClientes[Nome da Empresa],0),3),""))</f>
        <v/>
      </c>
      <c r="F790" s="14"/>
      <c r="G790" s="14"/>
      <c r="H790" s="14" t="str">
        <f ca="1">IF(G790="Cancelada",Aux!$A$2,IF(G790="Sim",Aux!$A$3,IF(AND(G790="Não",B790&gt;=TODAY()),Aux!$A$4,IF(AND(G790="Não",B790&lt;TODAY()),Aux!$A$5,""))))</f>
        <v/>
      </c>
      <c r="I790" s="14"/>
      <c r="J790" s="11" t="str">
        <f t="shared" si="12"/>
        <v/>
      </c>
    </row>
    <row r="791" spans="2:10" ht="30" customHeight="1" x14ac:dyDescent="0.25">
      <c r="B791" s="59"/>
      <c r="C791" s="14"/>
      <c r="D791" s="14"/>
      <c r="E791" s="10" t="str">
        <f>IF(tbVisitas[Cliente]="","",IFERROR(INDEX(tbClientes[],MATCH(D791,tbClientes[Nome da Empresa],0),3),""))</f>
        <v/>
      </c>
      <c r="F791" s="14"/>
      <c r="G791" s="14"/>
      <c r="H791" s="14" t="str">
        <f ca="1">IF(G791="Cancelada",Aux!$A$2,IF(G791="Sim",Aux!$A$3,IF(AND(G791="Não",B791&gt;=TODAY()),Aux!$A$4,IF(AND(G791="Não",B791&lt;TODAY()),Aux!$A$5,""))))</f>
        <v/>
      </c>
      <c r="I791" s="14"/>
      <c r="J791" s="11" t="str">
        <f t="shared" si="12"/>
        <v/>
      </c>
    </row>
    <row r="792" spans="2:10" ht="30" customHeight="1" x14ac:dyDescent="0.25">
      <c r="B792" s="59"/>
      <c r="C792" s="14"/>
      <c r="D792" s="14"/>
      <c r="E792" s="10" t="str">
        <f>IF(tbVisitas[Cliente]="","",IFERROR(INDEX(tbClientes[],MATCH(D792,tbClientes[Nome da Empresa],0),3),""))</f>
        <v/>
      </c>
      <c r="F792" s="14"/>
      <c r="G792" s="14"/>
      <c r="H792" s="14" t="str">
        <f ca="1">IF(G792="Cancelada",Aux!$A$2,IF(G792="Sim",Aux!$A$3,IF(AND(G792="Não",B792&gt;=TODAY()),Aux!$A$4,IF(AND(G792="Não",B792&lt;TODAY()),Aux!$A$5,""))))</f>
        <v/>
      </c>
      <c r="I792" s="14"/>
      <c r="J792" s="11" t="str">
        <f t="shared" ref="J792:J855" si="13">IF(B792="","",ROW())</f>
        <v/>
      </c>
    </row>
    <row r="793" spans="2:10" ht="30" customHeight="1" x14ac:dyDescent="0.25">
      <c r="B793" s="59"/>
      <c r="C793" s="14"/>
      <c r="D793" s="14"/>
      <c r="E793" s="10" t="str">
        <f>IF(tbVisitas[Cliente]="","",IFERROR(INDEX(tbClientes[],MATCH(D793,tbClientes[Nome da Empresa],0),3),""))</f>
        <v/>
      </c>
      <c r="F793" s="14"/>
      <c r="G793" s="14"/>
      <c r="H793" s="14" t="str">
        <f ca="1">IF(G793="Cancelada",Aux!$A$2,IF(G793="Sim",Aux!$A$3,IF(AND(G793="Não",B793&gt;=TODAY()),Aux!$A$4,IF(AND(G793="Não",B793&lt;TODAY()),Aux!$A$5,""))))</f>
        <v/>
      </c>
      <c r="I793" s="14"/>
      <c r="J793" s="11" t="str">
        <f t="shared" si="13"/>
        <v/>
      </c>
    </row>
    <row r="794" spans="2:10" ht="30" customHeight="1" x14ac:dyDescent="0.25">
      <c r="B794" s="59"/>
      <c r="C794" s="14"/>
      <c r="D794" s="14"/>
      <c r="E794" s="10" t="str">
        <f>IF(tbVisitas[Cliente]="","",IFERROR(INDEX(tbClientes[],MATCH(D794,tbClientes[Nome da Empresa],0),3),""))</f>
        <v/>
      </c>
      <c r="F794" s="14"/>
      <c r="G794" s="14"/>
      <c r="H794" s="14" t="str">
        <f ca="1">IF(G794="Cancelada",Aux!$A$2,IF(G794="Sim",Aux!$A$3,IF(AND(G794="Não",B794&gt;=TODAY()),Aux!$A$4,IF(AND(G794="Não",B794&lt;TODAY()),Aux!$A$5,""))))</f>
        <v/>
      </c>
      <c r="I794" s="14"/>
      <c r="J794" s="11" t="str">
        <f t="shared" si="13"/>
        <v/>
      </c>
    </row>
    <row r="795" spans="2:10" ht="30" customHeight="1" x14ac:dyDescent="0.25">
      <c r="B795" s="59"/>
      <c r="C795" s="14"/>
      <c r="D795" s="14"/>
      <c r="E795" s="10" t="str">
        <f>IF(tbVisitas[Cliente]="","",IFERROR(INDEX(tbClientes[],MATCH(D795,tbClientes[Nome da Empresa],0),3),""))</f>
        <v/>
      </c>
      <c r="F795" s="14"/>
      <c r="G795" s="14"/>
      <c r="H795" s="14" t="str">
        <f ca="1">IF(G795="Cancelada",Aux!$A$2,IF(G795="Sim",Aux!$A$3,IF(AND(G795="Não",B795&gt;=TODAY()),Aux!$A$4,IF(AND(G795="Não",B795&lt;TODAY()),Aux!$A$5,""))))</f>
        <v/>
      </c>
      <c r="I795" s="14"/>
      <c r="J795" s="11" t="str">
        <f t="shared" si="13"/>
        <v/>
      </c>
    </row>
    <row r="796" spans="2:10" ht="30" customHeight="1" x14ac:dyDescent="0.25">
      <c r="B796" s="59"/>
      <c r="C796" s="14"/>
      <c r="D796" s="14"/>
      <c r="E796" s="10" t="str">
        <f>IF(tbVisitas[Cliente]="","",IFERROR(INDEX(tbClientes[],MATCH(D796,tbClientes[Nome da Empresa],0),3),""))</f>
        <v/>
      </c>
      <c r="F796" s="14"/>
      <c r="G796" s="14"/>
      <c r="H796" s="14" t="str">
        <f ca="1">IF(G796="Cancelada",Aux!$A$2,IF(G796="Sim",Aux!$A$3,IF(AND(G796="Não",B796&gt;=TODAY()),Aux!$A$4,IF(AND(G796="Não",B796&lt;TODAY()),Aux!$A$5,""))))</f>
        <v/>
      </c>
      <c r="I796" s="14"/>
      <c r="J796" s="11" t="str">
        <f t="shared" si="13"/>
        <v/>
      </c>
    </row>
    <row r="797" spans="2:10" ht="30" customHeight="1" x14ac:dyDescent="0.25">
      <c r="B797" s="59"/>
      <c r="C797" s="14"/>
      <c r="D797" s="14"/>
      <c r="E797" s="10" t="str">
        <f>IF(tbVisitas[Cliente]="","",IFERROR(INDEX(tbClientes[],MATCH(D797,tbClientes[Nome da Empresa],0),3),""))</f>
        <v/>
      </c>
      <c r="F797" s="14"/>
      <c r="G797" s="14"/>
      <c r="H797" s="14" t="str">
        <f ca="1">IF(G797="Cancelada",Aux!$A$2,IF(G797="Sim",Aux!$A$3,IF(AND(G797="Não",B797&gt;=TODAY()),Aux!$A$4,IF(AND(G797="Não",B797&lt;TODAY()),Aux!$A$5,""))))</f>
        <v/>
      </c>
      <c r="I797" s="14"/>
      <c r="J797" s="11" t="str">
        <f t="shared" si="13"/>
        <v/>
      </c>
    </row>
    <row r="798" spans="2:10" ht="30" customHeight="1" x14ac:dyDescent="0.25">
      <c r="B798" s="59"/>
      <c r="C798" s="14"/>
      <c r="D798" s="14"/>
      <c r="E798" s="10" t="str">
        <f>IF(tbVisitas[Cliente]="","",IFERROR(INDEX(tbClientes[],MATCH(D798,tbClientes[Nome da Empresa],0),3),""))</f>
        <v/>
      </c>
      <c r="F798" s="14"/>
      <c r="G798" s="14"/>
      <c r="H798" s="14" t="str">
        <f ca="1">IF(G798="Cancelada",Aux!$A$2,IF(G798="Sim",Aux!$A$3,IF(AND(G798="Não",B798&gt;=TODAY()),Aux!$A$4,IF(AND(G798="Não",B798&lt;TODAY()),Aux!$A$5,""))))</f>
        <v/>
      </c>
      <c r="I798" s="14"/>
      <c r="J798" s="11" t="str">
        <f t="shared" si="13"/>
        <v/>
      </c>
    </row>
    <row r="799" spans="2:10" ht="30" customHeight="1" x14ac:dyDescent="0.25">
      <c r="B799" s="59"/>
      <c r="C799" s="14"/>
      <c r="D799" s="14"/>
      <c r="E799" s="10" t="str">
        <f>IF(tbVisitas[Cliente]="","",IFERROR(INDEX(tbClientes[],MATCH(D799,tbClientes[Nome da Empresa],0),3),""))</f>
        <v/>
      </c>
      <c r="F799" s="14"/>
      <c r="G799" s="14"/>
      <c r="H799" s="14" t="str">
        <f ca="1">IF(G799="Cancelada",Aux!$A$2,IF(G799="Sim",Aux!$A$3,IF(AND(G799="Não",B799&gt;=TODAY()),Aux!$A$4,IF(AND(G799="Não",B799&lt;TODAY()),Aux!$A$5,""))))</f>
        <v/>
      </c>
      <c r="I799" s="14"/>
      <c r="J799" s="11" t="str">
        <f t="shared" si="13"/>
        <v/>
      </c>
    </row>
    <row r="800" spans="2:10" ht="30" customHeight="1" x14ac:dyDescent="0.25">
      <c r="B800" s="59"/>
      <c r="C800" s="14"/>
      <c r="D800" s="14"/>
      <c r="E800" s="10" t="str">
        <f>IF(tbVisitas[Cliente]="","",IFERROR(INDEX(tbClientes[],MATCH(D800,tbClientes[Nome da Empresa],0),3),""))</f>
        <v/>
      </c>
      <c r="F800" s="14"/>
      <c r="G800" s="14"/>
      <c r="H800" s="14" t="str">
        <f ca="1">IF(G800="Cancelada",Aux!$A$2,IF(G800="Sim",Aux!$A$3,IF(AND(G800="Não",B800&gt;=TODAY()),Aux!$A$4,IF(AND(G800="Não",B800&lt;TODAY()),Aux!$A$5,""))))</f>
        <v/>
      </c>
      <c r="I800" s="14"/>
      <c r="J800" s="11" t="str">
        <f t="shared" si="13"/>
        <v/>
      </c>
    </row>
    <row r="801" spans="2:10" ht="30" customHeight="1" x14ac:dyDescent="0.25">
      <c r="B801" s="59"/>
      <c r="C801" s="14"/>
      <c r="D801" s="14"/>
      <c r="E801" s="10" t="str">
        <f>IF(tbVisitas[Cliente]="","",IFERROR(INDEX(tbClientes[],MATCH(D801,tbClientes[Nome da Empresa],0),3),""))</f>
        <v/>
      </c>
      <c r="F801" s="14"/>
      <c r="G801" s="14"/>
      <c r="H801" s="14" t="str">
        <f ca="1">IF(G801="Cancelada",Aux!$A$2,IF(G801="Sim",Aux!$A$3,IF(AND(G801="Não",B801&gt;=TODAY()),Aux!$A$4,IF(AND(G801="Não",B801&lt;TODAY()),Aux!$A$5,""))))</f>
        <v/>
      </c>
      <c r="I801" s="14"/>
      <c r="J801" s="11" t="str">
        <f t="shared" si="13"/>
        <v/>
      </c>
    </row>
    <row r="802" spans="2:10" ht="30" customHeight="1" x14ac:dyDescent="0.25">
      <c r="B802" s="59"/>
      <c r="C802" s="14"/>
      <c r="D802" s="14"/>
      <c r="E802" s="10" t="str">
        <f>IF(tbVisitas[Cliente]="","",IFERROR(INDEX(tbClientes[],MATCH(D802,tbClientes[Nome da Empresa],0),3),""))</f>
        <v/>
      </c>
      <c r="F802" s="14"/>
      <c r="G802" s="14"/>
      <c r="H802" s="14" t="str">
        <f ca="1">IF(G802="Cancelada",Aux!$A$2,IF(G802="Sim",Aux!$A$3,IF(AND(G802="Não",B802&gt;=TODAY()),Aux!$A$4,IF(AND(G802="Não",B802&lt;TODAY()),Aux!$A$5,""))))</f>
        <v/>
      </c>
      <c r="I802" s="14"/>
      <c r="J802" s="11" t="str">
        <f t="shared" si="13"/>
        <v/>
      </c>
    </row>
    <row r="803" spans="2:10" ht="30" customHeight="1" x14ac:dyDescent="0.25">
      <c r="B803" s="59"/>
      <c r="C803" s="14"/>
      <c r="D803" s="14"/>
      <c r="E803" s="10" t="str">
        <f>IF(tbVisitas[Cliente]="","",IFERROR(INDEX(tbClientes[],MATCH(D803,tbClientes[Nome da Empresa],0),3),""))</f>
        <v/>
      </c>
      <c r="F803" s="14"/>
      <c r="G803" s="14"/>
      <c r="H803" s="14" t="str">
        <f ca="1">IF(G803="Cancelada",Aux!$A$2,IF(G803="Sim",Aux!$A$3,IF(AND(G803="Não",B803&gt;=TODAY()),Aux!$A$4,IF(AND(G803="Não",B803&lt;TODAY()),Aux!$A$5,""))))</f>
        <v/>
      </c>
      <c r="I803" s="14"/>
      <c r="J803" s="11" t="str">
        <f t="shared" si="13"/>
        <v/>
      </c>
    </row>
    <row r="804" spans="2:10" ht="30" customHeight="1" x14ac:dyDescent="0.25">
      <c r="B804" s="59"/>
      <c r="C804" s="14"/>
      <c r="D804" s="14"/>
      <c r="E804" s="10" t="str">
        <f>IF(tbVisitas[Cliente]="","",IFERROR(INDEX(tbClientes[],MATCH(D804,tbClientes[Nome da Empresa],0),3),""))</f>
        <v/>
      </c>
      <c r="F804" s="14"/>
      <c r="G804" s="14"/>
      <c r="H804" s="14" t="str">
        <f ca="1">IF(G804="Cancelada",Aux!$A$2,IF(G804="Sim",Aux!$A$3,IF(AND(G804="Não",B804&gt;=TODAY()),Aux!$A$4,IF(AND(G804="Não",B804&lt;TODAY()),Aux!$A$5,""))))</f>
        <v/>
      </c>
      <c r="I804" s="14"/>
      <c r="J804" s="11" t="str">
        <f t="shared" si="13"/>
        <v/>
      </c>
    </row>
    <row r="805" spans="2:10" ht="30" customHeight="1" x14ac:dyDescent="0.25">
      <c r="B805" s="59"/>
      <c r="C805" s="14"/>
      <c r="D805" s="14"/>
      <c r="E805" s="10" t="str">
        <f>IF(tbVisitas[Cliente]="","",IFERROR(INDEX(tbClientes[],MATCH(D805,tbClientes[Nome da Empresa],0),3),""))</f>
        <v/>
      </c>
      <c r="F805" s="14"/>
      <c r="G805" s="14"/>
      <c r="H805" s="14" t="str">
        <f ca="1">IF(G805="Cancelada",Aux!$A$2,IF(G805="Sim",Aux!$A$3,IF(AND(G805="Não",B805&gt;=TODAY()),Aux!$A$4,IF(AND(G805="Não",B805&lt;TODAY()),Aux!$A$5,""))))</f>
        <v/>
      </c>
      <c r="I805" s="14"/>
      <c r="J805" s="11" t="str">
        <f t="shared" si="13"/>
        <v/>
      </c>
    </row>
    <row r="806" spans="2:10" ht="30" customHeight="1" x14ac:dyDescent="0.25">
      <c r="B806" s="59"/>
      <c r="C806" s="14"/>
      <c r="D806" s="14"/>
      <c r="E806" s="10" t="str">
        <f>IF(tbVisitas[Cliente]="","",IFERROR(INDEX(tbClientes[],MATCH(D806,tbClientes[Nome da Empresa],0),3),""))</f>
        <v/>
      </c>
      <c r="F806" s="14"/>
      <c r="G806" s="14"/>
      <c r="H806" s="14" t="str">
        <f ca="1">IF(G806="Cancelada",Aux!$A$2,IF(G806="Sim",Aux!$A$3,IF(AND(G806="Não",B806&gt;=TODAY()),Aux!$A$4,IF(AND(G806="Não",B806&lt;TODAY()),Aux!$A$5,""))))</f>
        <v/>
      </c>
      <c r="I806" s="14"/>
      <c r="J806" s="11" t="str">
        <f t="shared" si="13"/>
        <v/>
      </c>
    </row>
    <row r="807" spans="2:10" ht="30" customHeight="1" x14ac:dyDescent="0.25">
      <c r="B807" s="59"/>
      <c r="C807" s="14"/>
      <c r="D807" s="14"/>
      <c r="E807" s="10" t="str">
        <f>IF(tbVisitas[Cliente]="","",IFERROR(INDEX(tbClientes[],MATCH(D807,tbClientes[Nome da Empresa],0),3),""))</f>
        <v/>
      </c>
      <c r="F807" s="14"/>
      <c r="G807" s="14"/>
      <c r="H807" s="14" t="str">
        <f ca="1">IF(G807="Cancelada",Aux!$A$2,IF(G807="Sim",Aux!$A$3,IF(AND(G807="Não",B807&gt;=TODAY()),Aux!$A$4,IF(AND(G807="Não",B807&lt;TODAY()),Aux!$A$5,""))))</f>
        <v/>
      </c>
      <c r="I807" s="14"/>
      <c r="J807" s="11" t="str">
        <f t="shared" si="13"/>
        <v/>
      </c>
    </row>
    <row r="808" spans="2:10" ht="30" customHeight="1" x14ac:dyDescent="0.25">
      <c r="B808" s="59"/>
      <c r="C808" s="14"/>
      <c r="D808" s="14"/>
      <c r="E808" s="10" t="str">
        <f>IF(tbVisitas[Cliente]="","",IFERROR(INDEX(tbClientes[],MATCH(D808,tbClientes[Nome da Empresa],0),3),""))</f>
        <v/>
      </c>
      <c r="F808" s="14"/>
      <c r="G808" s="14"/>
      <c r="H808" s="14" t="str">
        <f ca="1">IF(G808="Cancelada",Aux!$A$2,IF(G808="Sim",Aux!$A$3,IF(AND(G808="Não",B808&gt;=TODAY()),Aux!$A$4,IF(AND(G808="Não",B808&lt;TODAY()),Aux!$A$5,""))))</f>
        <v/>
      </c>
      <c r="I808" s="14"/>
      <c r="J808" s="11" t="str">
        <f t="shared" si="13"/>
        <v/>
      </c>
    </row>
    <row r="809" spans="2:10" ht="30" customHeight="1" x14ac:dyDescent="0.25">
      <c r="B809" s="59"/>
      <c r="C809" s="14"/>
      <c r="D809" s="14"/>
      <c r="E809" s="10" t="str">
        <f>IF(tbVisitas[Cliente]="","",IFERROR(INDEX(tbClientes[],MATCH(D809,tbClientes[Nome da Empresa],0),3),""))</f>
        <v/>
      </c>
      <c r="F809" s="14"/>
      <c r="G809" s="14"/>
      <c r="H809" s="14" t="str">
        <f ca="1">IF(G809="Cancelada",Aux!$A$2,IF(G809="Sim",Aux!$A$3,IF(AND(G809="Não",B809&gt;=TODAY()),Aux!$A$4,IF(AND(G809="Não",B809&lt;TODAY()),Aux!$A$5,""))))</f>
        <v/>
      </c>
      <c r="I809" s="14"/>
      <c r="J809" s="11" t="str">
        <f t="shared" si="13"/>
        <v/>
      </c>
    </row>
    <row r="810" spans="2:10" ht="30" customHeight="1" x14ac:dyDescent="0.25">
      <c r="B810" s="59"/>
      <c r="C810" s="14"/>
      <c r="D810" s="14"/>
      <c r="E810" s="10" t="str">
        <f>IF(tbVisitas[Cliente]="","",IFERROR(INDEX(tbClientes[],MATCH(D810,tbClientes[Nome da Empresa],0),3),""))</f>
        <v/>
      </c>
      <c r="F810" s="14"/>
      <c r="G810" s="14"/>
      <c r="H810" s="14" t="str">
        <f ca="1">IF(G810="Cancelada",Aux!$A$2,IF(G810="Sim",Aux!$A$3,IF(AND(G810="Não",B810&gt;=TODAY()),Aux!$A$4,IF(AND(G810="Não",B810&lt;TODAY()),Aux!$A$5,""))))</f>
        <v/>
      </c>
      <c r="I810" s="14"/>
      <c r="J810" s="11" t="str">
        <f t="shared" si="13"/>
        <v/>
      </c>
    </row>
    <row r="811" spans="2:10" ht="30" customHeight="1" x14ac:dyDescent="0.25">
      <c r="B811" s="59"/>
      <c r="C811" s="14"/>
      <c r="D811" s="14"/>
      <c r="E811" s="10" t="str">
        <f>IF(tbVisitas[Cliente]="","",IFERROR(INDEX(tbClientes[],MATCH(D811,tbClientes[Nome da Empresa],0),3),""))</f>
        <v/>
      </c>
      <c r="F811" s="14"/>
      <c r="G811" s="14"/>
      <c r="H811" s="14" t="str">
        <f ca="1">IF(G811="Cancelada",Aux!$A$2,IF(G811="Sim",Aux!$A$3,IF(AND(G811="Não",B811&gt;=TODAY()),Aux!$A$4,IF(AND(G811="Não",B811&lt;TODAY()),Aux!$A$5,""))))</f>
        <v/>
      </c>
      <c r="I811" s="14"/>
      <c r="J811" s="11" t="str">
        <f t="shared" si="13"/>
        <v/>
      </c>
    </row>
    <row r="812" spans="2:10" ht="30" customHeight="1" x14ac:dyDescent="0.25">
      <c r="B812" s="59"/>
      <c r="C812" s="14"/>
      <c r="D812" s="14"/>
      <c r="E812" s="10" t="str">
        <f>IF(tbVisitas[Cliente]="","",IFERROR(INDEX(tbClientes[],MATCH(D812,tbClientes[Nome da Empresa],0),3),""))</f>
        <v/>
      </c>
      <c r="F812" s="14"/>
      <c r="G812" s="14"/>
      <c r="H812" s="14" t="str">
        <f ca="1">IF(G812="Cancelada",Aux!$A$2,IF(G812="Sim",Aux!$A$3,IF(AND(G812="Não",B812&gt;=TODAY()),Aux!$A$4,IF(AND(G812="Não",B812&lt;TODAY()),Aux!$A$5,""))))</f>
        <v/>
      </c>
      <c r="I812" s="14"/>
      <c r="J812" s="11" t="str">
        <f t="shared" si="13"/>
        <v/>
      </c>
    </row>
    <row r="813" spans="2:10" ht="30" customHeight="1" x14ac:dyDescent="0.25">
      <c r="B813" s="59"/>
      <c r="C813" s="14"/>
      <c r="D813" s="14"/>
      <c r="E813" s="10" t="str">
        <f>IF(tbVisitas[Cliente]="","",IFERROR(INDEX(tbClientes[],MATCH(D813,tbClientes[Nome da Empresa],0),3),""))</f>
        <v/>
      </c>
      <c r="F813" s="14"/>
      <c r="G813" s="14"/>
      <c r="H813" s="14" t="str">
        <f ca="1">IF(G813="Cancelada",Aux!$A$2,IF(G813="Sim",Aux!$A$3,IF(AND(G813="Não",B813&gt;=TODAY()),Aux!$A$4,IF(AND(G813="Não",B813&lt;TODAY()),Aux!$A$5,""))))</f>
        <v/>
      </c>
      <c r="I813" s="14"/>
      <c r="J813" s="11" t="str">
        <f t="shared" si="13"/>
        <v/>
      </c>
    </row>
    <row r="814" spans="2:10" ht="30" customHeight="1" x14ac:dyDescent="0.25">
      <c r="B814" s="59"/>
      <c r="C814" s="14"/>
      <c r="D814" s="14"/>
      <c r="E814" s="10" t="str">
        <f>IF(tbVisitas[Cliente]="","",IFERROR(INDEX(tbClientes[],MATCH(D814,tbClientes[Nome da Empresa],0),3),""))</f>
        <v/>
      </c>
      <c r="F814" s="14"/>
      <c r="G814" s="14"/>
      <c r="H814" s="14" t="str">
        <f ca="1">IF(G814="Cancelada",Aux!$A$2,IF(G814="Sim",Aux!$A$3,IF(AND(G814="Não",B814&gt;=TODAY()),Aux!$A$4,IF(AND(G814="Não",B814&lt;TODAY()),Aux!$A$5,""))))</f>
        <v/>
      </c>
      <c r="I814" s="14"/>
      <c r="J814" s="11" t="str">
        <f t="shared" si="13"/>
        <v/>
      </c>
    </row>
    <row r="815" spans="2:10" ht="30" customHeight="1" x14ac:dyDescent="0.25">
      <c r="B815" s="59"/>
      <c r="C815" s="14"/>
      <c r="D815" s="14"/>
      <c r="E815" s="10" t="str">
        <f>IF(tbVisitas[Cliente]="","",IFERROR(INDEX(tbClientes[],MATCH(D815,tbClientes[Nome da Empresa],0),3),""))</f>
        <v/>
      </c>
      <c r="F815" s="14"/>
      <c r="G815" s="14"/>
      <c r="H815" s="14" t="str">
        <f ca="1">IF(G815="Cancelada",Aux!$A$2,IF(G815="Sim",Aux!$A$3,IF(AND(G815="Não",B815&gt;=TODAY()),Aux!$A$4,IF(AND(G815="Não",B815&lt;TODAY()),Aux!$A$5,""))))</f>
        <v/>
      </c>
      <c r="I815" s="14"/>
      <c r="J815" s="11" t="str">
        <f t="shared" si="13"/>
        <v/>
      </c>
    </row>
    <row r="816" spans="2:10" ht="30" customHeight="1" x14ac:dyDescent="0.25">
      <c r="B816" s="59"/>
      <c r="C816" s="14"/>
      <c r="D816" s="14"/>
      <c r="E816" s="10" t="str">
        <f>IF(tbVisitas[Cliente]="","",IFERROR(INDEX(tbClientes[],MATCH(D816,tbClientes[Nome da Empresa],0),3),""))</f>
        <v/>
      </c>
      <c r="F816" s="14"/>
      <c r="G816" s="14"/>
      <c r="H816" s="14" t="str">
        <f ca="1">IF(G816="Cancelada",Aux!$A$2,IF(G816="Sim",Aux!$A$3,IF(AND(G816="Não",B816&gt;=TODAY()),Aux!$A$4,IF(AND(G816="Não",B816&lt;TODAY()),Aux!$A$5,""))))</f>
        <v/>
      </c>
      <c r="I816" s="14"/>
      <c r="J816" s="11" t="str">
        <f t="shared" si="13"/>
        <v/>
      </c>
    </row>
    <row r="817" spans="2:10" ht="30" customHeight="1" x14ac:dyDescent="0.25">
      <c r="B817" s="59"/>
      <c r="C817" s="14"/>
      <c r="D817" s="14"/>
      <c r="E817" s="10" t="str">
        <f>IF(tbVisitas[Cliente]="","",IFERROR(INDEX(tbClientes[],MATCH(D817,tbClientes[Nome da Empresa],0),3),""))</f>
        <v/>
      </c>
      <c r="F817" s="14"/>
      <c r="G817" s="14"/>
      <c r="H817" s="14" t="str">
        <f ca="1">IF(G817="Cancelada",Aux!$A$2,IF(G817="Sim",Aux!$A$3,IF(AND(G817="Não",B817&gt;=TODAY()),Aux!$A$4,IF(AND(G817="Não",B817&lt;TODAY()),Aux!$A$5,""))))</f>
        <v/>
      </c>
      <c r="I817" s="14"/>
      <c r="J817" s="11" t="str">
        <f t="shared" si="13"/>
        <v/>
      </c>
    </row>
    <row r="818" spans="2:10" ht="30" customHeight="1" x14ac:dyDescent="0.25">
      <c r="B818" s="59"/>
      <c r="C818" s="14"/>
      <c r="D818" s="14"/>
      <c r="E818" s="10" t="str">
        <f>IF(tbVisitas[Cliente]="","",IFERROR(INDEX(tbClientes[],MATCH(D818,tbClientes[Nome da Empresa],0),3),""))</f>
        <v/>
      </c>
      <c r="F818" s="14"/>
      <c r="G818" s="14"/>
      <c r="H818" s="14" t="str">
        <f ca="1">IF(G818="Cancelada",Aux!$A$2,IF(G818="Sim",Aux!$A$3,IF(AND(G818="Não",B818&gt;=TODAY()),Aux!$A$4,IF(AND(G818="Não",B818&lt;TODAY()),Aux!$A$5,""))))</f>
        <v/>
      </c>
      <c r="I818" s="14"/>
      <c r="J818" s="11" t="str">
        <f t="shared" si="13"/>
        <v/>
      </c>
    </row>
    <row r="819" spans="2:10" ht="30" customHeight="1" x14ac:dyDescent="0.25">
      <c r="B819" s="59"/>
      <c r="C819" s="14"/>
      <c r="D819" s="14"/>
      <c r="E819" s="10" t="str">
        <f>IF(tbVisitas[Cliente]="","",IFERROR(INDEX(tbClientes[],MATCH(D819,tbClientes[Nome da Empresa],0),3),""))</f>
        <v/>
      </c>
      <c r="F819" s="14"/>
      <c r="G819" s="14"/>
      <c r="H819" s="14" t="str">
        <f ca="1">IF(G819="Cancelada",Aux!$A$2,IF(G819="Sim",Aux!$A$3,IF(AND(G819="Não",B819&gt;=TODAY()),Aux!$A$4,IF(AND(G819="Não",B819&lt;TODAY()),Aux!$A$5,""))))</f>
        <v/>
      </c>
      <c r="I819" s="14"/>
      <c r="J819" s="11" t="str">
        <f t="shared" si="13"/>
        <v/>
      </c>
    </row>
    <row r="820" spans="2:10" ht="30" customHeight="1" x14ac:dyDescent="0.25">
      <c r="B820" s="59"/>
      <c r="C820" s="14"/>
      <c r="D820" s="14"/>
      <c r="E820" s="10" t="str">
        <f>IF(tbVisitas[Cliente]="","",IFERROR(INDEX(tbClientes[],MATCH(D820,tbClientes[Nome da Empresa],0),3),""))</f>
        <v/>
      </c>
      <c r="F820" s="14"/>
      <c r="G820" s="14"/>
      <c r="H820" s="14" t="str">
        <f ca="1">IF(G820="Cancelada",Aux!$A$2,IF(G820="Sim",Aux!$A$3,IF(AND(G820="Não",B820&gt;=TODAY()),Aux!$A$4,IF(AND(G820="Não",B820&lt;TODAY()),Aux!$A$5,""))))</f>
        <v/>
      </c>
      <c r="I820" s="14"/>
      <c r="J820" s="11" t="str">
        <f t="shared" si="13"/>
        <v/>
      </c>
    </row>
    <row r="821" spans="2:10" ht="30" customHeight="1" x14ac:dyDescent="0.25">
      <c r="B821" s="59"/>
      <c r="C821" s="14"/>
      <c r="D821" s="14"/>
      <c r="E821" s="10" t="str">
        <f>IF(tbVisitas[Cliente]="","",IFERROR(INDEX(tbClientes[],MATCH(D821,tbClientes[Nome da Empresa],0),3),""))</f>
        <v/>
      </c>
      <c r="F821" s="14"/>
      <c r="G821" s="14"/>
      <c r="H821" s="14" t="str">
        <f ca="1">IF(G821="Cancelada",Aux!$A$2,IF(G821="Sim",Aux!$A$3,IF(AND(G821="Não",B821&gt;=TODAY()),Aux!$A$4,IF(AND(G821="Não",B821&lt;TODAY()),Aux!$A$5,""))))</f>
        <v/>
      </c>
      <c r="I821" s="14"/>
      <c r="J821" s="11" t="str">
        <f t="shared" si="13"/>
        <v/>
      </c>
    </row>
    <row r="822" spans="2:10" ht="30" customHeight="1" x14ac:dyDescent="0.25">
      <c r="B822" s="59"/>
      <c r="C822" s="14"/>
      <c r="D822" s="14"/>
      <c r="E822" s="10" t="str">
        <f>IF(tbVisitas[Cliente]="","",IFERROR(INDEX(tbClientes[],MATCH(D822,tbClientes[Nome da Empresa],0),3),""))</f>
        <v/>
      </c>
      <c r="F822" s="14"/>
      <c r="G822" s="14"/>
      <c r="H822" s="14" t="str">
        <f ca="1">IF(G822="Cancelada",Aux!$A$2,IF(G822="Sim",Aux!$A$3,IF(AND(G822="Não",B822&gt;=TODAY()),Aux!$A$4,IF(AND(G822="Não",B822&lt;TODAY()),Aux!$A$5,""))))</f>
        <v/>
      </c>
      <c r="I822" s="14"/>
      <c r="J822" s="11" t="str">
        <f t="shared" si="13"/>
        <v/>
      </c>
    </row>
    <row r="823" spans="2:10" ht="30" customHeight="1" x14ac:dyDescent="0.25">
      <c r="B823" s="59"/>
      <c r="C823" s="14"/>
      <c r="D823" s="14"/>
      <c r="E823" s="10" t="str">
        <f>IF(tbVisitas[Cliente]="","",IFERROR(INDEX(tbClientes[],MATCH(D823,tbClientes[Nome da Empresa],0),3),""))</f>
        <v/>
      </c>
      <c r="F823" s="14"/>
      <c r="G823" s="14"/>
      <c r="H823" s="14" t="str">
        <f ca="1">IF(G823="Cancelada",Aux!$A$2,IF(G823="Sim",Aux!$A$3,IF(AND(G823="Não",B823&gt;=TODAY()),Aux!$A$4,IF(AND(G823="Não",B823&lt;TODAY()),Aux!$A$5,""))))</f>
        <v/>
      </c>
      <c r="I823" s="14"/>
      <c r="J823" s="11" t="str">
        <f t="shared" si="13"/>
        <v/>
      </c>
    </row>
    <row r="824" spans="2:10" ht="30" customHeight="1" x14ac:dyDescent="0.25">
      <c r="B824" s="59"/>
      <c r="C824" s="14"/>
      <c r="D824" s="14"/>
      <c r="E824" s="10" t="str">
        <f>IF(tbVisitas[Cliente]="","",IFERROR(INDEX(tbClientes[],MATCH(D824,tbClientes[Nome da Empresa],0),3),""))</f>
        <v/>
      </c>
      <c r="F824" s="14"/>
      <c r="G824" s="14"/>
      <c r="H824" s="14" t="str">
        <f ca="1">IF(G824="Cancelada",Aux!$A$2,IF(G824="Sim",Aux!$A$3,IF(AND(G824="Não",B824&gt;=TODAY()),Aux!$A$4,IF(AND(G824="Não",B824&lt;TODAY()),Aux!$A$5,""))))</f>
        <v/>
      </c>
      <c r="I824" s="14"/>
      <c r="J824" s="11" t="str">
        <f t="shared" si="13"/>
        <v/>
      </c>
    </row>
    <row r="825" spans="2:10" ht="30" customHeight="1" x14ac:dyDescent="0.25">
      <c r="B825" s="59"/>
      <c r="C825" s="14"/>
      <c r="D825" s="14"/>
      <c r="E825" s="10" t="str">
        <f>IF(tbVisitas[Cliente]="","",IFERROR(INDEX(tbClientes[],MATCH(D825,tbClientes[Nome da Empresa],0),3),""))</f>
        <v/>
      </c>
      <c r="F825" s="14"/>
      <c r="G825" s="14"/>
      <c r="H825" s="14" t="str">
        <f ca="1">IF(G825="Cancelada",Aux!$A$2,IF(G825="Sim",Aux!$A$3,IF(AND(G825="Não",B825&gt;=TODAY()),Aux!$A$4,IF(AND(G825="Não",B825&lt;TODAY()),Aux!$A$5,""))))</f>
        <v/>
      </c>
      <c r="I825" s="14"/>
      <c r="J825" s="11" t="str">
        <f t="shared" si="13"/>
        <v/>
      </c>
    </row>
    <row r="826" spans="2:10" ht="30" customHeight="1" x14ac:dyDescent="0.25">
      <c r="B826" s="59"/>
      <c r="C826" s="14"/>
      <c r="D826" s="14"/>
      <c r="E826" s="10" t="str">
        <f>IF(tbVisitas[Cliente]="","",IFERROR(INDEX(tbClientes[],MATCH(D826,tbClientes[Nome da Empresa],0),3),""))</f>
        <v/>
      </c>
      <c r="F826" s="14"/>
      <c r="G826" s="14"/>
      <c r="H826" s="14" t="str">
        <f ca="1">IF(G826="Cancelada",Aux!$A$2,IF(G826="Sim",Aux!$A$3,IF(AND(G826="Não",B826&gt;=TODAY()),Aux!$A$4,IF(AND(G826="Não",B826&lt;TODAY()),Aux!$A$5,""))))</f>
        <v/>
      </c>
      <c r="I826" s="14"/>
      <c r="J826" s="11" t="str">
        <f t="shared" si="13"/>
        <v/>
      </c>
    </row>
    <row r="827" spans="2:10" ht="30" customHeight="1" x14ac:dyDescent="0.25">
      <c r="B827" s="59"/>
      <c r="C827" s="14"/>
      <c r="D827" s="14"/>
      <c r="E827" s="10" t="str">
        <f>IF(tbVisitas[Cliente]="","",IFERROR(INDEX(tbClientes[],MATCH(D827,tbClientes[Nome da Empresa],0),3),""))</f>
        <v/>
      </c>
      <c r="F827" s="14"/>
      <c r="G827" s="14"/>
      <c r="H827" s="14" t="str">
        <f ca="1">IF(G827="Cancelada",Aux!$A$2,IF(G827="Sim",Aux!$A$3,IF(AND(G827="Não",B827&gt;=TODAY()),Aux!$A$4,IF(AND(G827="Não",B827&lt;TODAY()),Aux!$A$5,""))))</f>
        <v/>
      </c>
      <c r="I827" s="14"/>
      <c r="J827" s="11" t="str">
        <f t="shared" si="13"/>
        <v/>
      </c>
    </row>
    <row r="828" spans="2:10" ht="30" customHeight="1" x14ac:dyDescent="0.25">
      <c r="B828" s="59"/>
      <c r="C828" s="14"/>
      <c r="D828" s="14"/>
      <c r="E828" s="10" t="str">
        <f>IF(tbVisitas[Cliente]="","",IFERROR(INDEX(tbClientes[],MATCH(D828,tbClientes[Nome da Empresa],0),3),""))</f>
        <v/>
      </c>
      <c r="F828" s="14"/>
      <c r="G828" s="14"/>
      <c r="H828" s="14" t="str">
        <f ca="1">IF(G828="Cancelada",Aux!$A$2,IF(G828="Sim",Aux!$A$3,IF(AND(G828="Não",B828&gt;=TODAY()),Aux!$A$4,IF(AND(G828="Não",B828&lt;TODAY()),Aux!$A$5,""))))</f>
        <v/>
      </c>
      <c r="I828" s="14"/>
      <c r="J828" s="11" t="str">
        <f t="shared" si="13"/>
        <v/>
      </c>
    </row>
    <row r="829" spans="2:10" ht="30" customHeight="1" x14ac:dyDescent="0.25">
      <c r="B829" s="59"/>
      <c r="C829" s="14"/>
      <c r="D829" s="14"/>
      <c r="E829" s="10" t="str">
        <f>IF(tbVisitas[Cliente]="","",IFERROR(INDEX(tbClientes[],MATCH(D829,tbClientes[Nome da Empresa],0),3),""))</f>
        <v/>
      </c>
      <c r="F829" s="14"/>
      <c r="G829" s="14"/>
      <c r="H829" s="14" t="str">
        <f ca="1">IF(G829="Cancelada",Aux!$A$2,IF(G829="Sim",Aux!$A$3,IF(AND(G829="Não",B829&gt;=TODAY()),Aux!$A$4,IF(AND(G829="Não",B829&lt;TODAY()),Aux!$A$5,""))))</f>
        <v/>
      </c>
      <c r="I829" s="14"/>
      <c r="J829" s="11" t="str">
        <f t="shared" si="13"/>
        <v/>
      </c>
    </row>
    <row r="830" spans="2:10" ht="30" customHeight="1" x14ac:dyDescent="0.25">
      <c r="B830" s="59"/>
      <c r="C830" s="14"/>
      <c r="D830" s="14"/>
      <c r="E830" s="10" t="str">
        <f>IF(tbVisitas[Cliente]="","",IFERROR(INDEX(tbClientes[],MATCH(D830,tbClientes[Nome da Empresa],0),3),""))</f>
        <v/>
      </c>
      <c r="F830" s="14"/>
      <c r="G830" s="14"/>
      <c r="H830" s="14" t="str">
        <f ca="1">IF(G830="Cancelada",Aux!$A$2,IF(G830="Sim",Aux!$A$3,IF(AND(G830="Não",B830&gt;=TODAY()),Aux!$A$4,IF(AND(G830="Não",B830&lt;TODAY()),Aux!$A$5,""))))</f>
        <v/>
      </c>
      <c r="I830" s="14"/>
      <c r="J830" s="11" t="str">
        <f t="shared" si="13"/>
        <v/>
      </c>
    </row>
    <row r="831" spans="2:10" ht="30" customHeight="1" x14ac:dyDescent="0.25">
      <c r="B831" s="59"/>
      <c r="C831" s="14"/>
      <c r="D831" s="14"/>
      <c r="E831" s="10" t="str">
        <f>IF(tbVisitas[Cliente]="","",IFERROR(INDEX(tbClientes[],MATCH(D831,tbClientes[Nome da Empresa],0),3),""))</f>
        <v/>
      </c>
      <c r="F831" s="14"/>
      <c r="G831" s="14"/>
      <c r="H831" s="14" t="str">
        <f ca="1">IF(G831="Cancelada",Aux!$A$2,IF(G831="Sim",Aux!$A$3,IF(AND(G831="Não",B831&gt;=TODAY()),Aux!$A$4,IF(AND(G831="Não",B831&lt;TODAY()),Aux!$A$5,""))))</f>
        <v/>
      </c>
      <c r="I831" s="14"/>
      <c r="J831" s="11" t="str">
        <f t="shared" si="13"/>
        <v/>
      </c>
    </row>
    <row r="832" spans="2:10" ht="30" customHeight="1" x14ac:dyDescent="0.25">
      <c r="B832" s="59"/>
      <c r="C832" s="14"/>
      <c r="D832" s="14"/>
      <c r="E832" s="10" t="str">
        <f>IF(tbVisitas[Cliente]="","",IFERROR(INDEX(tbClientes[],MATCH(D832,tbClientes[Nome da Empresa],0),3),""))</f>
        <v/>
      </c>
      <c r="F832" s="14"/>
      <c r="G832" s="14"/>
      <c r="H832" s="14" t="str">
        <f ca="1">IF(G832="Cancelada",Aux!$A$2,IF(G832="Sim",Aux!$A$3,IF(AND(G832="Não",B832&gt;=TODAY()),Aux!$A$4,IF(AND(G832="Não",B832&lt;TODAY()),Aux!$A$5,""))))</f>
        <v/>
      </c>
      <c r="I832" s="14"/>
      <c r="J832" s="11" t="str">
        <f t="shared" si="13"/>
        <v/>
      </c>
    </row>
    <row r="833" spans="2:10" ht="30" customHeight="1" x14ac:dyDescent="0.25">
      <c r="B833" s="59"/>
      <c r="C833" s="14"/>
      <c r="D833" s="14"/>
      <c r="E833" s="10" t="str">
        <f>IF(tbVisitas[Cliente]="","",IFERROR(INDEX(tbClientes[],MATCH(D833,tbClientes[Nome da Empresa],0),3),""))</f>
        <v/>
      </c>
      <c r="F833" s="14"/>
      <c r="G833" s="14"/>
      <c r="H833" s="14" t="str">
        <f ca="1">IF(G833="Cancelada",Aux!$A$2,IF(G833="Sim",Aux!$A$3,IF(AND(G833="Não",B833&gt;=TODAY()),Aux!$A$4,IF(AND(G833="Não",B833&lt;TODAY()),Aux!$A$5,""))))</f>
        <v/>
      </c>
      <c r="I833" s="14"/>
      <c r="J833" s="11" t="str">
        <f t="shared" si="13"/>
        <v/>
      </c>
    </row>
    <row r="834" spans="2:10" ht="30" customHeight="1" x14ac:dyDescent="0.25">
      <c r="B834" s="59"/>
      <c r="C834" s="14"/>
      <c r="D834" s="14"/>
      <c r="E834" s="10" t="str">
        <f>IF(tbVisitas[Cliente]="","",IFERROR(INDEX(tbClientes[],MATCH(D834,tbClientes[Nome da Empresa],0),3),""))</f>
        <v/>
      </c>
      <c r="F834" s="14"/>
      <c r="G834" s="14"/>
      <c r="H834" s="14" t="str">
        <f ca="1">IF(G834="Cancelada",Aux!$A$2,IF(G834="Sim",Aux!$A$3,IF(AND(G834="Não",B834&gt;=TODAY()),Aux!$A$4,IF(AND(G834="Não",B834&lt;TODAY()),Aux!$A$5,""))))</f>
        <v/>
      </c>
      <c r="I834" s="14"/>
      <c r="J834" s="11" t="str">
        <f t="shared" si="13"/>
        <v/>
      </c>
    </row>
    <row r="835" spans="2:10" ht="30" customHeight="1" x14ac:dyDescent="0.25">
      <c r="B835" s="59"/>
      <c r="C835" s="14"/>
      <c r="D835" s="14"/>
      <c r="E835" s="10" t="str">
        <f>IF(tbVisitas[Cliente]="","",IFERROR(INDEX(tbClientes[],MATCH(D835,tbClientes[Nome da Empresa],0),3),""))</f>
        <v/>
      </c>
      <c r="F835" s="14"/>
      <c r="G835" s="14"/>
      <c r="H835" s="14" t="str">
        <f ca="1">IF(G835="Cancelada",Aux!$A$2,IF(G835="Sim",Aux!$A$3,IF(AND(G835="Não",B835&gt;=TODAY()),Aux!$A$4,IF(AND(G835="Não",B835&lt;TODAY()),Aux!$A$5,""))))</f>
        <v/>
      </c>
      <c r="I835" s="14"/>
      <c r="J835" s="11" t="str">
        <f t="shared" si="13"/>
        <v/>
      </c>
    </row>
    <row r="836" spans="2:10" ht="30" customHeight="1" x14ac:dyDescent="0.25">
      <c r="B836" s="59"/>
      <c r="C836" s="14"/>
      <c r="D836" s="14"/>
      <c r="E836" s="10" t="str">
        <f>IF(tbVisitas[Cliente]="","",IFERROR(INDEX(tbClientes[],MATCH(D836,tbClientes[Nome da Empresa],0),3),""))</f>
        <v/>
      </c>
      <c r="F836" s="14"/>
      <c r="G836" s="14"/>
      <c r="H836" s="14" t="str">
        <f ca="1">IF(G836="Cancelada",Aux!$A$2,IF(G836="Sim",Aux!$A$3,IF(AND(G836="Não",B836&gt;=TODAY()),Aux!$A$4,IF(AND(G836="Não",B836&lt;TODAY()),Aux!$A$5,""))))</f>
        <v/>
      </c>
      <c r="I836" s="14"/>
      <c r="J836" s="11" t="str">
        <f t="shared" si="13"/>
        <v/>
      </c>
    </row>
    <row r="837" spans="2:10" ht="30" customHeight="1" x14ac:dyDescent="0.25">
      <c r="B837" s="59"/>
      <c r="C837" s="14"/>
      <c r="D837" s="14"/>
      <c r="E837" s="10" t="str">
        <f>IF(tbVisitas[Cliente]="","",IFERROR(INDEX(tbClientes[],MATCH(D837,tbClientes[Nome da Empresa],0),3),""))</f>
        <v/>
      </c>
      <c r="F837" s="14"/>
      <c r="G837" s="14"/>
      <c r="H837" s="14" t="str">
        <f ca="1">IF(G837="Cancelada",Aux!$A$2,IF(G837="Sim",Aux!$A$3,IF(AND(G837="Não",B837&gt;=TODAY()),Aux!$A$4,IF(AND(G837="Não",B837&lt;TODAY()),Aux!$A$5,""))))</f>
        <v/>
      </c>
      <c r="I837" s="14"/>
      <c r="J837" s="11" t="str">
        <f t="shared" si="13"/>
        <v/>
      </c>
    </row>
    <row r="838" spans="2:10" ht="30" customHeight="1" x14ac:dyDescent="0.25">
      <c r="B838" s="59"/>
      <c r="C838" s="14"/>
      <c r="D838" s="14"/>
      <c r="E838" s="10" t="str">
        <f>IF(tbVisitas[Cliente]="","",IFERROR(INDEX(tbClientes[],MATCH(D838,tbClientes[Nome da Empresa],0),3),""))</f>
        <v/>
      </c>
      <c r="F838" s="14"/>
      <c r="G838" s="14"/>
      <c r="H838" s="14" t="str">
        <f ca="1">IF(G838="Cancelada",Aux!$A$2,IF(G838="Sim",Aux!$A$3,IF(AND(G838="Não",B838&gt;=TODAY()),Aux!$A$4,IF(AND(G838="Não",B838&lt;TODAY()),Aux!$A$5,""))))</f>
        <v/>
      </c>
      <c r="I838" s="14"/>
      <c r="J838" s="11" t="str">
        <f t="shared" si="13"/>
        <v/>
      </c>
    </row>
    <row r="839" spans="2:10" ht="30" customHeight="1" x14ac:dyDescent="0.25">
      <c r="B839" s="59"/>
      <c r="C839" s="14"/>
      <c r="D839" s="14"/>
      <c r="E839" s="10" t="str">
        <f>IF(tbVisitas[Cliente]="","",IFERROR(INDEX(tbClientes[],MATCH(D839,tbClientes[Nome da Empresa],0),3),""))</f>
        <v/>
      </c>
      <c r="F839" s="14"/>
      <c r="G839" s="14"/>
      <c r="H839" s="14" t="str">
        <f ca="1">IF(G839="Cancelada",Aux!$A$2,IF(G839="Sim",Aux!$A$3,IF(AND(G839="Não",B839&gt;=TODAY()),Aux!$A$4,IF(AND(G839="Não",B839&lt;TODAY()),Aux!$A$5,""))))</f>
        <v/>
      </c>
      <c r="I839" s="14"/>
      <c r="J839" s="11" t="str">
        <f t="shared" si="13"/>
        <v/>
      </c>
    </row>
    <row r="840" spans="2:10" ht="30" customHeight="1" x14ac:dyDescent="0.25">
      <c r="B840" s="59"/>
      <c r="C840" s="14"/>
      <c r="D840" s="14"/>
      <c r="E840" s="10" t="str">
        <f>IF(tbVisitas[Cliente]="","",IFERROR(INDEX(tbClientes[],MATCH(D840,tbClientes[Nome da Empresa],0),3),""))</f>
        <v/>
      </c>
      <c r="F840" s="14"/>
      <c r="G840" s="14"/>
      <c r="H840" s="14" t="str">
        <f ca="1">IF(G840="Cancelada",Aux!$A$2,IF(G840="Sim",Aux!$A$3,IF(AND(G840="Não",B840&gt;=TODAY()),Aux!$A$4,IF(AND(G840="Não",B840&lt;TODAY()),Aux!$A$5,""))))</f>
        <v/>
      </c>
      <c r="I840" s="14"/>
      <c r="J840" s="11" t="str">
        <f t="shared" si="13"/>
        <v/>
      </c>
    </row>
    <row r="841" spans="2:10" ht="30" customHeight="1" x14ac:dyDescent="0.25">
      <c r="B841" s="59"/>
      <c r="C841" s="14"/>
      <c r="D841" s="14"/>
      <c r="E841" s="10" t="str">
        <f>IF(tbVisitas[Cliente]="","",IFERROR(INDEX(tbClientes[],MATCH(D841,tbClientes[Nome da Empresa],0),3),""))</f>
        <v/>
      </c>
      <c r="F841" s="14"/>
      <c r="G841" s="14"/>
      <c r="H841" s="14" t="str">
        <f ca="1">IF(G841="Cancelada",Aux!$A$2,IF(G841="Sim",Aux!$A$3,IF(AND(G841="Não",B841&gt;=TODAY()),Aux!$A$4,IF(AND(G841="Não",B841&lt;TODAY()),Aux!$A$5,""))))</f>
        <v/>
      </c>
      <c r="I841" s="14"/>
      <c r="J841" s="11" t="str">
        <f t="shared" si="13"/>
        <v/>
      </c>
    </row>
    <row r="842" spans="2:10" ht="30" customHeight="1" x14ac:dyDescent="0.25">
      <c r="B842" s="59"/>
      <c r="C842" s="14"/>
      <c r="D842" s="14"/>
      <c r="E842" s="10" t="str">
        <f>IF(tbVisitas[Cliente]="","",IFERROR(INDEX(tbClientes[],MATCH(D842,tbClientes[Nome da Empresa],0),3),""))</f>
        <v/>
      </c>
      <c r="F842" s="14"/>
      <c r="G842" s="14"/>
      <c r="H842" s="14" t="str">
        <f ca="1">IF(G842="Cancelada",Aux!$A$2,IF(G842="Sim",Aux!$A$3,IF(AND(G842="Não",B842&gt;=TODAY()),Aux!$A$4,IF(AND(G842="Não",B842&lt;TODAY()),Aux!$A$5,""))))</f>
        <v/>
      </c>
      <c r="I842" s="14"/>
      <c r="J842" s="11" t="str">
        <f t="shared" si="13"/>
        <v/>
      </c>
    </row>
    <row r="843" spans="2:10" ht="30" customHeight="1" x14ac:dyDescent="0.25">
      <c r="B843" s="59"/>
      <c r="C843" s="14"/>
      <c r="D843" s="14"/>
      <c r="E843" s="10" t="str">
        <f>IF(tbVisitas[Cliente]="","",IFERROR(INDEX(tbClientes[],MATCH(D843,tbClientes[Nome da Empresa],0),3),""))</f>
        <v/>
      </c>
      <c r="F843" s="14"/>
      <c r="G843" s="14"/>
      <c r="H843" s="14" t="str">
        <f ca="1">IF(G843="Cancelada",Aux!$A$2,IF(G843="Sim",Aux!$A$3,IF(AND(G843="Não",B843&gt;=TODAY()),Aux!$A$4,IF(AND(G843="Não",B843&lt;TODAY()),Aux!$A$5,""))))</f>
        <v/>
      </c>
      <c r="I843" s="14"/>
      <c r="J843" s="11" t="str">
        <f t="shared" si="13"/>
        <v/>
      </c>
    </row>
    <row r="844" spans="2:10" ht="30" customHeight="1" x14ac:dyDescent="0.25">
      <c r="B844" s="59"/>
      <c r="C844" s="14"/>
      <c r="D844" s="14"/>
      <c r="E844" s="10" t="str">
        <f>IF(tbVisitas[Cliente]="","",IFERROR(INDEX(tbClientes[],MATCH(D844,tbClientes[Nome da Empresa],0),3),""))</f>
        <v/>
      </c>
      <c r="F844" s="14"/>
      <c r="G844" s="14"/>
      <c r="H844" s="14" t="str">
        <f ca="1">IF(G844="Cancelada",Aux!$A$2,IF(G844="Sim",Aux!$A$3,IF(AND(G844="Não",B844&gt;=TODAY()),Aux!$A$4,IF(AND(G844="Não",B844&lt;TODAY()),Aux!$A$5,""))))</f>
        <v/>
      </c>
      <c r="I844" s="14"/>
      <c r="J844" s="11" t="str">
        <f t="shared" si="13"/>
        <v/>
      </c>
    </row>
    <row r="845" spans="2:10" ht="30" customHeight="1" x14ac:dyDescent="0.25">
      <c r="B845" s="59"/>
      <c r="C845" s="14"/>
      <c r="D845" s="14"/>
      <c r="E845" s="10" t="str">
        <f>IF(tbVisitas[Cliente]="","",IFERROR(INDEX(tbClientes[],MATCH(D845,tbClientes[Nome da Empresa],0),3),""))</f>
        <v/>
      </c>
      <c r="F845" s="14"/>
      <c r="G845" s="14"/>
      <c r="H845" s="14" t="str">
        <f ca="1">IF(G845="Cancelada",Aux!$A$2,IF(G845="Sim",Aux!$A$3,IF(AND(G845="Não",B845&gt;=TODAY()),Aux!$A$4,IF(AND(G845="Não",B845&lt;TODAY()),Aux!$A$5,""))))</f>
        <v/>
      </c>
      <c r="I845" s="14"/>
      <c r="J845" s="11" t="str">
        <f t="shared" si="13"/>
        <v/>
      </c>
    </row>
    <row r="846" spans="2:10" ht="30" customHeight="1" x14ac:dyDescent="0.25">
      <c r="B846" s="59"/>
      <c r="C846" s="14"/>
      <c r="D846" s="14"/>
      <c r="E846" s="10" t="str">
        <f>IF(tbVisitas[Cliente]="","",IFERROR(INDEX(tbClientes[],MATCH(D846,tbClientes[Nome da Empresa],0),3),""))</f>
        <v/>
      </c>
      <c r="F846" s="14"/>
      <c r="G846" s="14"/>
      <c r="H846" s="14" t="str">
        <f ca="1">IF(G846="Cancelada",Aux!$A$2,IF(G846="Sim",Aux!$A$3,IF(AND(G846="Não",B846&gt;=TODAY()),Aux!$A$4,IF(AND(G846="Não",B846&lt;TODAY()),Aux!$A$5,""))))</f>
        <v/>
      </c>
      <c r="I846" s="14"/>
      <c r="J846" s="11" t="str">
        <f t="shared" si="13"/>
        <v/>
      </c>
    </row>
    <row r="847" spans="2:10" ht="30" customHeight="1" x14ac:dyDescent="0.25">
      <c r="B847" s="59"/>
      <c r="C847" s="14"/>
      <c r="D847" s="14"/>
      <c r="E847" s="10" t="str">
        <f>IF(tbVisitas[Cliente]="","",IFERROR(INDEX(tbClientes[],MATCH(D847,tbClientes[Nome da Empresa],0),3),""))</f>
        <v/>
      </c>
      <c r="F847" s="14"/>
      <c r="G847" s="14"/>
      <c r="H847" s="14" t="str">
        <f ca="1">IF(G847="Cancelada",Aux!$A$2,IF(G847="Sim",Aux!$A$3,IF(AND(G847="Não",B847&gt;=TODAY()),Aux!$A$4,IF(AND(G847="Não",B847&lt;TODAY()),Aux!$A$5,""))))</f>
        <v/>
      </c>
      <c r="I847" s="14"/>
      <c r="J847" s="11" t="str">
        <f t="shared" si="13"/>
        <v/>
      </c>
    </row>
    <row r="848" spans="2:10" ht="30" customHeight="1" x14ac:dyDescent="0.25">
      <c r="B848" s="59"/>
      <c r="C848" s="14"/>
      <c r="D848" s="14"/>
      <c r="E848" s="10" t="str">
        <f>IF(tbVisitas[Cliente]="","",IFERROR(INDEX(tbClientes[],MATCH(D848,tbClientes[Nome da Empresa],0),3),""))</f>
        <v/>
      </c>
      <c r="F848" s="14"/>
      <c r="G848" s="14"/>
      <c r="H848" s="14" t="str">
        <f ca="1">IF(G848="Cancelada",Aux!$A$2,IF(G848="Sim",Aux!$A$3,IF(AND(G848="Não",B848&gt;=TODAY()),Aux!$A$4,IF(AND(G848="Não",B848&lt;TODAY()),Aux!$A$5,""))))</f>
        <v/>
      </c>
      <c r="I848" s="14"/>
      <c r="J848" s="11" t="str">
        <f t="shared" si="13"/>
        <v/>
      </c>
    </row>
    <row r="849" spans="2:10" ht="30" customHeight="1" x14ac:dyDescent="0.25">
      <c r="B849" s="59"/>
      <c r="C849" s="14"/>
      <c r="D849" s="14"/>
      <c r="E849" s="10" t="str">
        <f>IF(tbVisitas[Cliente]="","",IFERROR(INDEX(tbClientes[],MATCH(D849,tbClientes[Nome da Empresa],0),3),""))</f>
        <v/>
      </c>
      <c r="F849" s="14"/>
      <c r="G849" s="14"/>
      <c r="H849" s="14" t="str">
        <f ca="1">IF(G849="Cancelada",Aux!$A$2,IF(G849="Sim",Aux!$A$3,IF(AND(G849="Não",B849&gt;=TODAY()),Aux!$A$4,IF(AND(G849="Não",B849&lt;TODAY()),Aux!$A$5,""))))</f>
        <v/>
      </c>
      <c r="I849" s="14"/>
      <c r="J849" s="11" t="str">
        <f t="shared" si="13"/>
        <v/>
      </c>
    </row>
    <row r="850" spans="2:10" ht="30" customHeight="1" x14ac:dyDescent="0.25">
      <c r="B850" s="59"/>
      <c r="C850" s="14"/>
      <c r="D850" s="14"/>
      <c r="E850" s="10" t="str">
        <f>IF(tbVisitas[Cliente]="","",IFERROR(INDEX(tbClientes[],MATCH(D850,tbClientes[Nome da Empresa],0),3),""))</f>
        <v/>
      </c>
      <c r="F850" s="14"/>
      <c r="G850" s="14"/>
      <c r="H850" s="14" t="str">
        <f ca="1">IF(G850="Cancelada",Aux!$A$2,IF(G850="Sim",Aux!$A$3,IF(AND(G850="Não",B850&gt;=TODAY()),Aux!$A$4,IF(AND(G850="Não",B850&lt;TODAY()),Aux!$A$5,""))))</f>
        <v/>
      </c>
      <c r="I850" s="14"/>
      <c r="J850" s="11" t="str">
        <f t="shared" si="13"/>
        <v/>
      </c>
    </row>
    <row r="851" spans="2:10" ht="30" customHeight="1" x14ac:dyDescent="0.25">
      <c r="B851" s="59"/>
      <c r="C851" s="14"/>
      <c r="D851" s="14"/>
      <c r="E851" s="10" t="str">
        <f>IF(tbVisitas[Cliente]="","",IFERROR(INDEX(tbClientes[],MATCH(D851,tbClientes[Nome da Empresa],0),3),""))</f>
        <v/>
      </c>
      <c r="F851" s="14"/>
      <c r="G851" s="14"/>
      <c r="H851" s="14" t="str">
        <f ca="1">IF(G851="Cancelada",Aux!$A$2,IF(G851="Sim",Aux!$A$3,IF(AND(G851="Não",B851&gt;=TODAY()),Aux!$A$4,IF(AND(G851="Não",B851&lt;TODAY()),Aux!$A$5,""))))</f>
        <v/>
      </c>
      <c r="I851" s="14"/>
      <c r="J851" s="11" t="str">
        <f t="shared" si="13"/>
        <v/>
      </c>
    </row>
    <row r="852" spans="2:10" ht="30" customHeight="1" x14ac:dyDescent="0.25">
      <c r="B852" s="59"/>
      <c r="C852" s="14"/>
      <c r="D852" s="14"/>
      <c r="E852" s="10" t="str">
        <f>IF(tbVisitas[Cliente]="","",IFERROR(INDEX(tbClientes[],MATCH(D852,tbClientes[Nome da Empresa],0),3),""))</f>
        <v/>
      </c>
      <c r="F852" s="14"/>
      <c r="G852" s="14"/>
      <c r="H852" s="14" t="str">
        <f ca="1">IF(G852="Cancelada",Aux!$A$2,IF(G852="Sim",Aux!$A$3,IF(AND(G852="Não",B852&gt;=TODAY()),Aux!$A$4,IF(AND(G852="Não",B852&lt;TODAY()),Aux!$A$5,""))))</f>
        <v/>
      </c>
      <c r="I852" s="14"/>
      <c r="J852" s="11" t="str">
        <f t="shared" si="13"/>
        <v/>
      </c>
    </row>
    <row r="853" spans="2:10" ht="30" customHeight="1" x14ac:dyDescent="0.25">
      <c r="B853" s="59"/>
      <c r="C853" s="14"/>
      <c r="D853" s="14"/>
      <c r="E853" s="10" t="str">
        <f>IF(tbVisitas[Cliente]="","",IFERROR(INDEX(tbClientes[],MATCH(D853,tbClientes[Nome da Empresa],0),3),""))</f>
        <v/>
      </c>
      <c r="F853" s="14"/>
      <c r="G853" s="14"/>
      <c r="H853" s="14" t="str">
        <f ca="1">IF(G853="Cancelada",Aux!$A$2,IF(G853="Sim",Aux!$A$3,IF(AND(G853="Não",B853&gt;=TODAY()),Aux!$A$4,IF(AND(G853="Não",B853&lt;TODAY()),Aux!$A$5,""))))</f>
        <v/>
      </c>
      <c r="I853" s="14"/>
      <c r="J853" s="11" t="str">
        <f t="shared" si="13"/>
        <v/>
      </c>
    </row>
    <row r="854" spans="2:10" ht="30" customHeight="1" x14ac:dyDescent="0.25">
      <c r="B854" s="59"/>
      <c r="C854" s="14"/>
      <c r="D854" s="14"/>
      <c r="E854" s="10" t="str">
        <f>IF(tbVisitas[Cliente]="","",IFERROR(INDEX(tbClientes[],MATCH(D854,tbClientes[Nome da Empresa],0),3),""))</f>
        <v/>
      </c>
      <c r="F854" s="14"/>
      <c r="G854" s="14"/>
      <c r="H854" s="14" t="str">
        <f ca="1">IF(G854="Cancelada",Aux!$A$2,IF(G854="Sim",Aux!$A$3,IF(AND(G854="Não",B854&gt;=TODAY()),Aux!$A$4,IF(AND(G854="Não",B854&lt;TODAY()),Aux!$A$5,""))))</f>
        <v/>
      </c>
      <c r="I854" s="14"/>
      <c r="J854" s="11" t="str">
        <f t="shared" si="13"/>
        <v/>
      </c>
    </row>
    <row r="855" spans="2:10" ht="30" customHeight="1" x14ac:dyDescent="0.25">
      <c r="B855" s="59"/>
      <c r="C855" s="14"/>
      <c r="D855" s="14"/>
      <c r="E855" s="10" t="str">
        <f>IF(tbVisitas[Cliente]="","",IFERROR(INDEX(tbClientes[],MATCH(D855,tbClientes[Nome da Empresa],0),3),""))</f>
        <v/>
      </c>
      <c r="F855" s="14"/>
      <c r="G855" s="14"/>
      <c r="H855" s="14" t="str">
        <f ca="1">IF(G855="Cancelada",Aux!$A$2,IF(G855="Sim",Aux!$A$3,IF(AND(G855="Não",B855&gt;=TODAY()),Aux!$A$4,IF(AND(G855="Não",B855&lt;TODAY()),Aux!$A$5,""))))</f>
        <v/>
      </c>
      <c r="I855" s="14"/>
      <c r="J855" s="11" t="str">
        <f t="shared" si="13"/>
        <v/>
      </c>
    </row>
    <row r="856" spans="2:10" ht="30" customHeight="1" x14ac:dyDescent="0.25">
      <c r="B856" s="59"/>
      <c r="C856" s="14"/>
      <c r="D856" s="14"/>
      <c r="E856" s="10" t="str">
        <f>IF(tbVisitas[Cliente]="","",IFERROR(INDEX(tbClientes[],MATCH(D856,tbClientes[Nome da Empresa],0),3),""))</f>
        <v/>
      </c>
      <c r="F856" s="14"/>
      <c r="G856" s="14"/>
      <c r="H856" s="14" t="str">
        <f ca="1">IF(G856="Cancelada",Aux!$A$2,IF(G856="Sim",Aux!$A$3,IF(AND(G856="Não",B856&gt;=TODAY()),Aux!$A$4,IF(AND(G856="Não",B856&lt;TODAY()),Aux!$A$5,""))))</f>
        <v/>
      </c>
      <c r="I856" s="14"/>
      <c r="J856" s="11" t="str">
        <f t="shared" ref="J856:J919" si="14">IF(B856="","",ROW())</f>
        <v/>
      </c>
    </row>
    <row r="857" spans="2:10" ht="30" customHeight="1" x14ac:dyDescent="0.25">
      <c r="B857" s="59"/>
      <c r="C857" s="14"/>
      <c r="D857" s="14"/>
      <c r="E857" s="10" t="str">
        <f>IF(tbVisitas[Cliente]="","",IFERROR(INDEX(tbClientes[],MATCH(D857,tbClientes[Nome da Empresa],0),3),""))</f>
        <v/>
      </c>
      <c r="F857" s="14"/>
      <c r="G857" s="14"/>
      <c r="H857" s="14" t="str">
        <f ca="1">IF(G857="Cancelada",Aux!$A$2,IF(G857="Sim",Aux!$A$3,IF(AND(G857="Não",B857&gt;=TODAY()),Aux!$A$4,IF(AND(G857="Não",B857&lt;TODAY()),Aux!$A$5,""))))</f>
        <v/>
      </c>
      <c r="I857" s="14"/>
      <c r="J857" s="11" t="str">
        <f t="shared" si="14"/>
        <v/>
      </c>
    </row>
    <row r="858" spans="2:10" ht="30" customHeight="1" x14ac:dyDescent="0.25">
      <c r="B858" s="59"/>
      <c r="C858" s="14"/>
      <c r="D858" s="14"/>
      <c r="E858" s="10" t="str">
        <f>IF(tbVisitas[Cliente]="","",IFERROR(INDEX(tbClientes[],MATCH(D858,tbClientes[Nome da Empresa],0),3),""))</f>
        <v/>
      </c>
      <c r="F858" s="14"/>
      <c r="G858" s="14"/>
      <c r="H858" s="14" t="str">
        <f ca="1">IF(G858="Cancelada",Aux!$A$2,IF(G858="Sim",Aux!$A$3,IF(AND(G858="Não",B858&gt;=TODAY()),Aux!$A$4,IF(AND(G858="Não",B858&lt;TODAY()),Aux!$A$5,""))))</f>
        <v/>
      </c>
      <c r="I858" s="14"/>
      <c r="J858" s="11" t="str">
        <f t="shared" si="14"/>
        <v/>
      </c>
    </row>
    <row r="859" spans="2:10" ht="30" customHeight="1" x14ac:dyDescent="0.25">
      <c r="B859" s="59"/>
      <c r="C859" s="14"/>
      <c r="D859" s="14"/>
      <c r="E859" s="10" t="str">
        <f>IF(tbVisitas[Cliente]="","",IFERROR(INDEX(tbClientes[],MATCH(D859,tbClientes[Nome da Empresa],0),3),""))</f>
        <v/>
      </c>
      <c r="F859" s="14"/>
      <c r="G859" s="14"/>
      <c r="H859" s="14" t="str">
        <f ca="1">IF(G859="Cancelada",Aux!$A$2,IF(G859="Sim",Aux!$A$3,IF(AND(G859="Não",B859&gt;=TODAY()),Aux!$A$4,IF(AND(G859="Não",B859&lt;TODAY()),Aux!$A$5,""))))</f>
        <v/>
      </c>
      <c r="I859" s="14"/>
      <c r="J859" s="11" t="str">
        <f t="shared" si="14"/>
        <v/>
      </c>
    </row>
    <row r="860" spans="2:10" ht="30" customHeight="1" x14ac:dyDescent="0.25">
      <c r="B860" s="59"/>
      <c r="C860" s="14"/>
      <c r="D860" s="14"/>
      <c r="E860" s="10" t="str">
        <f>IF(tbVisitas[Cliente]="","",IFERROR(INDEX(tbClientes[],MATCH(D860,tbClientes[Nome da Empresa],0),3),""))</f>
        <v/>
      </c>
      <c r="F860" s="14"/>
      <c r="G860" s="14"/>
      <c r="H860" s="14" t="str">
        <f ca="1">IF(G860="Cancelada",Aux!$A$2,IF(G860="Sim",Aux!$A$3,IF(AND(G860="Não",B860&gt;=TODAY()),Aux!$A$4,IF(AND(G860="Não",B860&lt;TODAY()),Aux!$A$5,""))))</f>
        <v/>
      </c>
      <c r="I860" s="14"/>
      <c r="J860" s="11" t="str">
        <f t="shared" si="14"/>
        <v/>
      </c>
    </row>
    <row r="861" spans="2:10" ht="30" customHeight="1" x14ac:dyDescent="0.25">
      <c r="B861" s="59"/>
      <c r="C861" s="14"/>
      <c r="D861" s="14"/>
      <c r="E861" s="10" t="str">
        <f>IF(tbVisitas[Cliente]="","",IFERROR(INDEX(tbClientes[],MATCH(D861,tbClientes[Nome da Empresa],0),3),""))</f>
        <v/>
      </c>
      <c r="F861" s="14"/>
      <c r="G861" s="14"/>
      <c r="H861" s="14" t="str">
        <f ca="1">IF(G861="Cancelada",Aux!$A$2,IF(G861="Sim",Aux!$A$3,IF(AND(G861="Não",B861&gt;=TODAY()),Aux!$A$4,IF(AND(G861="Não",B861&lt;TODAY()),Aux!$A$5,""))))</f>
        <v/>
      </c>
      <c r="I861" s="14"/>
      <c r="J861" s="11" t="str">
        <f t="shared" si="14"/>
        <v/>
      </c>
    </row>
    <row r="862" spans="2:10" ht="30" customHeight="1" x14ac:dyDescent="0.25">
      <c r="B862" s="59"/>
      <c r="C862" s="14"/>
      <c r="D862" s="14"/>
      <c r="E862" s="10" t="str">
        <f>IF(tbVisitas[Cliente]="","",IFERROR(INDEX(tbClientes[],MATCH(D862,tbClientes[Nome da Empresa],0),3),""))</f>
        <v/>
      </c>
      <c r="F862" s="14"/>
      <c r="G862" s="14"/>
      <c r="H862" s="14" t="str">
        <f ca="1">IF(G862="Cancelada",Aux!$A$2,IF(G862="Sim",Aux!$A$3,IF(AND(G862="Não",B862&gt;=TODAY()),Aux!$A$4,IF(AND(G862="Não",B862&lt;TODAY()),Aux!$A$5,""))))</f>
        <v/>
      </c>
      <c r="I862" s="14"/>
      <c r="J862" s="11" t="str">
        <f t="shared" si="14"/>
        <v/>
      </c>
    </row>
    <row r="863" spans="2:10" ht="30" customHeight="1" x14ac:dyDescent="0.25">
      <c r="B863" s="59"/>
      <c r="C863" s="14"/>
      <c r="D863" s="14"/>
      <c r="E863" s="10" t="str">
        <f>IF(tbVisitas[Cliente]="","",IFERROR(INDEX(tbClientes[],MATCH(D863,tbClientes[Nome da Empresa],0),3),""))</f>
        <v/>
      </c>
      <c r="F863" s="14"/>
      <c r="G863" s="14"/>
      <c r="H863" s="14" t="str">
        <f ca="1">IF(G863="Cancelada",Aux!$A$2,IF(G863="Sim",Aux!$A$3,IF(AND(G863="Não",B863&gt;=TODAY()),Aux!$A$4,IF(AND(G863="Não",B863&lt;TODAY()),Aux!$A$5,""))))</f>
        <v/>
      </c>
      <c r="I863" s="14"/>
      <c r="J863" s="11" t="str">
        <f t="shared" si="14"/>
        <v/>
      </c>
    </row>
    <row r="864" spans="2:10" ht="30" customHeight="1" x14ac:dyDescent="0.25">
      <c r="B864" s="59"/>
      <c r="C864" s="14"/>
      <c r="D864" s="14"/>
      <c r="E864" s="10" t="str">
        <f>IF(tbVisitas[Cliente]="","",IFERROR(INDEX(tbClientes[],MATCH(D864,tbClientes[Nome da Empresa],0),3),""))</f>
        <v/>
      </c>
      <c r="F864" s="14"/>
      <c r="G864" s="14"/>
      <c r="H864" s="14" t="str">
        <f ca="1">IF(G864="Cancelada",Aux!$A$2,IF(G864="Sim",Aux!$A$3,IF(AND(G864="Não",B864&gt;=TODAY()),Aux!$A$4,IF(AND(G864="Não",B864&lt;TODAY()),Aux!$A$5,""))))</f>
        <v/>
      </c>
      <c r="I864" s="14"/>
      <c r="J864" s="11" t="str">
        <f t="shared" si="14"/>
        <v/>
      </c>
    </row>
    <row r="865" spans="2:10" ht="30" customHeight="1" x14ac:dyDescent="0.25">
      <c r="B865" s="59"/>
      <c r="C865" s="14"/>
      <c r="D865" s="14"/>
      <c r="E865" s="10" t="str">
        <f>IF(tbVisitas[Cliente]="","",IFERROR(INDEX(tbClientes[],MATCH(D865,tbClientes[Nome da Empresa],0),3),""))</f>
        <v/>
      </c>
      <c r="F865" s="14"/>
      <c r="G865" s="14"/>
      <c r="H865" s="14" t="str">
        <f ca="1">IF(G865="Cancelada",Aux!$A$2,IF(G865="Sim",Aux!$A$3,IF(AND(G865="Não",B865&gt;=TODAY()),Aux!$A$4,IF(AND(G865="Não",B865&lt;TODAY()),Aux!$A$5,""))))</f>
        <v/>
      </c>
      <c r="I865" s="14"/>
      <c r="J865" s="11" t="str">
        <f t="shared" si="14"/>
        <v/>
      </c>
    </row>
    <row r="866" spans="2:10" ht="30" customHeight="1" x14ac:dyDescent="0.25">
      <c r="B866" s="59"/>
      <c r="C866" s="14"/>
      <c r="D866" s="14"/>
      <c r="E866" s="10" t="str">
        <f>IF(tbVisitas[Cliente]="","",IFERROR(INDEX(tbClientes[],MATCH(D866,tbClientes[Nome da Empresa],0),3),""))</f>
        <v/>
      </c>
      <c r="F866" s="14"/>
      <c r="G866" s="14"/>
      <c r="H866" s="14" t="str">
        <f ca="1">IF(G866="Cancelada",Aux!$A$2,IF(G866="Sim",Aux!$A$3,IF(AND(G866="Não",B866&gt;=TODAY()),Aux!$A$4,IF(AND(G866="Não",B866&lt;TODAY()),Aux!$A$5,""))))</f>
        <v/>
      </c>
      <c r="I866" s="14"/>
      <c r="J866" s="11" t="str">
        <f t="shared" si="14"/>
        <v/>
      </c>
    </row>
    <row r="867" spans="2:10" ht="30" customHeight="1" x14ac:dyDescent="0.25">
      <c r="B867" s="59"/>
      <c r="C867" s="14"/>
      <c r="D867" s="14"/>
      <c r="E867" s="10" t="str">
        <f>IF(tbVisitas[Cliente]="","",IFERROR(INDEX(tbClientes[],MATCH(D867,tbClientes[Nome da Empresa],0),3),""))</f>
        <v/>
      </c>
      <c r="F867" s="14"/>
      <c r="G867" s="14"/>
      <c r="H867" s="14" t="str">
        <f ca="1">IF(G867="Cancelada",Aux!$A$2,IF(G867="Sim",Aux!$A$3,IF(AND(G867="Não",B867&gt;=TODAY()),Aux!$A$4,IF(AND(G867="Não",B867&lt;TODAY()),Aux!$A$5,""))))</f>
        <v/>
      </c>
      <c r="I867" s="14"/>
      <c r="J867" s="11" t="str">
        <f t="shared" si="14"/>
        <v/>
      </c>
    </row>
    <row r="868" spans="2:10" ht="30" customHeight="1" x14ac:dyDescent="0.25">
      <c r="B868" s="59"/>
      <c r="C868" s="14"/>
      <c r="D868" s="14"/>
      <c r="E868" s="10" t="str">
        <f>IF(tbVisitas[Cliente]="","",IFERROR(INDEX(tbClientes[],MATCH(D868,tbClientes[Nome da Empresa],0),3),""))</f>
        <v/>
      </c>
      <c r="F868" s="14"/>
      <c r="G868" s="14"/>
      <c r="H868" s="14" t="str">
        <f ca="1">IF(G868="Cancelada",Aux!$A$2,IF(G868="Sim",Aux!$A$3,IF(AND(G868="Não",B868&gt;=TODAY()),Aux!$A$4,IF(AND(G868="Não",B868&lt;TODAY()),Aux!$A$5,""))))</f>
        <v/>
      </c>
      <c r="I868" s="14"/>
      <c r="J868" s="11" t="str">
        <f t="shared" si="14"/>
        <v/>
      </c>
    </row>
    <row r="869" spans="2:10" ht="30" customHeight="1" x14ac:dyDescent="0.25">
      <c r="B869" s="59"/>
      <c r="C869" s="14"/>
      <c r="D869" s="14"/>
      <c r="E869" s="10" t="str">
        <f>IF(tbVisitas[Cliente]="","",IFERROR(INDEX(tbClientes[],MATCH(D869,tbClientes[Nome da Empresa],0),3),""))</f>
        <v/>
      </c>
      <c r="F869" s="14"/>
      <c r="G869" s="14"/>
      <c r="H869" s="14" t="str">
        <f ca="1">IF(G869="Cancelada",Aux!$A$2,IF(G869="Sim",Aux!$A$3,IF(AND(G869="Não",B869&gt;=TODAY()),Aux!$A$4,IF(AND(G869="Não",B869&lt;TODAY()),Aux!$A$5,""))))</f>
        <v/>
      </c>
      <c r="I869" s="14"/>
      <c r="J869" s="11" t="str">
        <f t="shared" si="14"/>
        <v/>
      </c>
    </row>
    <row r="870" spans="2:10" ht="30" customHeight="1" x14ac:dyDescent="0.25">
      <c r="B870" s="59"/>
      <c r="C870" s="14"/>
      <c r="D870" s="14"/>
      <c r="E870" s="10" t="str">
        <f>IF(tbVisitas[Cliente]="","",IFERROR(INDEX(tbClientes[],MATCH(D870,tbClientes[Nome da Empresa],0),3),""))</f>
        <v/>
      </c>
      <c r="F870" s="14"/>
      <c r="G870" s="14"/>
      <c r="H870" s="14" t="str">
        <f ca="1">IF(G870="Cancelada",Aux!$A$2,IF(G870="Sim",Aux!$A$3,IF(AND(G870="Não",B870&gt;=TODAY()),Aux!$A$4,IF(AND(G870="Não",B870&lt;TODAY()),Aux!$A$5,""))))</f>
        <v/>
      </c>
      <c r="I870" s="14"/>
      <c r="J870" s="11" t="str">
        <f t="shared" si="14"/>
        <v/>
      </c>
    </row>
    <row r="871" spans="2:10" ht="30" customHeight="1" x14ac:dyDescent="0.25">
      <c r="B871" s="59"/>
      <c r="C871" s="14"/>
      <c r="D871" s="14"/>
      <c r="E871" s="10" t="str">
        <f>IF(tbVisitas[Cliente]="","",IFERROR(INDEX(tbClientes[],MATCH(D871,tbClientes[Nome da Empresa],0),3),""))</f>
        <v/>
      </c>
      <c r="F871" s="14"/>
      <c r="G871" s="14"/>
      <c r="H871" s="14" t="str">
        <f ca="1">IF(G871="Cancelada",Aux!$A$2,IF(G871="Sim",Aux!$A$3,IF(AND(G871="Não",B871&gt;=TODAY()),Aux!$A$4,IF(AND(G871="Não",B871&lt;TODAY()),Aux!$A$5,""))))</f>
        <v/>
      </c>
      <c r="I871" s="14"/>
      <c r="J871" s="11" t="str">
        <f t="shared" si="14"/>
        <v/>
      </c>
    </row>
    <row r="872" spans="2:10" ht="30" customHeight="1" x14ac:dyDescent="0.25">
      <c r="B872" s="59"/>
      <c r="C872" s="14"/>
      <c r="D872" s="14"/>
      <c r="E872" s="10" t="str">
        <f>IF(tbVisitas[Cliente]="","",IFERROR(INDEX(tbClientes[],MATCH(D872,tbClientes[Nome da Empresa],0),3),""))</f>
        <v/>
      </c>
      <c r="F872" s="14"/>
      <c r="G872" s="14"/>
      <c r="H872" s="14" t="str">
        <f ca="1">IF(G872="Cancelada",Aux!$A$2,IF(G872="Sim",Aux!$A$3,IF(AND(G872="Não",B872&gt;=TODAY()),Aux!$A$4,IF(AND(G872="Não",B872&lt;TODAY()),Aux!$A$5,""))))</f>
        <v/>
      </c>
      <c r="I872" s="14"/>
      <c r="J872" s="11" t="str">
        <f t="shared" si="14"/>
        <v/>
      </c>
    </row>
    <row r="873" spans="2:10" ht="30" customHeight="1" x14ac:dyDescent="0.25">
      <c r="B873" s="59"/>
      <c r="C873" s="14"/>
      <c r="D873" s="14"/>
      <c r="E873" s="10" t="str">
        <f>IF(tbVisitas[Cliente]="","",IFERROR(INDEX(tbClientes[],MATCH(D873,tbClientes[Nome da Empresa],0),3),""))</f>
        <v/>
      </c>
      <c r="F873" s="14"/>
      <c r="G873" s="14"/>
      <c r="H873" s="14" t="str">
        <f ca="1">IF(G873="Cancelada",Aux!$A$2,IF(G873="Sim",Aux!$A$3,IF(AND(G873="Não",B873&gt;=TODAY()),Aux!$A$4,IF(AND(G873="Não",B873&lt;TODAY()),Aux!$A$5,""))))</f>
        <v/>
      </c>
      <c r="I873" s="14"/>
      <c r="J873" s="11" t="str">
        <f t="shared" si="14"/>
        <v/>
      </c>
    </row>
    <row r="874" spans="2:10" ht="30" customHeight="1" x14ac:dyDescent="0.25">
      <c r="B874" s="59"/>
      <c r="C874" s="14"/>
      <c r="D874" s="14"/>
      <c r="E874" s="10" t="str">
        <f>IF(tbVisitas[Cliente]="","",IFERROR(INDEX(tbClientes[],MATCH(D874,tbClientes[Nome da Empresa],0),3),""))</f>
        <v/>
      </c>
      <c r="F874" s="14"/>
      <c r="G874" s="14"/>
      <c r="H874" s="14" t="str">
        <f ca="1">IF(G874="Cancelada",Aux!$A$2,IF(G874="Sim",Aux!$A$3,IF(AND(G874="Não",B874&gt;=TODAY()),Aux!$A$4,IF(AND(G874="Não",B874&lt;TODAY()),Aux!$A$5,""))))</f>
        <v/>
      </c>
      <c r="I874" s="14"/>
      <c r="J874" s="11" t="str">
        <f t="shared" si="14"/>
        <v/>
      </c>
    </row>
    <row r="875" spans="2:10" ht="30" customHeight="1" x14ac:dyDescent="0.25">
      <c r="B875" s="59"/>
      <c r="C875" s="14"/>
      <c r="D875" s="14"/>
      <c r="E875" s="10" t="str">
        <f>IF(tbVisitas[Cliente]="","",IFERROR(INDEX(tbClientes[],MATCH(D875,tbClientes[Nome da Empresa],0),3),""))</f>
        <v/>
      </c>
      <c r="F875" s="14"/>
      <c r="G875" s="14"/>
      <c r="H875" s="14" t="str">
        <f ca="1">IF(G875="Cancelada",Aux!$A$2,IF(G875="Sim",Aux!$A$3,IF(AND(G875="Não",B875&gt;=TODAY()),Aux!$A$4,IF(AND(G875="Não",B875&lt;TODAY()),Aux!$A$5,""))))</f>
        <v/>
      </c>
      <c r="I875" s="14"/>
      <c r="J875" s="11" t="str">
        <f t="shared" si="14"/>
        <v/>
      </c>
    </row>
    <row r="876" spans="2:10" ht="30" customHeight="1" x14ac:dyDescent="0.25">
      <c r="B876" s="59"/>
      <c r="C876" s="14"/>
      <c r="D876" s="14"/>
      <c r="E876" s="10" t="str">
        <f>IF(tbVisitas[Cliente]="","",IFERROR(INDEX(tbClientes[],MATCH(D876,tbClientes[Nome da Empresa],0),3),""))</f>
        <v/>
      </c>
      <c r="F876" s="14"/>
      <c r="G876" s="14"/>
      <c r="H876" s="14" t="str">
        <f ca="1">IF(G876="Cancelada",Aux!$A$2,IF(G876="Sim",Aux!$A$3,IF(AND(G876="Não",B876&gt;=TODAY()),Aux!$A$4,IF(AND(G876="Não",B876&lt;TODAY()),Aux!$A$5,""))))</f>
        <v/>
      </c>
      <c r="I876" s="14"/>
      <c r="J876" s="11" t="str">
        <f t="shared" si="14"/>
        <v/>
      </c>
    </row>
    <row r="877" spans="2:10" ht="30" customHeight="1" x14ac:dyDescent="0.25">
      <c r="B877" s="59"/>
      <c r="C877" s="14"/>
      <c r="D877" s="14"/>
      <c r="E877" s="10" t="str">
        <f>IF(tbVisitas[Cliente]="","",IFERROR(INDEX(tbClientes[],MATCH(D877,tbClientes[Nome da Empresa],0),3),""))</f>
        <v/>
      </c>
      <c r="F877" s="14"/>
      <c r="G877" s="14"/>
      <c r="H877" s="14" t="str">
        <f ca="1">IF(G877="Cancelada",Aux!$A$2,IF(G877="Sim",Aux!$A$3,IF(AND(G877="Não",B877&gt;=TODAY()),Aux!$A$4,IF(AND(G877="Não",B877&lt;TODAY()),Aux!$A$5,""))))</f>
        <v/>
      </c>
      <c r="I877" s="14"/>
      <c r="J877" s="11" t="str">
        <f t="shared" si="14"/>
        <v/>
      </c>
    </row>
    <row r="878" spans="2:10" ht="30" customHeight="1" x14ac:dyDescent="0.25">
      <c r="B878" s="59"/>
      <c r="C878" s="14"/>
      <c r="D878" s="14"/>
      <c r="E878" s="10" t="str">
        <f>IF(tbVisitas[Cliente]="","",IFERROR(INDEX(tbClientes[],MATCH(D878,tbClientes[Nome da Empresa],0),3),""))</f>
        <v/>
      </c>
      <c r="F878" s="14"/>
      <c r="G878" s="14"/>
      <c r="H878" s="14" t="str">
        <f ca="1">IF(G878="Cancelada",Aux!$A$2,IF(G878="Sim",Aux!$A$3,IF(AND(G878="Não",B878&gt;=TODAY()),Aux!$A$4,IF(AND(G878="Não",B878&lt;TODAY()),Aux!$A$5,""))))</f>
        <v/>
      </c>
      <c r="I878" s="14"/>
      <c r="J878" s="11" t="str">
        <f t="shared" si="14"/>
        <v/>
      </c>
    </row>
    <row r="879" spans="2:10" ht="30" customHeight="1" x14ac:dyDescent="0.25">
      <c r="B879" s="59"/>
      <c r="C879" s="14"/>
      <c r="D879" s="14"/>
      <c r="E879" s="10" t="str">
        <f>IF(tbVisitas[Cliente]="","",IFERROR(INDEX(tbClientes[],MATCH(D879,tbClientes[Nome da Empresa],0),3),""))</f>
        <v/>
      </c>
      <c r="F879" s="14"/>
      <c r="G879" s="14"/>
      <c r="H879" s="14" t="str">
        <f ca="1">IF(G879="Cancelada",Aux!$A$2,IF(G879="Sim",Aux!$A$3,IF(AND(G879="Não",B879&gt;=TODAY()),Aux!$A$4,IF(AND(G879="Não",B879&lt;TODAY()),Aux!$A$5,""))))</f>
        <v/>
      </c>
      <c r="I879" s="14"/>
      <c r="J879" s="11" t="str">
        <f t="shared" si="14"/>
        <v/>
      </c>
    </row>
    <row r="880" spans="2:10" ht="30" customHeight="1" x14ac:dyDescent="0.25">
      <c r="B880" s="59"/>
      <c r="C880" s="14"/>
      <c r="D880" s="14"/>
      <c r="E880" s="10" t="str">
        <f>IF(tbVisitas[Cliente]="","",IFERROR(INDEX(tbClientes[],MATCH(D880,tbClientes[Nome da Empresa],0),3),""))</f>
        <v/>
      </c>
      <c r="F880" s="14"/>
      <c r="G880" s="14"/>
      <c r="H880" s="14" t="str">
        <f ca="1">IF(G880="Cancelada",Aux!$A$2,IF(G880="Sim",Aux!$A$3,IF(AND(G880="Não",B880&gt;=TODAY()),Aux!$A$4,IF(AND(G880="Não",B880&lt;TODAY()),Aux!$A$5,""))))</f>
        <v/>
      </c>
      <c r="I880" s="14"/>
      <c r="J880" s="11" t="str">
        <f t="shared" si="14"/>
        <v/>
      </c>
    </row>
    <row r="881" spans="2:10" ht="30" customHeight="1" x14ac:dyDescent="0.25">
      <c r="B881" s="59"/>
      <c r="C881" s="14"/>
      <c r="D881" s="14"/>
      <c r="E881" s="10" t="str">
        <f>IF(tbVisitas[Cliente]="","",IFERROR(INDEX(tbClientes[],MATCH(D881,tbClientes[Nome da Empresa],0),3),""))</f>
        <v/>
      </c>
      <c r="F881" s="14"/>
      <c r="G881" s="14"/>
      <c r="H881" s="14" t="str">
        <f ca="1">IF(G881="Cancelada",Aux!$A$2,IF(G881="Sim",Aux!$A$3,IF(AND(G881="Não",B881&gt;=TODAY()),Aux!$A$4,IF(AND(G881="Não",B881&lt;TODAY()),Aux!$A$5,""))))</f>
        <v/>
      </c>
      <c r="I881" s="14"/>
      <c r="J881" s="11" t="str">
        <f t="shared" si="14"/>
        <v/>
      </c>
    </row>
    <row r="882" spans="2:10" ht="30" customHeight="1" x14ac:dyDescent="0.25">
      <c r="B882" s="59"/>
      <c r="C882" s="14"/>
      <c r="D882" s="14"/>
      <c r="E882" s="10" t="str">
        <f>IF(tbVisitas[Cliente]="","",IFERROR(INDEX(tbClientes[],MATCH(D882,tbClientes[Nome da Empresa],0),3),""))</f>
        <v/>
      </c>
      <c r="F882" s="14"/>
      <c r="G882" s="14"/>
      <c r="H882" s="14" t="str">
        <f ca="1">IF(G882="Cancelada",Aux!$A$2,IF(G882="Sim",Aux!$A$3,IF(AND(G882="Não",B882&gt;=TODAY()),Aux!$A$4,IF(AND(G882="Não",B882&lt;TODAY()),Aux!$A$5,""))))</f>
        <v/>
      </c>
      <c r="I882" s="14"/>
      <c r="J882" s="11" t="str">
        <f t="shared" si="14"/>
        <v/>
      </c>
    </row>
    <row r="883" spans="2:10" ht="30" customHeight="1" x14ac:dyDescent="0.25">
      <c r="B883" s="59"/>
      <c r="C883" s="14"/>
      <c r="D883" s="14"/>
      <c r="E883" s="10" t="str">
        <f>IF(tbVisitas[Cliente]="","",IFERROR(INDEX(tbClientes[],MATCH(D883,tbClientes[Nome da Empresa],0),3),""))</f>
        <v/>
      </c>
      <c r="F883" s="14"/>
      <c r="G883" s="14"/>
      <c r="H883" s="14" t="str">
        <f ca="1">IF(G883="Cancelada",Aux!$A$2,IF(G883="Sim",Aux!$A$3,IF(AND(G883="Não",B883&gt;=TODAY()),Aux!$A$4,IF(AND(G883="Não",B883&lt;TODAY()),Aux!$A$5,""))))</f>
        <v/>
      </c>
      <c r="I883" s="14"/>
      <c r="J883" s="11" t="str">
        <f t="shared" si="14"/>
        <v/>
      </c>
    </row>
    <row r="884" spans="2:10" ht="30" customHeight="1" x14ac:dyDescent="0.25">
      <c r="B884" s="59"/>
      <c r="C884" s="14"/>
      <c r="D884" s="14"/>
      <c r="E884" s="10" t="str">
        <f>IF(tbVisitas[Cliente]="","",IFERROR(INDEX(tbClientes[],MATCH(D884,tbClientes[Nome da Empresa],0),3),""))</f>
        <v/>
      </c>
      <c r="F884" s="14"/>
      <c r="G884" s="14"/>
      <c r="H884" s="14" t="str">
        <f ca="1">IF(G884="Cancelada",Aux!$A$2,IF(G884="Sim",Aux!$A$3,IF(AND(G884="Não",B884&gt;=TODAY()),Aux!$A$4,IF(AND(G884="Não",B884&lt;TODAY()),Aux!$A$5,""))))</f>
        <v/>
      </c>
      <c r="I884" s="14"/>
      <c r="J884" s="11" t="str">
        <f t="shared" si="14"/>
        <v/>
      </c>
    </row>
    <row r="885" spans="2:10" ht="30" customHeight="1" x14ac:dyDescent="0.25">
      <c r="B885" s="59"/>
      <c r="C885" s="14"/>
      <c r="D885" s="14"/>
      <c r="E885" s="10" t="str">
        <f>IF(tbVisitas[Cliente]="","",IFERROR(INDEX(tbClientes[],MATCH(D885,tbClientes[Nome da Empresa],0),3),""))</f>
        <v/>
      </c>
      <c r="F885" s="14"/>
      <c r="G885" s="14"/>
      <c r="H885" s="14" t="str">
        <f ca="1">IF(G885="Cancelada",Aux!$A$2,IF(G885="Sim",Aux!$A$3,IF(AND(G885="Não",B885&gt;=TODAY()),Aux!$A$4,IF(AND(G885="Não",B885&lt;TODAY()),Aux!$A$5,""))))</f>
        <v/>
      </c>
      <c r="I885" s="14"/>
      <c r="J885" s="11" t="str">
        <f t="shared" si="14"/>
        <v/>
      </c>
    </row>
    <row r="886" spans="2:10" ht="30" customHeight="1" x14ac:dyDescent="0.25">
      <c r="B886" s="59"/>
      <c r="C886" s="14"/>
      <c r="D886" s="14"/>
      <c r="E886" s="10" t="str">
        <f>IF(tbVisitas[Cliente]="","",IFERROR(INDEX(tbClientes[],MATCH(D886,tbClientes[Nome da Empresa],0),3),""))</f>
        <v/>
      </c>
      <c r="F886" s="14"/>
      <c r="G886" s="14"/>
      <c r="H886" s="14" t="str">
        <f ca="1">IF(G886="Cancelada",Aux!$A$2,IF(G886="Sim",Aux!$A$3,IF(AND(G886="Não",B886&gt;=TODAY()),Aux!$A$4,IF(AND(G886="Não",B886&lt;TODAY()),Aux!$A$5,""))))</f>
        <v/>
      </c>
      <c r="I886" s="14"/>
      <c r="J886" s="11" t="str">
        <f t="shared" si="14"/>
        <v/>
      </c>
    </row>
    <row r="887" spans="2:10" ht="30" customHeight="1" x14ac:dyDescent="0.25">
      <c r="B887" s="59"/>
      <c r="C887" s="14"/>
      <c r="D887" s="14"/>
      <c r="E887" s="10" t="str">
        <f>IF(tbVisitas[Cliente]="","",IFERROR(INDEX(tbClientes[],MATCH(D887,tbClientes[Nome da Empresa],0),3),""))</f>
        <v/>
      </c>
      <c r="F887" s="14"/>
      <c r="G887" s="14"/>
      <c r="H887" s="14" t="str">
        <f ca="1">IF(G887="Cancelada",Aux!$A$2,IF(G887="Sim",Aux!$A$3,IF(AND(G887="Não",B887&gt;=TODAY()),Aux!$A$4,IF(AND(G887="Não",B887&lt;TODAY()),Aux!$A$5,""))))</f>
        <v/>
      </c>
      <c r="I887" s="14"/>
      <c r="J887" s="11" t="str">
        <f t="shared" si="14"/>
        <v/>
      </c>
    </row>
    <row r="888" spans="2:10" ht="30" customHeight="1" x14ac:dyDescent="0.25">
      <c r="B888" s="59"/>
      <c r="C888" s="14"/>
      <c r="D888" s="14"/>
      <c r="E888" s="10" t="str">
        <f>IF(tbVisitas[Cliente]="","",IFERROR(INDEX(tbClientes[],MATCH(D888,tbClientes[Nome da Empresa],0),3),""))</f>
        <v/>
      </c>
      <c r="F888" s="14"/>
      <c r="G888" s="14"/>
      <c r="H888" s="14" t="str">
        <f ca="1">IF(G888="Cancelada",Aux!$A$2,IF(G888="Sim",Aux!$A$3,IF(AND(G888="Não",B888&gt;=TODAY()),Aux!$A$4,IF(AND(G888="Não",B888&lt;TODAY()),Aux!$A$5,""))))</f>
        <v/>
      </c>
      <c r="I888" s="14"/>
      <c r="J888" s="11" t="str">
        <f t="shared" si="14"/>
        <v/>
      </c>
    </row>
    <row r="889" spans="2:10" ht="30" customHeight="1" x14ac:dyDescent="0.25">
      <c r="B889" s="59"/>
      <c r="C889" s="14"/>
      <c r="D889" s="14"/>
      <c r="E889" s="10" t="str">
        <f>IF(tbVisitas[Cliente]="","",IFERROR(INDEX(tbClientes[],MATCH(D889,tbClientes[Nome da Empresa],0),3),""))</f>
        <v/>
      </c>
      <c r="F889" s="14"/>
      <c r="G889" s="14"/>
      <c r="H889" s="14" t="str">
        <f ca="1">IF(G889="Cancelada",Aux!$A$2,IF(G889="Sim",Aux!$A$3,IF(AND(G889="Não",B889&gt;=TODAY()),Aux!$A$4,IF(AND(G889="Não",B889&lt;TODAY()),Aux!$A$5,""))))</f>
        <v/>
      </c>
      <c r="I889" s="14"/>
      <c r="J889" s="11" t="str">
        <f t="shared" si="14"/>
        <v/>
      </c>
    </row>
    <row r="890" spans="2:10" ht="30" customHeight="1" x14ac:dyDescent="0.25">
      <c r="B890" s="59"/>
      <c r="C890" s="14"/>
      <c r="D890" s="14"/>
      <c r="E890" s="10" t="str">
        <f>IF(tbVisitas[Cliente]="","",IFERROR(INDEX(tbClientes[],MATCH(D890,tbClientes[Nome da Empresa],0),3),""))</f>
        <v/>
      </c>
      <c r="F890" s="14"/>
      <c r="G890" s="14"/>
      <c r="H890" s="14" t="str">
        <f ca="1">IF(G890="Cancelada",Aux!$A$2,IF(G890="Sim",Aux!$A$3,IF(AND(G890="Não",B890&gt;=TODAY()),Aux!$A$4,IF(AND(G890="Não",B890&lt;TODAY()),Aux!$A$5,""))))</f>
        <v/>
      </c>
      <c r="I890" s="14"/>
      <c r="J890" s="11" t="str">
        <f t="shared" si="14"/>
        <v/>
      </c>
    </row>
    <row r="891" spans="2:10" ht="30" customHeight="1" x14ac:dyDescent="0.25">
      <c r="B891" s="59"/>
      <c r="C891" s="14"/>
      <c r="D891" s="14"/>
      <c r="E891" s="10" t="str">
        <f>IF(tbVisitas[Cliente]="","",IFERROR(INDEX(tbClientes[],MATCH(D891,tbClientes[Nome da Empresa],0),3),""))</f>
        <v/>
      </c>
      <c r="F891" s="14"/>
      <c r="G891" s="14"/>
      <c r="H891" s="14" t="str">
        <f ca="1">IF(G891="Cancelada",Aux!$A$2,IF(G891="Sim",Aux!$A$3,IF(AND(G891="Não",B891&gt;=TODAY()),Aux!$A$4,IF(AND(G891="Não",B891&lt;TODAY()),Aux!$A$5,""))))</f>
        <v/>
      </c>
      <c r="I891" s="14"/>
      <c r="J891" s="11" t="str">
        <f t="shared" si="14"/>
        <v/>
      </c>
    </row>
    <row r="892" spans="2:10" ht="30" customHeight="1" x14ac:dyDescent="0.25">
      <c r="B892" s="59"/>
      <c r="C892" s="14"/>
      <c r="D892" s="14"/>
      <c r="E892" s="10" t="str">
        <f>IF(tbVisitas[Cliente]="","",IFERROR(INDEX(tbClientes[],MATCH(D892,tbClientes[Nome da Empresa],0),3),""))</f>
        <v/>
      </c>
      <c r="F892" s="14"/>
      <c r="G892" s="14"/>
      <c r="H892" s="14" t="str">
        <f ca="1">IF(G892="Cancelada",Aux!$A$2,IF(G892="Sim",Aux!$A$3,IF(AND(G892="Não",B892&gt;=TODAY()),Aux!$A$4,IF(AND(G892="Não",B892&lt;TODAY()),Aux!$A$5,""))))</f>
        <v/>
      </c>
      <c r="I892" s="14"/>
      <c r="J892" s="11" t="str">
        <f t="shared" si="14"/>
        <v/>
      </c>
    </row>
    <row r="893" spans="2:10" ht="30" customHeight="1" x14ac:dyDescent="0.25">
      <c r="B893" s="59"/>
      <c r="C893" s="14"/>
      <c r="D893" s="14"/>
      <c r="E893" s="10" t="str">
        <f>IF(tbVisitas[Cliente]="","",IFERROR(INDEX(tbClientes[],MATCH(D893,tbClientes[Nome da Empresa],0),3),""))</f>
        <v/>
      </c>
      <c r="F893" s="14"/>
      <c r="G893" s="14"/>
      <c r="H893" s="14" t="str">
        <f ca="1">IF(G893="Cancelada",Aux!$A$2,IF(G893="Sim",Aux!$A$3,IF(AND(G893="Não",B893&gt;=TODAY()),Aux!$A$4,IF(AND(G893="Não",B893&lt;TODAY()),Aux!$A$5,""))))</f>
        <v/>
      </c>
      <c r="I893" s="14"/>
      <c r="J893" s="11" t="str">
        <f t="shared" si="14"/>
        <v/>
      </c>
    </row>
    <row r="894" spans="2:10" ht="30" customHeight="1" x14ac:dyDescent="0.25">
      <c r="B894" s="59"/>
      <c r="C894" s="14"/>
      <c r="D894" s="14"/>
      <c r="E894" s="10" t="str">
        <f>IF(tbVisitas[Cliente]="","",IFERROR(INDEX(tbClientes[],MATCH(D894,tbClientes[Nome da Empresa],0),3),""))</f>
        <v/>
      </c>
      <c r="F894" s="14"/>
      <c r="G894" s="14"/>
      <c r="H894" s="14" t="str">
        <f ca="1">IF(G894="Cancelada",Aux!$A$2,IF(G894="Sim",Aux!$A$3,IF(AND(G894="Não",B894&gt;=TODAY()),Aux!$A$4,IF(AND(G894="Não",B894&lt;TODAY()),Aux!$A$5,""))))</f>
        <v/>
      </c>
      <c r="I894" s="14"/>
      <c r="J894" s="11" t="str">
        <f t="shared" si="14"/>
        <v/>
      </c>
    </row>
    <row r="895" spans="2:10" ht="30" customHeight="1" x14ac:dyDescent="0.25">
      <c r="B895" s="59"/>
      <c r="C895" s="14"/>
      <c r="D895" s="14"/>
      <c r="E895" s="10" t="str">
        <f>IF(tbVisitas[Cliente]="","",IFERROR(INDEX(tbClientes[],MATCH(D895,tbClientes[Nome da Empresa],0),3),""))</f>
        <v/>
      </c>
      <c r="F895" s="14"/>
      <c r="G895" s="14"/>
      <c r="H895" s="14" t="str">
        <f ca="1">IF(G895="Cancelada",Aux!$A$2,IF(G895="Sim",Aux!$A$3,IF(AND(G895="Não",B895&gt;=TODAY()),Aux!$A$4,IF(AND(G895="Não",B895&lt;TODAY()),Aux!$A$5,""))))</f>
        <v/>
      </c>
      <c r="I895" s="14"/>
      <c r="J895" s="11" t="str">
        <f t="shared" si="14"/>
        <v/>
      </c>
    </row>
    <row r="896" spans="2:10" ht="30" customHeight="1" x14ac:dyDescent="0.25">
      <c r="B896" s="59"/>
      <c r="C896" s="14"/>
      <c r="D896" s="14"/>
      <c r="E896" s="10" t="str">
        <f>IF(tbVisitas[Cliente]="","",IFERROR(INDEX(tbClientes[],MATCH(D896,tbClientes[Nome da Empresa],0),3),""))</f>
        <v/>
      </c>
      <c r="F896" s="14"/>
      <c r="G896" s="14"/>
      <c r="H896" s="14" t="str">
        <f ca="1">IF(G896="Cancelada",Aux!$A$2,IF(G896="Sim",Aux!$A$3,IF(AND(G896="Não",B896&gt;=TODAY()),Aux!$A$4,IF(AND(G896="Não",B896&lt;TODAY()),Aux!$A$5,""))))</f>
        <v/>
      </c>
      <c r="I896" s="14"/>
      <c r="J896" s="11" t="str">
        <f t="shared" si="14"/>
        <v/>
      </c>
    </row>
    <row r="897" spans="2:10" ht="30" customHeight="1" x14ac:dyDescent="0.25">
      <c r="B897" s="59"/>
      <c r="C897" s="14"/>
      <c r="D897" s="14"/>
      <c r="E897" s="10" t="str">
        <f>IF(tbVisitas[Cliente]="","",IFERROR(INDEX(tbClientes[],MATCH(D897,tbClientes[Nome da Empresa],0),3),""))</f>
        <v/>
      </c>
      <c r="F897" s="14"/>
      <c r="G897" s="14"/>
      <c r="H897" s="14" t="str">
        <f ca="1">IF(G897="Cancelada",Aux!$A$2,IF(G897="Sim",Aux!$A$3,IF(AND(G897="Não",B897&gt;=TODAY()),Aux!$A$4,IF(AND(G897="Não",B897&lt;TODAY()),Aux!$A$5,""))))</f>
        <v/>
      </c>
      <c r="I897" s="14"/>
      <c r="J897" s="11" t="str">
        <f t="shared" si="14"/>
        <v/>
      </c>
    </row>
    <row r="898" spans="2:10" ht="30" customHeight="1" x14ac:dyDescent="0.25">
      <c r="B898" s="59"/>
      <c r="C898" s="14"/>
      <c r="D898" s="14"/>
      <c r="E898" s="10" t="str">
        <f>IF(tbVisitas[Cliente]="","",IFERROR(INDEX(tbClientes[],MATCH(D898,tbClientes[Nome da Empresa],0),3),""))</f>
        <v/>
      </c>
      <c r="F898" s="14"/>
      <c r="G898" s="14"/>
      <c r="H898" s="14" t="str">
        <f ca="1">IF(G898="Cancelada",Aux!$A$2,IF(G898="Sim",Aux!$A$3,IF(AND(G898="Não",B898&gt;=TODAY()),Aux!$A$4,IF(AND(G898="Não",B898&lt;TODAY()),Aux!$A$5,""))))</f>
        <v/>
      </c>
      <c r="I898" s="14"/>
      <c r="J898" s="11" t="str">
        <f t="shared" si="14"/>
        <v/>
      </c>
    </row>
    <row r="899" spans="2:10" ht="30" customHeight="1" x14ac:dyDescent="0.25">
      <c r="B899" s="59"/>
      <c r="C899" s="14"/>
      <c r="D899" s="14"/>
      <c r="E899" s="10" t="str">
        <f>IF(tbVisitas[Cliente]="","",IFERROR(INDEX(tbClientes[],MATCH(D899,tbClientes[Nome da Empresa],0),3),""))</f>
        <v/>
      </c>
      <c r="F899" s="14"/>
      <c r="G899" s="14"/>
      <c r="H899" s="14" t="str">
        <f ca="1">IF(G899="Cancelada",Aux!$A$2,IF(G899="Sim",Aux!$A$3,IF(AND(G899="Não",B899&gt;=TODAY()),Aux!$A$4,IF(AND(G899="Não",B899&lt;TODAY()),Aux!$A$5,""))))</f>
        <v/>
      </c>
      <c r="I899" s="14"/>
      <c r="J899" s="11" t="str">
        <f t="shared" si="14"/>
        <v/>
      </c>
    </row>
    <row r="900" spans="2:10" ht="30" customHeight="1" x14ac:dyDescent="0.25">
      <c r="B900" s="59"/>
      <c r="C900" s="14"/>
      <c r="D900" s="14"/>
      <c r="E900" s="10" t="str">
        <f>IF(tbVisitas[Cliente]="","",IFERROR(INDEX(tbClientes[],MATCH(D900,tbClientes[Nome da Empresa],0),3),""))</f>
        <v/>
      </c>
      <c r="F900" s="14"/>
      <c r="G900" s="14"/>
      <c r="H900" s="14" t="str">
        <f ca="1">IF(G900="Cancelada",Aux!$A$2,IF(G900="Sim",Aux!$A$3,IF(AND(G900="Não",B900&gt;=TODAY()),Aux!$A$4,IF(AND(G900="Não",B900&lt;TODAY()),Aux!$A$5,""))))</f>
        <v/>
      </c>
      <c r="I900" s="14"/>
      <c r="J900" s="11" t="str">
        <f t="shared" si="14"/>
        <v/>
      </c>
    </row>
    <row r="901" spans="2:10" ht="30" customHeight="1" x14ac:dyDescent="0.25">
      <c r="B901" s="59"/>
      <c r="C901" s="14"/>
      <c r="D901" s="14"/>
      <c r="E901" s="10" t="str">
        <f>IF(tbVisitas[Cliente]="","",IFERROR(INDEX(tbClientes[],MATCH(D901,tbClientes[Nome da Empresa],0),3),""))</f>
        <v/>
      </c>
      <c r="F901" s="14"/>
      <c r="G901" s="14"/>
      <c r="H901" s="14" t="str">
        <f ca="1">IF(G901="Cancelada",Aux!$A$2,IF(G901="Sim",Aux!$A$3,IF(AND(G901="Não",B901&gt;=TODAY()),Aux!$A$4,IF(AND(G901="Não",B901&lt;TODAY()),Aux!$A$5,""))))</f>
        <v/>
      </c>
      <c r="I901" s="14"/>
      <c r="J901" s="11" t="str">
        <f t="shared" si="14"/>
        <v/>
      </c>
    </row>
    <row r="902" spans="2:10" ht="30" customHeight="1" x14ac:dyDescent="0.25">
      <c r="B902" s="59"/>
      <c r="C902" s="14"/>
      <c r="D902" s="14"/>
      <c r="E902" s="10" t="str">
        <f>IF(tbVisitas[Cliente]="","",IFERROR(INDEX(tbClientes[],MATCH(D902,tbClientes[Nome da Empresa],0),3),""))</f>
        <v/>
      </c>
      <c r="F902" s="14"/>
      <c r="G902" s="14"/>
      <c r="H902" s="14" t="str">
        <f ca="1">IF(G902="Cancelada",Aux!$A$2,IF(G902="Sim",Aux!$A$3,IF(AND(G902="Não",B902&gt;=TODAY()),Aux!$A$4,IF(AND(G902="Não",B902&lt;TODAY()),Aux!$A$5,""))))</f>
        <v/>
      </c>
      <c r="I902" s="14"/>
      <c r="J902" s="11" t="str">
        <f t="shared" si="14"/>
        <v/>
      </c>
    </row>
    <row r="903" spans="2:10" ht="30" customHeight="1" x14ac:dyDescent="0.25">
      <c r="B903" s="59"/>
      <c r="C903" s="14"/>
      <c r="D903" s="14"/>
      <c r="E903" s="10" t="str">
        <f>IF(tbVisitas[Cliente]="","",IFERROR(INDEX(tbClientes[],MATCH(D903,tbClientes[Nome da Empresa],0),3),""))</f>
        <v/>
      </c>
      <c r="F903" s="14"/>
      <c r="G903" s="14"/>
      <c r="H903" s="14" t="str">
        <f ca="1">IF(G903="Cancelada",Aux!$A$2,IF(G903="Sim",Aux!$A$3,IF(AND(G903="Não",B903&gt;=TODAY()),Aux!$A$4,IF(AND(G903="Não",B903&lt;TODAY()),Aux!$A$5,""))))</f>
        <v/>
      </c>
      <c r="I903" s="14"/>
      <c r="J903" s="11" t="str">
        <f t="shared" si="14"/>
        <v/>
      </c>
    </row>
    <row r="904" spans="2:10" ht="30" customHeight="1" x14ac:dyDescent="0.25">
      <c r="B904" s="59"/>
      <c r="C904" s="14"/>
      <c r="D904" s="14"/>
      <c r="E904" s="10" t="str">
        <f>IF(tbVisitas[Cliente]="","",IFERROR(INDEX(tbClientes[],MATCH(D904,tbClientes[Nome da Empresa],0),3),""))</f>
        <v/>
      </c>
      <c r="F904" s="14"/>
      <c r="G904" s="14"/>
      <c r="H904" s="14" t="str">
        <f ca="1">IF(G904="Cancelada",Aux!$A$2,IF(G904="Sim",Aux!$A$3,IF(AND(G904="Não",B904&gt;=TODAY()),Aux!$A$4,IF(AND(G904="Não",B904&lt;TODAY()),Aux!$A$5,""))))</f>
        <v/>
      </c>
      <c r="I904" s="14"/>
      <c r="J904" s="11" t="str">
        <f t="shared" si="14"/>
        <v/>
      </c>
    </row>
    <row r="905" spans="2:10" ht="30" customHeight="1" x14ac:dyDescent="0.25">
      <c r="B905" s="59"/>
      <c r="C905" s="14"/>
      <c r="D905" s="14"/>
      <c r="E905" s="10" t="str">
        <f>IF(tbVisitas[Cliente]="","",IFERROR(INDEX(tbClientes[],MATCH(D905,tbClientes[Nome da Empresa],0),3),""))</f>
        <v/>
      </c>
      <c r="F905" s="14"/>
      <c r="G905" s="14"/>
      <c r="H905" s="14" t="str">
        <f ca="1">IF(G905="Cancelada",Aux!$A$2,IF(G905="Sim",Aux!$A$3,IF(AND(G905="Não",B905&gt;=TODAY()),Aux!$A$4,IF(AND(G905="Não",B905&lt;TODAY()),Aux!$A$5,""))))</f>
        <v/>
      </c>
      <c r="I905" s="14"/>
      <c r="J905" s="11" t="str">
        <f t="shared" si="14"/>
        <v/>
      </c>
    </row>
    <row r="906" spans="2:10" ht="30" customHeight="1" x14ac:dyDescent="0.25">
      <c r="B906" s="59"/>
      <c r="C906" s="14"/>
      <c r="D906" s="14"/>
      <c r="E906" s="10" t="str">
        <f>IF(tbVisitas[Cliente]="","",IFERROR(INDEX(tbClientes[],MATCH(D906,tbClientes[Nome da Empresa],0),3),""))</f>
        <v/>
      </c>
      <c r="F906" s="14"/>
      <c r="G906" s="14"/>
      <c r="H906" s="14" t="str">
        <f ca="1">IF(G906="Cancelada",Aux!$A$2,IF(G906="Sim",Aux!$A$3,IF(AND(G906="Não",B906&gt;=TODAY()),Aux!$A$4,IF(AND(G906="Não",B906&lt;TODAY()),Aux!$A$5,""))))</f>
        <v/>
      </c>
      <c r="I906" s="14"/>
      <c r="J906" s="11" t="str">
        <f t="shared" si="14"/>
        <v/>
      </c>
    </row>
    <row r="907" spans="2:10" ht="30" customHeight="1" x14ac:dyDescent="0.25">
      <c r="B907" s="59"/>
      <c r="C907" s="14"/>
      <c r="D907" s="14"/>
      <c r="E907" s="10" t="str">
        <f>IF(tbVisitas[Cliente]="","",IFERROR(INDEX(tbClientes[],MATCH(D907,tbClientes[Nome da Empresa],0),3),""))</f>
        <v/>
      </c>
      <c r="F907" s="14"/>
      <c r="G907" s="14"/>
      <c r="H907" s="14" t="str">
        <f ca="1">IF(G907="Cancelada",Aux!$A$2,IF(G907="Sim",Aux!$A$3,IF(AND(G907="Não",B907&gt;=TODAY()),Aux!$A$4,IF(AND(G907="Não",B907&lt;TODAY()),Aux!$A$5,""))))</f>
        <v/>
      </c>
      <c r="I907" s="14"/>
      <c r="J907" s="11" t="str">
        <f t="shared" si="14"/>
        <v/>
      </c>
    </row>
    <row r="908" spans="2:10" ht="30" customHeight="1" x14ac:dyDescent="0.25">
      <c r="B908" s="59"/>
      <c r="C908" s="14"/>
      <c r="D908" s="14"/>
      <c r="E908" s="10" t="str">
        <f>IF(tbVisitas[Cliente]="","",IFERROR(INDEX(tbClientes[],MATCH(D908,tbClientes[Nome da Empresa],0),3),""))</f>
        <v/>
      </c>
      <c r="F908" s="14"/>
      <c r="G908" s="14"/>
      <c r="H908" s="14" t="str">
        <f ca="1">IF(G908="Cancelada",Aux!$A$2,IF(G908="Sim",Aux!$A$3,IF(AND(G908="Não",B908&gt;=TODAY()),Aux!$A$4,IF(AND(G908="Não",B908&lt;TODAY()),Aux!$A$5,""))))</f>
        <v/>
      </c>
      <c r="I908" s="14"/>
      <c r="J908" s="11" t="str">
        <f t="shared" si="14"/>
        <v/>
      </c>
    </row>
    <row r="909" spans="2:10" ht="30" customHeight="1" x14ac:dyDescent="0.25">
      <c r="B909" s="59"/>
      <c r="C909" s="14"/>
      <c r="D909" s="14"/>
      <c r="E909" s="10" t="str">
        <f>IF(tbVisitas[Cliente]="","",IFERROR(INDEX(tbClientes[],MATCH(D909,tbClientes[Nome da Empresa],0),3),""))</f>
        <v/>
      </c>
      <c r="F909" s="14"/>
      <c r="G909" s="14"/>
      <c r="H909" s="14" t="str">
        <f ca="1">IF(G909="Cancelada",Aux!$A$2,IF(G909="Sim",Aux!$A$3,IF(AND(G909="Não",B909&gt;=TODAY()),Aux!$A$4,IF(AND(G909="Não",B909&lt;TODAY()),Aux!$A$5,""))))</f>
        <v/>
      </c>
      <c r="I909" s="14"/>
      <c r="J909" s="11" t="str">
        <f t="shared" si="14"/>
        <v/>
      </c>
    </row>
    <row r="910" spans="2:10" ht="30" customHeight="1" x14ac:dyDescent="0.25">
      <c r="B910" s="59"/>
      <c r="C910" s="14"/>
      <c r="D910" s="14"/>
      <c r="E910" s="10" t="str">
        <f>IF(tbVisitas[Cliente]="","",IFERROR(INDEX(tbClientes[],MATCH(D910,tbClientes[Nome da Empresa],0),3),""))</f>
        <v/>
      </c>
      <c r="F910" s="14"/>
      <c r="G910" s="14"/>
      <c r="H910" s="14" t="str">
        <f ca="1">IF(G910="Cancelada",Aux!$A$2,IF(G910="Sim",Aux!$A$3,IF(AND(G910="Não",B910&gt;=TODAY()),Aux!$A$4,IF(AND(G910="Não",B910&lt;TODAY()),Aux!$A$5,""))))</f>
        <v/>
      </c>
      <c r="I910" s="14"/>
      <c r="J910" s="11" t="str">
        <f t="shared" si="14"/>
        <v/>
      </c>
    </row>
    <row r="911" spans="2:10" ht="30" customHeight="1" x14ac:dyDescent="0.25">
      <c r="B911" s="59"/>
      <c r="C911" s="14"/>
      <c r="D911" s="14"/>
      <c r="E911" s="10" t="str">
        <f>IF(tbVisitas[Cliente]="","",IFERROR(INDEX(tbClientes[],MATCH(D911,tbClientes[Nome da Empresa],0),3),""))</f>
        <v/>
      </c>
      <c r="F911" s="14"/>
      <c r="G911" s="14"/>
      <c r="H911" s="14" t="str">
        <f ca="1">IF(G911="Cancelada",Aux!$A$2,IF(G911="Sim",Aux!$A$3,IF(AND(G911="Não",B911&gt;=TODAY()),Aux!$A$4,IF(AND(G911="Não",B911&lt;TODAY()),Aux!$A$5,""))))</f>
        <v/>
      </c>
      <c r="I911" s="14"/>
      <c r="J911" s="11" t="str">
        <f t="shared" si="14"/>
        <v/>
      </c>
    </row>
    <row r="912" spans="2:10" ht="30" customHeight="1" x14ac:dyDescent="0.25">
      <c r="B912" s="59"/>
      <c r="C912" s="14"/>
      <c r="D912" s="14"/>
      <c r="E912" s="10" t="str">
        <f>IF(tbVisitas[Cliente]="","",IFERROR(INDEX(tbClientes[],MATCH(D912,tbClientes[Nome da Empresa],0),3),""))</f>
        <v/>
      </c>
      <c r="F912" s="14"/>
      <c r="G912" s="14"/>
      <c r="H912" s="14" t="str">
        <f ca="1">IF(G912="Cancelada",Aux!$A$2,IF(G912="Sim",Aux!$A$3,IF(AND(G912="Não",B912&gt;=TODAY()),Aux!$A$4,IF(AND(G912="Não",B912&lt;TODAY()),Aux!$A$5,""))))</f>
        <v/>
      </c>
      <c r="I912" s="14"/>
      <c r="J912" s="11" t="str">
        <f t="shared" si="14"/>
        <v/>
      </c>
    </row>
    <row r="913" spans="2:10" ht="30" customHeight="1" x14ac:dyDescent="0.25">
      <c r="B913" s="59"/>
      <c r="C913" s="14"/>
      <c r="D913" s="14"/>
      <c r="E913" s="10" t="str">
        <f>IF(tbVisitas[Cliente]="","",IFERROR(INDEX(tbClientes[],MATCH(D913,tbClientes[Nome da Empresa],0),3),""))</f>
        <v/>
      </c>
      <c r="F913" s="14"/>
      <c r="G913" s="14"/>
      <c r="H913" s="14" t="str">
        <f ca="1">IF(G913="Cancelada",Aux!$A$2,IF(G913="Sim",Aux!$A$3,IF(AND(G913="Não",B913&gt;=TODAY()),Aux!$A$4,IF(AND(G913="Não",B913&lt;TODAY()),Aux!$A$5,""))))</f>
        <v/>
      </c>
      <c r="I913" s="14"/>
      <c r="J913" s="11" t="str">
        <f t="shared" si="14"/>
        <v/>
      </c>
    </row>
    <row r="914" spans="2:10" ht="30" customHeight="1" x14ac:dyDescent="0.25">
      <c r="B914" s="59"/>
      <c r="C914" s="14"/>
      <c r="D914" s="14"/>
      <c r="E914" s="10" t="str">
        <f>IF(tbVisitas[Cliente]="","",IFERROR(INDEX(tbClientes[],MATCH(D914,tbClientes[Nome da Empresa],0),3),""))</f>
        <v/>
      </c>
      <c r="F914" s="14"/>
      <c r="G914" s="14"/>
      <c r="H914" s="14" t="str">
        <f ca="1">IF(G914="Cancelada",Aux!$A$2,IF(G914="Sim",Aux!$A$3,IF(AND(G914="Não",B914&gt;=TODAY()),Aux!$A$4,IF(AND(G914="Não",B914&lt;TODAY()),Aux!$A$5,""))))</f>
        <v/>
      </c>
      <c r="I914" s="14"/>
      <c r="J914" s="11" t="str">
        <f t="shared" si="14"/>
        <v/>
      </c>
    </row>
    <row r="915" spans="2:10" ht="30" customHeight="1" x14ac:dyDescent="0.25">
      <c r="B915" s="59"/>
      <c r="C915" s="14"/>
      <c r="D915" s="14"/>
      <c r="E915" s="10" t="str">
        <f>IF(tbVisitas[Cliente]="","",IFERROR(INDEX(tbClientes[],MATCH(D915,tbClientes[Nome da Empresa],0),3),""))</f>
        <v/>
      </c>
      <c r="F915" s="14"/>
      <c r="G915" s="14"/>
      <c r="H915" s="14" t="str">
        <f ca="1">IF(G915="Cancelada",Aux!$A$2,IF(G915="Sim",Aux!$A$3,IF(AND(G915="Não",B915&gt;=TODAY()),Aux!$A$4,IF(AND(G915="Não",B915&lt;TODAY()),Aux!$A$5,""))))</f>
        <v/>
      </c>
      <c r="I915" s="14"/>
      <c r="J915" s="11" t="str">
        <f t="shared" si="14"/>
        <v/>
      </c>
    </row>
    <row r="916" spans="2:10" ht="30" customHeight="1" x14ac:dyDescent="0.25">
      <c r="B916" s="59"/>
      <c r="C916" s="14"/>
      <c r="D916" s="14"/>
      <c r="E916" s="10" t="str">
        <f>IF(tbVisitas[Cliente]="","",IFERROR(INDEX(tbClientes[],MATCH(D916,tbClientes[Nome da Empresa],0),3),""))</f>
        <v/>
      </c>
      <c r="F916" s="14"/>
      <c r="G916" s="14"/>
      <c r="H916" s="14" t="str">
        <f ca="1">IF(G916="Cancelada",Aux!$A$2,IF(G916="Sim",Aux!$A$3,IF(AND(G916="Não",B916&gt;=TODAY()),Aux!$A$4,IF(AND(G916="Não",B916&lt;TODAY()),Aux!$A$5,""))))</f>
        <v/>
      </c>
      <c r="I916" s="14"/>
      <c r="J916" s="11" t="str">
        <f t="shared" si="14"/>
        <v/>
      </c>
    </row>
    <row r="917" spans="2:10" ht="30" customHeight="1" x14ac:dyDescent="0.25">
      <c r="B917" s="59"/>
      <c r="C917" s="14"/>
      <c r="D917" s="14"/>
      <c r="E917" s="10" t="str">
        <f>IF(tbVisitas[Cliente]="","",IFERROR(INDEX(tbClientes[],MATCH(D917,tbClientes[Nome da Empresa],0),3),""))</f>
        <v/>
      </c>
      <c r="F917" s="14"/>
      <c r="G917" s="14"/>
      <c r="H917" s="14" t="str">
        <f ca="1">IF(G917="Cancelada",Aux!$A$2,IF(G917="Sim",Aux!$A$3,IF(AND(G917="Não",B917&gt;=TODAY()),Aux!$A$4,IF(AND(G917="Não",B917&lt;TODAY()),Aux!$A$5,""))))</f>
        <v/>
      </c>
      <c r="I917" s="14"/>
      <c r="J917" s="11" t="str">
        <f t="shared" si="14"/>
        <v/>
      </c>
    </row>
    <row r="918" spans="2:10" ht="30" customHeight="1" x14ac:dyDescent="0.25">
      <c r="B918" s="59"/>
      <c r="C918" s="14"/>
      <c r="D918" s="14"/>
      <c r="E918" s="10" t="str">
        <f>IF(tbVisitas[Cliente]="","",IFERROR(INDEX(tbClientes[],MATCH(D918,tbClientes[Nome da Empresa],0),3),""))</f>
        <v/>
      </c>
      <c r="F918" s="14"/>
      <c r="G918" s="14"/>
      <c r="H918" s="14" t="str">
        <f ca="1">IF(G918="Cancelada",Aux!$A$2,IF(G918="Sim",Aux!$A$3,IF(AND(G918="Não",B918&gt;=TODAY()),Aux!$A$4,IF(AND(G918="Não",B918&lt;TODAY()),Aux!$A$5,""))))</f>
        <v/>
      </c>
      <c r="I918" s="14"/>
      <c r="J918" s="11" t="str">
        <f t="shared" si="14"/>
        <v/>
      </c>
    </row>
    <row r="919" spans="2:10" ht="30" customHeight="1" x14ac:dyDescent="0.25">
      <c r="B919" s="59"/>
      <c r="C919" s="14"/>
      <c r="D919" s="14"/>
      <c r="E919" s="10" t="str">
        <f>IF(tbVisitas[Cliente]="","",IFERROR(INDEX(tbClientes[],MATCH(D919,tbClientes[Nome da Empresa],0),3),""))</f>
        <v/>
      </c>
      <c r="F919" s="14"/>
      <c r="G919" s="14"/>
      <c r="H919" s="14" t="str">
        <f ca="1">IF(G919="Cancelada",Aux!$A$2,IF(G919="Sim",Aux!$A$3,IF(AND(G919="Não",B919&gt;=TODAY()),Aux!$A$4,IF(AND(G919="Não",B919&lt;TODAY()),Aux!$A$5,""))))</f>
        <v/>
      </c>
      <c r="I919" s="14"/>
      <c r="J919" s="11" t="str">
        <f t="shared" si="14"/>
        <v/>
      </c>
    </row>
    <row r="920" spans="2:10" ht="30" customHeight="1" x14ac:dyDescent="0.25">
      <c r="B920" s="59"/>
      <c r="C920" s="14"/>
      <c r="D920" s="14"/>
      <c r="E920" s="10" t="str">
        <f>IF(tbVisitas[Cliente]="","",IFERROR(INDEX(tbClientes[],MATCH(D920,tbClientes[Nome da Empresa],0),3),""))</f>
        <v/>
      </c>
      <c r="F920" s="14"/>
      <c r="G920" s="14"/>
      <c r="H920" s="14" t="str">
        <f ca="1">IF(G920="Cancelada",Aux!$A$2,IF(G920="Sim",Aux!$A$3,IF(AND(G920="Não",B920&gt;=TODAY()),Aux!$A$4,IF(AND(G920="Não",B920&lt;TODAY()),Aux!$A$5,""))))</f>
        <v/>
      </c>
      <c r="I920" s="14"/>
      <c r="J920" s="11" t="str">
        <f t="shared" ref="J920:J945" si="15">IF(B920="","",ROW())</f>
        <v/>
      </c>
    </row>
    <row r="921" spans="2:10" ht="30" customHeight="1" x14ac:dyDescent="0.25">
      <c r="B921" s="59"/>
      <c r="C921" s="14"/>
      <c r="D921" s="14"/>
      <c r="E921" s="10" t="str">
        <f>IF(tbVisitas[Cliente]="","",IFERROR(INDEX(tbClientes[],MATCH(D921,tbClientes[Nome da Empresa],0),3),""))</f>
        <v/>
      </c>
      <c r="F921" s="14"/>
      <c r="G921" s="14"/>
      <c r="H921" s="14" t="str">
        <f ca="1">IF(G921="Cancelada",Aux!$A$2,IF(G921="Sim",Aux!$A$3,IF(AND(G921="Não",B921&gt;=TODAY()),Aux!$A$4,IF(AND(G921="Não",B921&lt;TODAY()),Aux!$A$5,""))))</f>
        <v/>
      </c>
      <c r="I921" s="14"/>
      <c r="J921" s="11" t="str">
        <f t="shared" si="15"/>
        <v/>
      </c>
    </row>
    <row r="922" spans="2:10" ht="30" customHeight="1" x14ac:dyDescent="0.25">
      <c r="B922" s="59"/>
      <c r="C922" s="14"/>
      <c r="D922" s="14"/>
      <c r="E922" s="10" t="str">
        <f>IF(tbVisitas[Cliente]="","",IFERROR(INDEX(tbClientes[],MATCH(D922,tbClientes[Nome da Empresa],0),3),""))</f>
        <v/>
      </c>
      <c r="F922" s="14"/>
      <c r="G922" s="14"/>
      <c r="H922" s="14" t="str">
        <f ca="1">IF(G922="Cancelada",Aux!$A$2,IF(G922="Sim",Aux!$A$3,IF(AND(G922="Não",B922&gt;=TODAY()),Aux!$A$4,IF(AND(G922="Não",B922&lt;TODAY()),Aux!$A$5,""))))</f>
        <v/>
      </c>
      <c r="I922" s="14"/>
      <c r="J922" s="11" t="str">
        <f t="shared" si="15"/>
        <v/>
      </c>
    </row>
    <row r="923" spans="2:10" ht="30" customHeight="1" x14ac:dyDescent="0.25">
      <c r="B923" s="59"/>
      <c r="C923" s="14"/>
      <c r="D923" s="14"/>
      <c r="E923" s="10" t="str">
        <f>IF(tbVisitas[Cliente]="","",IFERROR(INDEX(tbClientes[],MATCH(D923,tbClientes[Nome da Empresa],0),3),""))</f>
        <v/>
      </c>
      <c r="F923" s="14"/>
      <c r="G923" s="14"/>
      <c r="H923" s="14" t="str">
        <f ca="1">IF(G923="Cancelada",Aux!$A$2,IF(G923="Sim",Aux!$A$3,IF(AND(G923="Não",B923&gt;=TODAY()),Aux!$A$4,IF(AND(G923="Não",B923&lt;TODAY()),Aux!$A$5,""))))</f>
        <v/>
      </c>
      <c r="I923" s="14"/>
      <c r="J923" s="11" t="str">
        <f t="shared" si="15"/>
        <v/>
      </c>
    </row>
    <row r="924" spans="2:10" ht="30" customHeight="1" x14ac:dyDescent="0.25">
      <c r="B924" s="59"/>
      <c r="C924" s="14"/>
      <c r="D924" s="14"/>
      <c r="E924" s="10" t="str">
        <f>IF(tbVisitas[Cliente]="","",IFERROR(INDEX(tbClientes[],MATCH(D924,tbClientes[Nome da Empresa],0),3),""))</f>
        <v/>
      </c>
      <c r="F924" s="14"/>
      <c r="G924" s="14"/>
      <c r="H924" s="14" t="str">
        <f ca="1">IF(G924="Cancelada",Aux!$A$2,IF(G924="Sim",Aux!$A$3,IF(AND(G924="Não",B924&gt;=TODAY()),Aux!$A$4,IF(AND(G924="Não",B924&lt;TODAY()),Aux!$A$5,""))))</f>
        <v/>
      </c>
      <c r="I924" s="14"/>
      <c r="J924" s="11" t="str">
        <f t="shared" si="15"/>
        <v/>
      </c>
    </row>
    <row r="925" spans="2:10" ht="30" customHeight="1" x14ac:dyDescent="0.25">
      <c r="B925" s="59"/>
      <c r="C925" s="14"/>
      <c r="D925" s="14"/>
      <c r="E925" s="10" t="str">
        <f>IF(tbVisitas[Cliente]="","",IFERROR(INDEX(tbClientes[],MATCH(D925,tbClientes[Nome da Empresa],0),3),""))</f>
        <v/>
      </c>
      <c r="F925" s="14"/>
      <c r="G925" s="14"/>
      <c r="H925" s="14" t="str">
        <f ca="1">IF(G925="Cancelada",Aux!$A$2,IF(G925="Sim",Aux!$A$3,IF(AND(G925="Não",B925&gt;=TODAY()),Aux!$A$4,IF(AND(G925="Não",B925&lt;TODAY()),Aux!$A$5,""))))</f>
        <v/>
      </c>
      <c r="I925" s="14"/>
      <c r="J925" s="11" t="str">
        <f t="shared" si="15"/>
        <v/>
      </c>
    </row>
    <row r="926" spans="2:10" ht="30" customHeight="1" x14ac:dyDescent="0.25">
      <c r="B926" s="59"/>
      <c r="C926" s="14"/>
      <c r="D926" s="14"/>
      <c r="E926" s="10" t="str">
        <f>IF(tbVisitas[Cliente]="","",IFERROR(INDEX(tbClientes[],MATCH(D926,tbClientes[Nome da Empresa],0),3),""))</f>
        <v/>
      </c>
      <c r="F926" s="14"/>
      <c r="G926" s="14"/>
      <c r="H926" s="14" t="str">
        <f ca="1">IF(G926="Cancelada",Aux!$A$2,IF(G926="Sim",Aux!$A$3,IF(AND(G926="Não",B926&gt;=TODAY()),Aux!$A$4,IF(AND(G926="Não",B926&lt;TODAY()),Aux!$A$5,""))))</f>
        <v/>
      </c>
      <c r="I926" s="14"/>
      <c r="J926" s="11" t="str">
        <f t="shared" si="15"/>
        <v/>
      </c>
    </row>
    <row r="927" spans="2:10" ht="30" customHeight="1" x14ac:dyDescent="0.25">
      <c r="B927" s="59"/>
      <c r="C927" s="14"/>
      <c r="D927" s="14"/>
      <c r="E927" s="10" t="str">
        <f>IF(tbVisitas[Cliente]="","",IFERROR(INDEX(tbClientes[],MATCH(D927,tbClientes[Nome da Empresa],0),3),""))</f>
        <v/>
      </c>
      <c r="F927" s="14"/>
      <c r="G927" s="14"/>
      <c r="H927" s="14" t="str">
        <f ca="1">IF(G927="Cancelada",Aux!$A$2,IF(G927="Sim",Aux!$A$3,IF(AND(G927="Não",B927&gt;=TODAY()),Aux!$A$4,IF(AND(G927="Não",B927&lt;TODAY()),Aux!$A$5,""))))</f>
        <v/>
      </c>
      <c r="I927" s="14"/>
      <c r="J927" s="11" t="str">
        <f t="shared" si="15"/>
        <v/>
      </c>
    </row>
    <row r="928" spans="2:10" ht="30" customHeight="1" x14ac:dyDescent="0.25">
      <c r="B928" s="59"/>
      <c r="C928" s="14"/>
      <c r="D928" s="14"/>
      <c r="E928" s="10" t="str">
        <f>IF(tbVisitas[Cliente]="","",IFERROR(INDEX(tbClientes[],MATCH(D928,tbClientes[Nome da Empresa],0),3),""))</f>
        <v/>
      </c>
      <c r="F928" s="14"/>
      <c r="G928" s="14"/>
      <c r="H928" s="14" t="str">
        <f ca="1">IF(G928="Cancelada",Aux!$A$2,IF(G928="Sim",Aux!$A$3,IF(AND(G928="Não",B928&gt;=TODAY()),Aux!$A$4,IF(AND(G928="Não",B928&lt;TODAY()),Aux!$A$5,""))))</f>
        <v/>
      </c>
      <c r="I928" s="14"/>
      <c r="J928" s="11" t="str">
        <f t="shared" si="15"/>
        <v/>
      </c>
    </row>
    <row r="929" spans="2:10" ht="30" customHeight="1" x14ac:dyDescent="0.25">
      <c r="B929" s="59"/>
      <c r="C929" s="14"/>
      <c r="D929" s="14"/>
      <c r="E929" s="10" t="str">
        <f>IF(tbVisitas[Cliente]="","",IFERROR(INDEX(tbClientes[],MATCH(D929,tbClientes[Nome da Empresa],0),3),""))</f>
        <v/>
      </c>
      <c r="F929" s="14"/>
      <c r="G929" s="14"/>
      <c r="H929" s="14" t="str">
        <f ca="1">IF(G929="Cancelada",Aux!$A$2,IF(G929="Sim",Aux!$A$3,IF(AND(G929="Não",B929&gt;=TODAY()),Aux!$A$4,IF(AND(G929="Não",B929&lt;TODAY()),Aux!$A$5,""))))</f>
        <v/>
      </c>
      <c r="I929" s="14"/>
      <c r="J929" s="11" t="str">
        <f t="shared" si="15"/>
        <v/>
      </c>
    </row>
    <row r="930" spans="2:10" ht="30" customHeight="1" x14ac:dyDescent="0.25">
      <c r="B930" s="59"/>
      <c r="C930" s="14"/>
      <c r="D930" s="14"/>
      <c r="E930" s="10" t="str">
        <f>IF(tbVisitas[Cliente]="","",IFERROR(INDEX(tbClientes[],MATCH(D930,tbClientes[Nome da Empresa],0),3),""))</f>
        <v/>
      </c>
      <c r="F930" s="14"/>
      <c r="G930" s="14"/>
      <c r="H930" s="14" t="str">
        <f ca="1">IF(G930="Cancelada",Aux!$A$2,IF(G930="Sim",Aux!$A$3,IF(AND(G930="Não",B930&gt;=TODAY()),Aux!$A$4,IF(AND(G930="Não",B930&lt;TODAY()),Aux!$A$5,""))))</f>
        <v/>
      </c>
      <c r="I930" s="14"/>
      <c r="J930" s="11" t="str">
        <f t="shared" si="15"/>
        <v/>
      </c>
    </row>
    <row r="931" spans="2:10" ht="30" customHeight="1" x14ac:dyDescent="0.25">
      <c r="B931" s="59"/>
      <c r="C931" s="14"/>
      <c r="D931" s="14"/>
      <c r="E931" s="10" t="str">
        <f>IF(tbVisitas[Cliente]="","",IFERROR(INDEX(tbClientes[],MATCH(D931,tbClientes[Nome da Empresa],0),3),""))</f>
        <v/>
      </c>
      <c r="F931" s="14"/>
      <c r="G931" s="14"/>
      <c r="H931" s="14" t="str">
        <f ca="1">IF(G931="Cancelada",Aux!$A$2,IF(G931="Sim",Aux!$A$3,IF(AND(G931="Não",B931&gt;=TODAY()),Aux!$A$4,IF(AND(G931="Não",B931&lt;TODAY()),Aux!$A$5,""))))</f>
        <v/>
      </c>
      <c r="I931" s="14"/>
      <c r="J931" s="11" t="str">
        <f t="shared" si="15"/>
        <v/>
      </c>
    </row>
    <row r="932" spans="2:10" ht="30" customHeight="1" x14ac:dyDescent="0.25">
      <c r="B932" s="59"/>
      <c r="C932" s="14"/>
      <c r="D932" s="14"/>
      <c r="E932" s="10" t="str">
        <f>IF(tbVisitas[Cliente]="","",IFERROR(INDEX(tbClientes[],MATCH(D932,tbClientes[Nome da Empresa],0),3),""))</f>
        <v/>
      </c>
      <c r="F932" s="14"/>
      <c r="G932" s="14"/>
      <c r="H932" s="14" t="str">
        <f ca="1">IF(G932="Cancelada",Aux!$A$2,IF(G932="Sim",Aux!$A$3,IF(AND(G932="Não",B932&gt;=TODAY()),Aux!$A$4,IF(AND(G932="Não",B932&lt;TODAY()),Aux!$A$5,""))))</f>
        <v/>
      </c>
      <c r="I932" s="14"/>
      <c r="J932" s="11" t="str">
        <f t="shared" si="15"/>
        <v/>
      </c>
    </row>
    <row r="933" spans="2:10" ht="30" customHeight="1" x14ac:dyDescent="0.25">
      <c r="B933" s="59"/>
      <c r="C933" s="14"/>
      <c r="D933" s="14"/>
      <c r="E933" s="10" t="str">
        <f>IF(tbVisitas[Cliente]="","",IFERROR(INDEX(tbClientes[],MATCH(D933,tbClientes[Nome da Empresa],0),3),""))</f>
        <v/>
      </c>
      <c r="F933" s="14"/>
      <c r="G933" s="14"/>
      <c r="H933" s="14" t="str">
        <f ca="1">IF(G933="Cancelada",Aux!$A$2,IF(G933="Sim",Aux!$A$3,IF(AND(G933="Não",B933&gt;=TODAY()),Aux!$A$4,IF(AND(G933="Não",B933&lt;TODAY()),Aux!$A$5,""))))</f>
        <v/>
      </c>
      <c r="I933" s="14"/>
      <c r="J933" s="11" t="str">
        <f t="shared" si="15"/>
        <v/>
      </c>
    </row>
    <row r="934" spans="2:10" ht="30" customHeight="1" x14ac:dyDescent="0.25">
      <c r="B934" s="59"/>
      <c r="C934" s="14"/>
      <c r="D934" s="14"/>
      <c r="E934" s="10" t="str">
        <f>IF(tbVisitas[Cliente]="","",IFERROR(INDEX(tbClientes[],MATCH(D934,tbClientes[Nome da Empresa],0),3),""))</f>
        <v/>
      </c>
      <c r="F934" s="14"/>
      <c r="G934" s="14"/>
      <c r="H934" s="14" t="str">
        <f ca="1">IF(G934="Cancelada",Aux!$A$2,IF(G934="Sim",Aux!$A$3,IF(AND(G934="Não",B934&gt;=TODAY()),Aux!$A$4,IF(AND(G934="Não",B934&lt;TODAY()),Aux!$A$5,""))))</f>
        <v/>
      </c>
      <c r="I934" s="14"/>
      <c r="J934" s="11" t="str">
        <f t="shared" si="15"/>
        <v/>
      </c>
    </row>
    <row r="935" spans="2:10" ht="30" customHeight="1" x14ac:dyDescent="0.25">
      <c r="B935" s="59"/>
      <c r="C935" s="14"/>
      <c r="D935" s="14"/>
      <c r="E935" s="10" t="str">
        <f>IF(tbVisitas[Cliente]="","",IFERROR(INDEX(tbClientes[],MATCH(D935,tbClientes[Nome da Empresa],0),3),""))</f>
        <v/>
      </c>
      <c r="F935" s="14"/>
      <c r="G935" s="14"/>
      <c r="H935" s="14" t="str">
        <f ca="1">IF(G935="Cancelada",Aux!$A$2,IF(G935="Sim",Aux!$A$3,IF(AND(G935="Não",B935&gt;=TODAY()),Aux!$A$4,IF(AND(G935="Não",B935&lt;TODAY()),Aux!$A$5,""))))</f>
        <v/>
      </c>
      <c r="I935" s="14"/>
      <c r="J935" s="11" t="str">
        <f t="shared" si="15"/>
        <v/>
      </c>
    </row>
    <row r="936" spans="2:10" ht="30" customHeight="1" x14ac:dyDescent="0.25">
      <c r="B936" s="59"/>
      <c r="C936" s="14"/>
      <c r="D936" s="14"/>
      <c r="E936" s="10" t="str">
        <f>IF(tbVisitas[Cliente]="","",IFERROR(INDEX(tbClientes[],MATCH(D936,tbClientes[Nome da Empresa],0),3),""))</f>
        <v/>
      </c>
      <c r="F936" s="14"/>
      <c r="G936" s="14"/>
      <c r="H936" s="14" t="str">
        <f ca="1">IF(G936="Cancelada",Aux!$A$2,IF(G936="Sim",Aux!$A$3,IF(AND(G936="Não",B936&gt;=TODAY()),Aux!$A$4,IF(AND(G936="Não",B936&lt;TODAY()),Aux!$A$5,""))))</f>
        <v/>
      </c>
      <c r="I936" s="14"/>
      <c r="J936" s="11" t="str">
        <f t="shared" si="15"/>
        <v/>
      </c>
    </row>
    <row r="937" spans="2:10" ht="30" customHeight="1" x14ac:dyDescent="0.25">
      <c r="B937" s="59"/>
      <c r="C937" s="14"/>
      <c r="D937" s="14"/>
      <c r="E937" s="10" t="str">
        <f>IF(tbVisitas[Cliente]="","",IFERROR(INDEX(tbClientes[],MATCH(D937,tbClientes[Nome da Empresa],0),3),""))</f>
        <v/>
      </c>
      <c r="F937" s="14"/>
      <c r="G937" s="14"/>
      <c r="H937" s="14" t="str">
        <f ca="1">IF(G937="Cancelada",Aux!$A$2,IF(G937="Sim",Aux!$A$3,IF(AND(G937="Não",B937&gt;=TODAY()),Aux!$A$4,IF(AND(G937="Não",B937&lt;TODAY()),Aux!$A$5,""))))</f>
        <v/>
      </c>
      <c r="I937" s="14"/>
      <c r="J937" s="11" t="str">
        <f t="shared" si="15"/>
        <v/>
      </c>
    </row>
    <row r="938" spans="2:10" ht="30" customHeight="1" x14ac:dyDescent="0.25">
      <c r="B938" s="59"/>
      <c r="C938" s="14"/>
      <c r="D938" s="14"/>
      <c r="E938" s="10" t="str">
        <f>IF(tbVisitas[Cliente]="","",IFERROR(INDEX(tbClientes[],MATCH(D938,tbClientes[Nome da Empresa],0),3),""))</f>
        <v/>
      </c>
      <c r="F938" s="14"/>
      <c r="G938" s="14"/>
      <c r="H938" s="14" t="str">
        <f ca="1">IF(G938="Cancelada",Aux!$A$2,IF(G938="Sim",Aux!$A$3,IF(AND(G938="Não",B938&gt;=TODAY()),Aux!$A$4,IF(AND(G938="Não",B938&lt;TODAY()),Aux!$A$5,""))))</f>
        <v/>
      </c>
      <c r="I938" s="14"/>
      <c r="J938" s="11" t="str">
        <f t="shared" si="15"/>
        <v/>
      </c>
    </row>
    <row r="939" spans="2:10" ht="30" customHeight="1" x14ac:dyDescent="0.25">
      <c r="B939" s="59"/>
      <c r="C939" s="14"/>
      <c r="D939" s="14"/>
      <c r="E939" s="10" t="str">
        <f>IF(tbVisitas[Cliente]="","",IFERROR(INDEX(tbClientes[],MATCH(D939,tbClientes[Nome da Empresa],0),3),""))</f>
        <v/>
      </c>
      <c r="F939" s="14"/>
      <c r="G939" s="14"/>
      <c r="H939" s="14" t="str">
        <f ca="1">IF(G939="Cancelada",Aux!$A$2,IF(G939="Sim",Aux!$A$3,IF(AND(G939="Não",B939&gt;=TODAY()),Aux!$A$4,IF(AND(G939="Não",B939&lt;TODAY()),Aux!$A$5,""))))</f>
        <v/>
      </c>
      <c r="I939" s="14"/>
      <c r="J939" s="11" t="str">
        <f t="shared" si="15"/>
        <v/>
      </c>
    </row>
    <row r="940" spans="2:10" ht="30" customHeight="1" x14ac:dyDescent="0.25">
      <c r="B940" s="59"/>
      <c r="C940" s="14"/>
      <c r="D940" s="14"/>
      <c r="E940" s="10" t="str">
        <f>IF(tbVisitas[Cliente]="","",IFERROR(INDEX(tbClientes[],MATCH(D940,tbClientes[Nome da Empresa],0),3),""))</f>
        <v/>
      </c>
      <c r="F940" s="14"/>
      <c r="G940" s="14"/>
      <c r="H940" s="14" t="str">
        <f ca="1">IF(G940="Cancelada",Aux!$A$2,IF(G940="Sim",Aux!$A$3,IF(AND(G940="Não",B940&gt;=TODAY()),Aux!$A$4,IF(AND(G940="Não",B940&lt;TODAY()),Aux!$A$5,""))))</f>
        <v/>
      </c>
      <c r="I940" s="14"/>
      <c r="J940" s="11" t="str">
        <f t="shared" si="15"/>
        <v/>
      </c>
    </row>
    <row r="941" spans="2:10" ht="30" customHeight="1" x14ac:dyDescent="0.25">
      <c r="B941" s="59"/>
      <c r="C941" s="14"/>
      <c r="D941" s="14"/>
      <c r="E941" s="10" t="str">
        <f>IF(tbVisitas[Cliente]="","",IFERROR(INDEX(tbClientes[],MATCH(D941,tbClientes[Nome da Empresa],0),3),""))</f>
        <v/>
      </c>
      <c r="F941" s="14"/>
      <c r="G941" s="14"/>
      <c r="H941" s="14" t="str">
        <f ca="1">IF(G941="Cancelada",Aux!$A$2,IF(G941="Sim",Aux!$A$3,IF(AND(G941="Não",B941&gt;=TODAY()),Aux!$A$4,IF(AND(G941="Não",B941&lt;TODAY()),Aux!$A$5,""))))</f>
        <v/>
      </c>
      <c r="I941" s="14"/>
      <c r="J941" s="11" t="str">
        <f t="shared" si="15"/>
        <v/>
      </c>
    </row>
    <row r="942" spans="2:10" ht="30" customHeight="1" x14ac:dyDescent="0.25">
      <c r="B942" s="59"/>
      <c r="C942" s="14"/>
      <c r="D942" s="14"/>
      <c r="E942" s="10" t="str">
        <f>IF(tbVisitas[Cliente]="","",IFERROR(INDEX(tbClientes[],MATCH(D942,tbClientes[Nome da Empresa],0),3),""))</f>
        <v/>
      </c>
      <c r="F942" s="14"/>
      <c r="G942" s="14"/>
      <c r="H942" s="14" t="str">
        <f ca="1">IF(G942="Cancelada",Aux!$A$2,IF(G942="Sim",Aux!$A$3,IF(AND(G942="Não",B942&gt;=TODAY()),Aux!$A$4,IF(AND(G942="Não",B942&lt;TODAY()),Aux!$A$5,""))))</f>
        <v/>
      </c>
      <c r="I942" s="14"/>
      <c r="J942" s="11" t="str">
        <f t="shared" si="15"/>
        <v/>
      </c>
    </row>
    <row r="943" spans="2:10" ht="30" customHeight="1" x14ac:dyDescent="0.25">
      <c r="B943" s="59"/>
      <c r="C943" s="14"/>
      <c r="D943" s="14"/>
      <c r="E943" s="10" t="str">
        <f>IF(tbVisitas[Cliente]="","",IFERROR(INDEX(tbClientes[],MATCH(D943,tbClientes[Nome da Empresa],0),3),""))</f>
        <v/>
      </c>
      <c r="F943" s="14"/>
      <c r="G943" s="14"/>
      <c r="H943" s="14" t="str">
        <f ca="1">IF(G943="Cancelada",Aux!$A$2,IF(G943="Sim",Aux!$A$3,IF(AND(G943="Não",B943&gt;=TODAY()),Aux!$A$4,IF(AND(G943="Não",B943&lt;TODAY()),Aux!$A$5,""))))</f>
        <v/>
      </c>
      <c r="I943" s="14"/>
      <c r="J943" s="11" t="str">
        <f t="shared" si="15"/>
        <v/>
      </c>
    </row>
    <row r="944" spans="2:10" ht="30" customHeight="1" x14ac:dyDescent="0.25">
      <c r="B944" s="59"/>
      <c r="C944" s="14"/>
      <c r="D944" s="14"/>
      <c r="E944" s="10" t="str">
        <f>IF(tbVisitas[Cliente]="","",IFERROR(INDEX(tbClientes[],MATCH(D944,tbClientes[Nome da Empresa],0),3),""))</f>
        <v/>
      </c>
      <c r="F944" s="14"/>
      <c r="G944" s="14"/>
      <c r="H944" s="14" t="str">
        <f ca="1">IF(G944="Cancelada",Aux!$A$2,IF(G944="Sim",Aux!$A$3,IF(AND(G944="Não",B944&gt;=TODAY()),Aux!$A$4,IF(AND(G944="Não",B944&lt;TODAY()),Aux!$A$5,""))))</f>
        <v/>
      </c>
      <c r="I944" s="14"/>
      <c r="J944" s="11" t="str">
        <f t="shared" si="15"/>
        <v/>
      </c>
    </row>
    <row r="945" spans="2:10" ht="30" customHeight="1" x14ac:dyDescent="0.25">
      <c r="B945" s="59"/>
      <c r="C945" s="14"/>
      <c r="D945" s="14"/>
      <c r="E945" s="10" t="str">
        <f>IF(tbVisitas[Cliente]="","",IFERROR(INDEX(tbClientes[],MATCH(D945,tbClientes[Nome da Empresa],0),3),""))</f>
        <v/>
      </c>
      <c r="F945" s="14"/>
      <c r="G945" s="14"/>
      <c r="H945" s="14" t="str">
        <f ca="1">IF(G945="Cancelada",Aux!$A$2,IF(G945="Sim",Aux!$A$3,IF(AND(G945="Não",B945&gt;=TODAY()),Aux!$A$4,IF(AND(G945="Não",B945&lt;TODAY()),Aux!$A$5,""))))</f>
        <v/>
      </c>
      <c r="I945" s="14"/>
      <c r="J945" s="11" t="str">
        <f t="shared" si="15"/>
        <v/>
      </c>
    </row>
  </sheetData>
  <sheetProtection password="9084" sheet="1" objects="1" scenarios="1"/>
  <sortState ref="B8:B18">
    <sortCondition ref="B8"/>
  </sortState>
  <dataValidations count="5">
    <dataValidation type="date" operator="greaterThan" allowBlank="1" showInputMessage="1" showErrorMessage="1" errorTitle="Erro de operação!" error="_x000a_Informe uma data válida." sqref="B5:B945">
      <formula1>1</formula1>
    </dataValidation>
    <dataValidation type="list" allowBlank="1" showInputMessage="1" showErrorMessage="1" errorTitle="Erro de operação!" error="_x000a_Selecione um valor da lista." sqref="C5:C945">
      <formula1>listaFuncionarios</formula1>
    </dataValidation>
    <dataValidation type="list" allowBlank="1" showInputMessage="1" showErrorMessage="1" errorTitle="Erro de operação!" error="_x000a_Selecione um valor da lista." sqref="D5:D945">
      <formula1>listaClientes</formula1>
    </dataValidation>
    <dataValidation type="list" allowBlank="1" showInputMessage="1" showErrorMessage="1" errorTitle="Erro de operação!" error="_x000a_Selecione um valor da lista." sqref="F5:F945">
      <formula1>listaAtividades</formula1>
    </dataValidation>
    <dataValidation type="list" allowBlank="1" showInputMessage="1" showErrorMessage="1" errorTitle="Erro de operação!" error="_x000a_Selecione um valor da lista." sqref="G5:G945">
      <formula1>"Sim,Não,Cancelada"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6753EDB6-F897-451D-A36A-3A6B6B7773AD}">
            <xm:f>Aux!$A$2</xm:f>
            <x14:dxf>
              <fill>
                <patternFill>
                  <bgColor theme="0" tint="-0.14996795556505021"/>
                </patternFill>
              </fill>
            </x14:dxf>
          </x14:cfRule>
          <x14:cfRule type="cellIs" priority="2" operator="equal" id="{C1E569C7-EB8C-424A-9661-2A16F193715A}">
            <xm:f>Aux!$A$5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3" operator="equal" id="{33B5315C-656B-4518-B29D-A0FF259C3330}">
            <xm:f>Aux!$A$4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4" operator="equal" id="{82E2D059-209A-4235-B8EB-2F1C123FC325}">
            <xm:f>Aux!$A$3</xm:f>
            <x14:dxf>
              <font>
                <color theme="0"/>
              </font>
              <fill>
                <patternFill>
                  <bgColor rgb="FF00B050"/>
                </patternFill>
              </fill>
            </x14:dxf>
          </x14:cfRule>
          <xm:sqref>H5:H945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"/>
  <sheetViews>
    <sheetView showGridLines="0" zoomScaleNormal="100" workbookViewId="0"/>
  </sheetViews>
  <sheetFormatPr defaultRowHeight="15" x14ac:dyDescent="0.25"/>
  <cols>
    <col min="1" max="1" width="2.7109375" style="6" customWidth="1"/>
    <col min="2" max="2" width="15.85546875" style="6" bestFit="1" customWidth="1"/>
    <col min="3" max="15" width="12.42578125" style="6" customWidth="1"/>
    <col min="16" max="16384" width="9.140625" style="6"/>
  </cols>
  <sheetData>
    <row r="1" spans="2:15" s="1" customFormat="1" ht="30" customHeight="1" x14ac:dyDescent="0.25"/>
    <row r="2" spans="2:15" s="2" customFormat="1" ht="24.95" customHeight="1" x14ac:dyDescent="0.25"/>
    <row r="3" spans="2:15" s="3" customFormat="1" ht="20.100000000000001" customHeight="1" x14ac:dyDescent="0.25"/>
    <row r="4" spans="2:15" ht="20.100000000000001" customHeight="1" x14ac:dyDescent="0.25">
      <c r="B4" s="15" t="s">
        <v>34</v>
      </c>
      <c r="C4" s="25">
        <v>2026</v>
      </c>
    </row>
    <row r="5" spans="2:15" ht="5.0999999999999996" customHeight="1" thickBot="1" x14ac:dyDescent="0.3"/>
    <row r="6" spans="2:15" ht="15.75" hidden="1" thickBot="1" x14ac:dyDescent="0.3">
      <c r="C6" s="16">
        <f ca="1">IF($C$4="",DATE(YEAR(TODAY()),1,1),DATE($C$4,1,1))</f>
        <v>46023</v>
      </c>
      <c r="D6" s="17">
        <f ca="1">EOMONTH(C$6,0)+1</f>
        <v>46054</v>
      </c>
      <c r="E6" s="17">
        <f t="shared" ref="E6:O6" ca="1" si="0">EOMONTH(D$6,0)+1</f>
        <v>46082</v>
      </c>
      <c r="F6" s="17">
        <f t="shared" ca="1" si="0"/>
        <v>46113</v>
      </c>
      <c r="G6" s="17">
        <f t="shared" ca="1" si="0"/>
        <v>46143</v>
      </c>
      <c r="H6" s="17">
        <f t="shared" ca="1" si="0"/>
        <v>46174</v>
      </c>
      <c r="I6" s="17">
        <f t="shared" ca="1" si="0"/>
        <v>46204</v>
      </c>
      <c r="J6" s="17">
        <f t="shared" ca="1" si="0"/>
        <v>46235</v>
      </c>
      <c r="K6" s="17">
        <f t="shared" ca="1" si="0"/>
        <v>46266</v>
      </c>
      <c r="L6" s="17">
        <f t="shared" ca="1" si="0"/>
        <v>46296</v>
      </c>
      <c r="M6" s="17">
        <f t="shared" ca="1" si="0"/>
        <v>46327</v>
      </c>
      <c r="N6" s="17">
        <f t="shared" ca="1" si="0"/>
        <v>46357</v>
      </c>
      <c r="O6" s="17">
        <f t="shared" ca="1" si="0"/>
        <v>46388</v>
      </c>
    </row>
    <row r="7" spans="2:15" ht="20.100000000000001" customHeight="1" thickBot="1" x14ac:dyDescent="0.3"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33</v>
      </c>
    </row>
    <row r="8" spans="2:15" ht="20.100000000000001" customHeight="1" thickBot="1" x14ac:dyDescent="0.3">
      <c r="B8" s="19" t="s">
        <v>48</v>
      </c>
      <c r="C8" s="19">
        <f ca="1">SUM(C9:C12)</f>
        <v>1</v>
      </c>
      <c r="D8" s="19">
        <f t="shared" ref="D8:N8" ca="1" si="1">SUM(D9:D12)</f>
        <v>0</v>
      </c>
      <c r="E8" s="19">
        <f t="shared" ca="1" si="1"/>
        <v>0</v>
      </c>
      <c r="F8" s="19">
        <f t="shared" ca="1" si="1"/>
        <v>0</v>
      </c>
      <c r="G8" s="19">
        <f t="shared" ca="1" si="1"/>
        <v>0</v>
      </c>
      <c r="H8" s="19">
        <f t="shared" ca="1" si="1"/>
        <v>0</v>
      </c>
      <c r="I8" s="19">
        <f t="shared" ca="1" si="1"/>
        <v>0</v>
      </c>
      <c r="J8" s="19">
        <f t="shared" ca="1" si="1"/>
        <v>0</v>
      </c>
      <c r="K8" s="19">
        <f t="shared" ca="1" si="1"/>
        <v>0</v>
      </c>
      <c r="L8" s="19">
        <f t="shared" ca="1" si="1"/>
        <v>0</v>
      </c>
      <c r="M8" s="19">
        <f t="shared" ca="1" si="1"/>
        <v>0</v>
      </c>
      <c r="N8" s="19">
        <f t="shared" ca="1" si="1"/>
        <v>0</v>
      </c>
      <c r="O8" s="19">
        <f ca="1">SUM(C8:N8)</f>
        <v>1</v>
      </c>
    </row>
    <row r="9" spans="2:15" ht="20.100000000000001" customHeight="1" thickBot="1" x14ac:dyDescent="0.3">
      <c r="B9" s="20" t="str">
        <f>Aux!A2</f>
        <v>Remarcar visita</v>
      </c>
      <c r="C9" s="21">
        <f ca="1">IFERROR(COUNTIFS(tbVisitas[Status],$B9,tbVisitas[Data],"&gt;="&amp;C$6,tbVisitas[Data],"&lt;"&amp;D$6),"")</f>
        <v>0</v>
      </c>
      <c r="D9" s="21">
        <f ca="1">IFERROR(COUNTIFS(tbVisitas[Status],$B9,tbVisitas[Data],"&gt;="&amp;D$6,tbVisitas[Data],"&lt;"&amp;E$6),"")</f>
        <v>0</v>
      </c>
      <c r="E9" s="21">
        <f ca="1">IFERROR(COUNTIFS(tbVisitas[Status],$B9,tbVisitas[Data],"&gt;="&amp;E$6,tbVisitas[Data],"&lt;"&amp;F$6),"")</f>
        <v>0</v>
      </c>
      <c r="F9" s="21">
        <f ca="1">IFERROR(COUNTIFS(tbVisitas[Status],$B9,tbVisitas[Data],"&gt;="&amp;F$6,tbVisitas[Data],"&lt;"&amp;G$6),"")</f>
        <v>0</v>
      </c>
      <c r="G9" s="21">
        <f ca="1">IFERROR(COUNTIFS(tbVisitas[Status],$B9,tbVisitas[Data],"&gt;="&amp;G$6,tbVisitas[Data],"&lt;"&amp;H$6),"")</f>
        <v>0</v>
      </c>
      <c r="H9" s="21">
        <f ca="1">IFERROR(COUNTIFS(tbVisitas[Status],$B9,tbVisitas[Data],"&gt;="&amp;H$6,tbVisitas[Data],"&lt;"&amp;I$6),"")</f>
        <v>0</v>
      </c>
      <c r="I9" s="21">
        <f ca="1">IFERROR(COUNTIFS(tbVisitas[Status],$B9,tbVisitas[Data],"&gt;="&amp;I$6,tbVisitas[Data],"&lt;"&amp;J$6),"")</f>
        <v>0</v>
      </c>
      <c r="J9" s="21">
        <f ca="1">IFERROR(COUNTIFS(tbVisitas[Status],$B9,tbVisitas[Data],"&gt;="&amp;J$6,tbVisitas[Data],"&lt;"&amp;K$6),"")</f>
        <v>0</v>
      </c>
      <c r="K9" s="21">
        <f ca="1">IFERROR(COUNTIFS(tbVisitas[Status],$B9,tbVisitas[Data],"&gt;="&amp;K$6,tbVisitas[Data],"&lt;"&amp;L$6),"")</f>
        <v>0</v>
      </c>
      <c r="L9" s="21">
        <f ca="1">IFERROR(COUNTIFS(tbVisitas[Status],$B9,tbVisitas[Data],"&gt;="&amp;L$6,tbVisitas[Data],"&lt;"&amp;M$6),"")</f>
        <v>0</v>
      </c>
      <c r="M9" s="21">
        <f ca="1">IFERROR(COUNTIFS(tbVisitas[Status],$B9,tbVisitas[Data],"&gt;="&amp;M$6,tbVisitas[Data],"&lt;"&amp;N$6),"")</f>
        <v>0</v>
      </c>
      <c r="N9" s="21">
        <f ca="1">IFERROR(COUNTIFS(tbVisitas[Status],$B9,tbVisitas[Data],"&gt;="&amp;N$6,tbVisitas[Data],"&lt;"&amp;O$6),"")</f>
        <v>0</v>
      </c>
      <c r="O9" s="19">
        <f t="shared" ref="O9:O12" ca="1" si="2">SUM(C9:N9)</f>
        <v>0</v>
      </c>
    </row>
    <row r="10" spans="2:15" ht="20.100000000000001" customHeight="1" thickBot="1" x14ac:dyDescent="0.3">
      <c r="B10" s="22" t="str">
        <f>Aux!A3</f>
        <v>Realizada</v>
      </c>
      <c r="C10" s="21">
        <f ca="1">IFERROR(COUNTIFS(tbVisitas[Status],$B10,tbVisitas[Data],"&gt;="&amp;C$6,tbVisitas[Data],"&lt;"&amp;D$6),"")</f>
        <v>1</v>
      </c>
      <c r="D10" s="21">
        <f ca="1">IFERROR(COUNTIFS(tbVisitas[Status],$B10,tbVisitas[Data],"&gt;="&amp;D$6,tbVisitas[Data],"&lt;"&amp;E$6),"")</f>
        <v>0</v>
      </c>
      <c r="E10" s="21">
        <f ca="1">IFERROR(COUNTIFS(tbVisitas[Status],$B10,tbVisitas[Data],"&gt;="&amp;E$6,tbVisitas[Data],"&lt;"&amp;F$6),"")</f>
        <v>0</v>
      </c>
      <c r="F10" s="21">
        <f ca="1">IFERROR(COUNTIFS(tbVisitas[Status],$B10,tbVisitas[Data],"&gt;="&amp;F$6,tbVisitas[Data],"&lt;"&amp;G$6),"")</f>
        <v>0</v>
      </c>
      <c r="G10" s="21">
        <f ca="1">IFERROR(COUNTIFS(tbVisitas[Status],$B10,tbVisitas[Data],"&gt;="&amp;G$6,tbVisitas[Data],"&lt;"&amp;H$6),"")</f>
        <v>0</v>
      </c>
      <c r="H10" s="21">
        <f ca="1">IFERROR(COUNTIFS(tbVisitas[Status],$B10,tbVisitas[Data],"&gt;="&amp;H$6,tbVisitas[Data],"&lt;"&amp;I$6),"")</f>
        <v>0</v>
      </c>
      <c r="I10" s="21">
        <f ca="1">IFERROR(COUNTIFS(tbVisitas[Status],$B10,tbVisitas[Data],"&gt;="&amp;I$6,tbVisitas[Data],"&lt;"&amp;J$6),"")</f>
        <v>0</v>
      </c>
      <c r="J10" s="21">
        <f ca="1">IFERROR(COUNTIFS(tbVisitas[Status],$B10,tbVisitas[Data],"&gt;="&amp;J$6,tbVisitas[Data],"&lt;"&amp;K$6),"")</f>
        <v>0</v>
      </c>
      <c r="K10" s="21">
        <f ca="1">IFERROR(COUNTIFS(tbVisitas[Status],$B10,tbVisitas[Data],"&gt;="&amp;K$6,tbVisitas[Data],"&lt;"&amp;L$6),"")</f>
        <v>0</v>
      </c>
      <c r="L10" s="21">
        <f ca="1">IFERROR(COUNTIFS(tbVisitas[Status],$B10,tbVisitas[Data],"&gt;="&amp;L$6,tbVisitas[Data],"&lt;"&amp;M$6),"")</f>
        <v>0</v>
      </c>
      <c r="M10" s="21">
        <f ca="1">IFERROR(COUNTIFS(tbVisitas[Status],$B10,tbVisitas[Data],"&gt;="&amp;M$6,tbVisitas[Data],"&lt;"&amp;N$6),"")</f>
        <v>0</v>
      </c>
      <c r="N10" s="21">
        <f ca="1">IFERROR(COUNTIFS(tbVisitas[Status],$B10,tbVisitas[Data],"&gt;="&amp;N$6,tbVisitas[Data],"&lt;"&amp;O$6),"")</f>
        <v>0</v>
      </c>
      <c r="O10" s="19">
        <f t="shared" ca="1" si="2"/>
        <v>1</v>
      </c>
    </row>
    <row r="11" spans="2:15" ht="20.100000000000001" customHeight="1" thickBot="1" x14ac:dyDescent="0.3">
      <c r="B11" s="23" t="str">
        <f>Aux!A4</f>
        <v>Agendada</v>
      </c>
      <c r="C11" s="21">
        <f ca="1">IFERROR(COUNTIFS(tbVisitas[Status],$B11,tbVisitas[Data],"&gt;="&amp;C$6,tbVisitas[Data],"&lt;"&amp;D$6),"")</f>
        <v>0</v>
      </c>
      <c r="D11" s="21">
        <f ca="1">IFERROR(COUNTIFS(tbVisitas[Status],$B11,tbVisitas[Data],"&gt;="&amp;D$6,tbVisitas[Data],"&lt;"&amp;E$6),"")</f>
        <v>0</v>
      </c>
      <c r="E11" s="21">
        <f ca="1">IFERROR(COUNTIFS(tbVisitas[Status],$B11,tbVisitas[Data],"&gt;="&amp;E$6,tbVisitas[Data],"&lt;"&amp;F$6),"")</f>
        <v>0</v>
      </c>
      <c r="F11" s="21">
        <f ca="1">IFERROR(COUNTIFS(tbVisitas[Status],$B11,tbVisitas[Data],"&gt;="&amp;F$6,tbVisitas[Data],"&lt;"&amp;G$6),"")</f>
        <v>0</v>
      </c>
      <c r="G11" s="21">
        <f ca="1">IFERROR(COUNTIFS(tbVisitas[Status],$B11,tbVisitas[Data],"&gt;="&amp;G$6,tbVisitas[Data],"&lt;"&amp;H$6),"")</f>
        <v>0</v>
      </c>
      <c r="H11" s="21">
        <f ca="1">IFERROR(COUNTIFS(tbVisitas[Status],$B11,tbVisitas[Data],"&gt;="&amp;H$6,tbVisitas[Data],"&lt;"&amp;I$6),"")</f>
        <v>0</v>
      </c>
      <c r="I11" s="21">
        <f ca="1">IFERROR(COUNTIFS(tbVisitas[Status],$B11,tbVisitas[Data],"&gt;="&amp;I$6,tbVisitas[Data],"&lt;"&amp;J$6),"")</f>
        <v>0</v>
      </c>
      <c r="J11" s="21">
        <f ca="1">IFERROR(COUNTIFS(tbVisitas[Status],$B11,tbVisitas[Data],"&gt;="&amp;J$6,tbVisitas[Data],"&lt;"&amp;K$6),"")</f>
        <v>0</v>
      </c>
      <c r="K11" s="21">
        <f ca="1">IFERROR(COUNTIFS(tbVisitas[Status],$B11,tbVisitas[Data],"&gt;="&amp;K$6,tbVisitas[Data],"&lt;"&amp;L$6),"")</f>
        <v>0</v>
      </c>
      <c r="L11" s="21">
        <f ca="1">IFERROR(COUNTIFS(tbVisitas[Status],$B11,tbVisitas[Data],"&gt;="&amp;L$6,tbVisitas[Data],"&lt;"&amp;M$6),"")</f>
        <v>0</v>
      </c>
      <c r="M11" s="21">
        <f ca="1">IFERROR(COUNTIFS(tbVisitas[Status],$B11,tbVisitas[Data],"&gt;="&amp;M$6,tbVisitas[Data],"&lt;"&amp;N$6),"")</f>
        <v>0</v>
      </c>
      <c r="N11" s="21">
        <f ca="1">IFERROR(COUNTIFS(tbVisitas[Status],$B11,tbVisitas[Data],"&gt;="&amp;N$6,tbVisitas[Data],"&lt;"&amp;O$6),"")</f>
        <v>0</v>
      </c>
      <c r="O11" s="19">
        <f t="shared" ca="1" si="2"/>
        <v>0</v>
      </c>
    </row>
    <row r="12" spans="2:15" ht="20.100000000000001" customHeight="1" thickBot="1" x14ac:dyDescent="0.3">
      <c r="B12" s="24" t="str">
        <f>Aux!A5</f>
        <v>Atrasada</v>
      </c>
      <c r="C12" s="21">
        <f ca="1">IFERROR(COUNTIFS(tbVisitas[Status],$B12,tbVisitas[Data],"&gt;="&amp;C$6,tbVisitas[Data],"&lt;"&amp;D$6),"")</f>
        <v>0</v>
      </c>
      <c r="D12" s="21">
        <f ca="1">IFERROR(COUNTIFS(tbVisitas[Status],$B12,tbVisitas[Data],"&gt;="&amp;D$6,tbVisitas[Data],"&lt;"&amp;E$6),"")</f>
        <v>0</v>
      </c>
      <c r="E12" s="21">
        <f ca="1">IFERROR(COUNTIFS(tbVisitas[Status],$B12,tbVisitas[Data],"&gt;="&amp;E$6,tbVisitas[Data],"&lt;"&amp;F$6),"")</f>
        <v>0</v>
      </c>
      <c r="F12" s="21">
        <f ca="1">IFERROR(COUNTIFS(tbVisitas[Status],$B12,tbVisitas[Data],"&gt;="&amp;F$6,tbVisitas[Data],"&lt;"&amp;G$6),"")</f>
        <v>0</v>
      </c>
      <c r="G12" s="21">
        <f ca="1">IFERROR(COUNTIFS(tbVisitas[Status],$B12,tbVisitas[Data],"&gt;="&amp;G$6,tbVisitas[Data],"&lt;"&amp;H$6),"")</f>
        <v>0</v>
      </c>
      <c r="H12" s="21">
        <f ca="1">IFERROR(COUNTIFS(tbVisitas[Status],$B12,tbVisitas[Data],"&gt;="&amp;H$6,tbVisitas[Data],"&lt;"&amp;I$6),"")</f>
        <v>0</v>
      </c>
      <c r="I12" s="21">
        <f ca="1">IFERROR(COUNTIFS(tbVisitas[Status],$B12,tbVisitas[Data],"&gt;="&amp;I$6,tbVisitas[Data],"&lt;"&amp;J$6),"")</f>
        <v>0</v>
      </c>
      <c r="J12" s="21">
        <f ca="1">IFERROR(COUNTIFS(tbVisitas[Status],$B12,tbVisitas[Data],"&gt;="&amp;J$6,tbVisitas[Data],"&lt;"&amp;K$6),"")</f>
        <v>0</v>
      </c>
      <c r="K12" s="21">
        <f ca="1">IFERROR(COUNTIFS(tbVisitas[Status],$B12,tbVisitas[Data],"&gt;="&amp;K$6,tbVisitas[Data],"&lt;"&amp;L$6),"")</f>
        <v>0</v>
      </c>
      <c r="L12" s="21">
        <f ca="1">IFERROR(COUNTIFS(tbVisitas[Status],$B12,tbVisitas[Data],"&gt;="&amp;L$6,tbVisitas[Data],"&lt;"&amp;M$6),"")</f>
        <v>0</v>
      </c>
      <c r="M12" s="21">
        <f ca="1">IFERROR(COUNTIFS(tbVisitas[Status],$B12,tbVisitas[Data],"&gt;="&amp;M$6,tbVisitas[Data],"&lt;"&amp;N$6),"")</f>
        <v>0</v>
      </c>
      <c r="N12" s="21">
        <f ca="1">IFERROR(COUNTIFS(tbVisitas[Status],$B12,tbVisitas[Data],"&gt;="&amp;N$6,tbVisitas[Data],"&lt;"&amp;O$6),"")</f>
        <v>0</v>
      </c>
      <c r="O12" s="19">
        <f t="shared" ca="1" si="2"/>
        <v>0</v>
      </c>
    </row>
  </sheetData>
  <sheetProtection password="9084" sheet="1" objects="1" scenarios="1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6"/>
  <sheetViews>
    <sheetView showGridLines="0" zoomScaleNormal="100" workbookViewId="0"/>
  </sheetViews>
  <sheetFormatPr defaultRowHeight="15" x14ac:dyDescent="0.25"/>
  <cols>
    <col min="1" max="1" width="2.7109375" style="6" customWidth="1"/>
    <col min="2" max="2" width="28.42578125" style="6" customWidth="1"/>
    <col min="3" max="3" width="2.7109375" style="6" customWidth="1"/>
    <col min="4" max="4" width="30" style="6" customWidth="1"/>
    <col min="5" max="5" width="18.85546875" style="6" customWidth="1"/>
    <col min="6" max="6" width="13.5703125" style="6" customWidth="1"/>
    <col min="7" max="7" width="15.7109375" style="6" customWidth="1"/>
    <col min="8" max="8" width="19" style="6" customWidth="1"/>
    <col min="9" max="9" width="7" style="6" hidden="1" customWidth="1"/>
    <col min="10" max="16384" width="9.140625" style="6"/>
  </cols>
  <sheetData>
    <row r="1" spans="2:9" s="1" customFormat="1" ht="30" customHeight="1" x14ac:dyDescent="0.25"/>
    <row r="2" spans="2:9" s="2" customFormat="1" ht="24.95" customHeight="1" x14ac:dyDescent="0.25"/>
    <row r="3" spans="2:9" s="3" customFormat="1" ht="20.100000000000001" customHeight="1" x14ac:dyDescent="0.25"/>
    <row r="4" spans="2:9" ht="30" customHeight="1" thickBot="1" x14ac:dyDescent="0.3">
      <c r="B4" s="26" t="s">
        <v>50</v>
      </c>
      <c r="D4" s="49" t="str">
        <f ca="1">"Lista de visitas do funcionário "&amp;$B$5&amp;" no mês de "&amp;$B$7&amp;" de "&amp;RelGer!$C$4&amp;" (total de "&amp;COUNT($I$6:$I$905)&amp;" visitas)"</f>
        <v>Lista de visitas do funcionário Funcionário 1 no mês de janeiro de 2026 (total de 1 visitas)</v>
      </c>
      <c r="E4" s="49"/>
      <c r="F4" s="49"/>
      <c r="G4" s="49"/>
      <c r="H4" s="49"/>
    </row>
    <row r="5" spans="2:9" ht="30" customHeight="1" x14ac:dyDescent="0.25">
      <c r="B5" s="31" t="s">
        <v>17</v>
      </c>
      <c r="D5" s="27" t="s">
        <v>25</v>
      </c>
      <c r="E5" s="27" t="s">
        <v>26</v>
      </c>
      <c r="F5" s="27" t="s">
        <v>24</v>
      </c>
      <c r="G5" s="27" t="s">
        <v>27</v>
      </c>
      <c r="H5" s="27" t="s">
        <v>28</v>
      </c>
      <c r="I5" s="27" t="s">
        <v>56</v>
      </c>
    </row>
    <row r="6" spans="2:9" ht="30" customHeight="1" x14ac:dyDescent="0.25">
      <c r="B6" s="26" t="s">
        <v>51</v>
      </c>
      <c r="D6" s="28" t="str">
        <f ca="1">IF($I6="","",IFERROR(INDEX(tbVisitas[],MATCH($I6,tbVisitas[Linha],0),3),""))</f>
        <v>Empresa 1</v>
      </c>
      <c r="E6" s="28" t="str">
        <f ca="1">IF($I6="","",IFERROR(INDEX(tbVisitas[],MATCH($I6,tbVisitas[Linha],0),5),""))</f>
        <v>Atividade 1</v>
      </c>
      <c r="F6" s="29">
        <f ca="1">IF($I6="","",IFERROR(INDEX(tbVisitas[],MATCH($I6,tbVisitas[Linha],0),1),""))</f>
        <v>46023</v>
      </c>
      <c r="G6" s="30" t="str">
        <f ca="1">IF($I6="","",IFERROR(INDEX(tbVisitas[],MATCH($I6,tbVisitas[Linha],0),6),""))</f>
        <v>Sim</v>
      </c>
      <c r="H6" s="30" t="str">
        <f ca="1">IF($I6="","",IFERROR(INDEX(tbVisitas[],MATCH($I6,tbVisitas[Linha],0),7),""))</f>
        <v>Realizada</v>
      </c>
      <c r="I6" s="30">
        <f t="array" aca="1" ref="I6" ca="1">IFERROR(INDEX(tbVisitas[],MATCH(SMALL(IF((tbVisitas[Funcionário]=$B$5)*(tbVisitas[Data]&gt;=VLOOKUP($B$7,Aux!$E$2:$G$13,2,FALSE))*(tbVisitas[Data]&lt;=VLOOKUP($B$7,Aux!$E$2:$G$13,3,FALSE))=1,tbVisitas[Linha]),ROW(A1)),IF((tbVisitas[Funcionário]=$B$5)*(tbVisitas[Data]&gt;=VLOOKUP($B$7,Aux!$E$2:$G$13,2,FALSE))*(tbVisitas[Data]&lt;=VLOOKUP($B$7,Aux!$E$2:$G$13,3,FALSE))=1,tbVisitas[Linha]),0),9),"")</f>
        <v>5</v>
      </c>
    </row>
    <row r="7" spans="2:9" ht="30" customHeight="1" x14ac:dyDescent="0.25">
      <c r="B7" s="31" t="s">
        <v>36</v>
      </c>
      <c r="D7" s="28" t="str">
        <f ca="1">IF($I7="","",IFERROR(INDEX(tbVisitas[],MATCH($I7,tbVisitas[Linha],0),3),""))</f>
        <v/>
      </c>
      <c r="E7" s="28" t="str">
        <f ca="1">IF($I7="","",IFERROR(INDEX(tbVisitas[],MATCH($I7,tbVisitas[Linha],0),5),""))</f>
        <v/>
      </c>
      <c r="F7" s="29" t="str">
        <f ca="1">IF($I7="","",IFERROR(INDEX(tbVisitas[],MATCH($I7,tbVisitas[Linha],0),1),""))</f>
        <v/>
      </c>
      <c r="G7" s="30" t="str">
        <f ca="1">IF($I7="","",IFERROR(INDEX(tbVisitas[],MATCH($I7,tbVisitas[Linha],0),6),""))</f>
        <v/>
      </c>
      <c r="H7" s="30" t="str">
        <f ca="1">IF($I7="","",IFERROR(INDEX(tbVisitas[],MATCH($I7,tbVisitas[Linha],0),7),""))</f>
        <v/>
      </c>
      <c r="I7" s="30" t="str">
        <f t="array" aca="1" ref="I7" ca="1">IFERROR(INDEX(tbVisitas[],MATCH(SMALL(IF((tbVisitas[Funcionário]=$B$5)*(tbVisitas[Data]&gt;=VLOOKUP($B$7,Aux!$E$2:$G$13,2,FALSE))*(tbVisitas[Data]&lt;=VLOOKUP($B$7,Aux!$E$2:$G$13,3,FALSE))=1,tbVisitas[Linha]),ROW(A2)),IF((tbVisitas[Funcionário]=$B$5)*(tbVisitas[Data]&gt;=VLOOKUP($B$7,Aux!$E$2:$G$13,2,FALSE))*(tbVisitas[Data]&lt;=VLOOKUP($B$7,Aux!$E$2:$G$13,3,FALSE))=1,tbVisitas[Linha]),0),9),"")</f>
        <v/>
      </c>
    </row>
    <row r="8" spans="2:9" ht="30" customHeight="1" x14ac:dyDescent="0.25">
      <c r="D8" s="28" t="str">
        <f ca="1">IF($I8="","",IFERROR(INDEX(tbVisitas[],MATCH($I8,tbVisitas[Linha],0),3),""))</f>
        <v/>
      </c>
      <c r="E8" s="28" t="str">
        <f ca="1">IF($I8="","",IFERROR(INDEX(tbVisitas[],MATCH($I8,tbVisitas[Linha],0),5),""))</f>
        <v/>
      </c>
      <c r="F8" s="29" t="str">
        <f ca="1">IF($I8="","",IFERROR(INDEX(tbVisitas[],MATCH($I8,tbVisitas[Linha],0),1),""))</f>
        <v/>
      </c>
      <c r="G8" s="30" t="str">
        <f ca="1">IF($I8="","",IFERROR(INDEX(tbVisitas[],MATCH($I8,tbVisitas[Linha],0),6),""))</f>
        <v/>
      </c>
      <c r="H8" s="30" t="str">
        <f ca="1">IF($I8="","",IFERROR(INDEX(tbVisitas[],MATCH($I8,tbVisitas[Linha],0),7),""))</f>
        <v/>
      </c>
      <c r="I8" s="30" t="str">
        <f t="array" aca="1" ref="I8" ca="1">IFERROR(INDEX(tbVisitas[],MATCH(SMALL(IF((tbVisitas[Funcionário]=$B$5)*(tbVisitas[Data]&gt;=VLOOKUP($B$7,Aux!$E$2:$G$13,2,FALSE))*(tbVisitas[Data]&lt;=VLOOKUP($B$7,Aux!$E$2:$G$13,3,FALSE))=1,tbVisitas[Linha]),ROW(A3)),IF((tbVisitas[Funcionário]=$B$5)*(tbVisitas[Data]&gt;=VLOOKUP($B$7,Aux!$E$2:$G$13,2,FALSE))*(tbVisitas[Data]&lt;=VLOOKUP($B$7,Aux!$E$2:$G$13,3,FALSE))=1,tbVisitas[Linha]),0),9),"")</f>
        <v/>
      </c>
    </row>
    <row r="9" spans="2:9" ht="30" customHeight="1" x14ac:dyDescent="0.25">
      <c r="B9" s="7"/>
      <c r="D9" s="28" t="str">
        <f ca="1">IF($I9="","",IFERROR(INDEX(tbVisitas[],MATCH($I9,tbVisitas[Linha],0),3),""))</f>
        <v/>
      </c>
      <c r="E9" s="28" t="str">
        <f ca="1">IF($I9="","",IFERROR(INDEX(tbVisitas[],MATCH($I9,tbVisitas[Linha],0),5),""))</f>
        <v/>
      </c>
      <c r="F9" s="29" t="str">
        <f ca="1">IF($I9="","",IFERROR(INDEX(tbVisitas[],MATCH($I9,tbVisitas[Linha],0),1),""))</f>
        <v/>
      </c>
      <c r="G9" s="30" t="str">
        <f ca="1">IF($I9="","",IFERROR(INDEX(tbVisitas[],MATCH($I9,tbVisitas[Linha],0),6),""))</f>
        <v/>
      </c>
      <c r="H9" s="30" t="str">
        <f ca="1">IF($I9="","",IFERROR(INDEX(tbVisitas[],MATCH($I9,tbVisitas[Linha],0),7),""))</f>
        <v/>
      </c>
      <c r="I9" s="30" t="str">
        <f t="array" aca="1" ref="I9" ca="1">IFERROR(INDEX(tbVisitas[],MATCH(SMALL(IF((tbVisitas[Funcionário]=$B$5)*(tbVisitas[Data]&gt;=VLOOKUP($B$7,Aux!$E$2:$G$13,2,FALSE))*(tbVisitas[Data]&lt;=VLOOKUP($B$7,Aux!$E$2:$G$13,3,FALSE))=1,tbVisitas[Linha]),ROW(A4)),IF((tbVisitas[Funcionário]=$B$5)*(tbVisitas[Data]&gt;=VLOOKUP($B$7,Aux!$E$2:$G$13,2,FALSE))*(tbVisitas[Data]&lt;=VLOOKUP($B$7,Aux!$E$2:$G$13,3,FALSE))=1,tbVisitas[Linha]),0),9),"")</f>
        <v/>
      </c>
    </row>
    <row r="10" spans="2:9" ht="30" customHeight="1" x14ac:dyDescent="0.25">
      <c r="B10" s="7"/>
      <c r="D10" s="28" t="str">
        <f ca="1">IF($I10="","",IFERROR(INDEX(tbVisitas[],MATCH($I10,tbVisitas[Linha],0),3),""))</f>
        <v/>
      </c>
      <c r="E10" s="28" t="str">
        <f ca="1">IF($I10="","",IFERROR(INDEX(tbVisitas[],MATCH($I10,tbVisitas[Linha],0),5),""))</f>
        <v/>
      </c>
      <c r="F10" s="29" t="str">
        <f ca="1">IF($I10="","",IFERROR(INDEX(tbVisitas[],MATCH($I10,tbVisitas[Linha],0),1),""))</f>
        <v/>
      </c>
      <c r="G10" s="30" t="str">
        <f ca="1">IF($I10="","",IFERROR(INDEX(tbVisitas[],MATCH($I10,tbVisitas[Linha],0),6),""))</f>
        <v/>
      </c>
      <c r="H10" s="30" t="str">
        <f ca="1">IF($I10="","",IFERROR(INDEX(tbVisitas[],MATCH($I10,tbVisitas[Linha],0),7),""))</f>
        <v/>
      </c>
      <c r="I10" s="30" t="str">
        <f t="array" aca="1" ref="I10" ca="1">IFERROR(INDEX(tbVisitas[],MATCH(SMALL(IF((tbVisitas[Funcionário]=$B$5)*(tbVisitas[Data]&gt;=VLOOKUP($B$7,Aux!$E$2:$G$13,2,FALSE))*(tbVisitas[Data]&lt;=VLOOKUP($B$7,Aux!$E$2:$G$13,3,FALSE))=1,tbVisitas[Linha]),ROW(A5)),IF((tbVisitas[Funcionário]=$B$5)*(tbVisitas[Data]&gt;=VLOOKUP($B$7,Aux!$E$2:$G$13,2,FALSE))*(tbVisitas[Data]&lt;=VLOOKUP($B$7,Aux!$E$2:$G$13,3,FALSE))=1,tbVisitas[Linha]),0),9),"")</f>
        <v/>
      </c>
    </row>
    <row r="11" spans="2:9" ht="30" customHeight="1" x14ac:dyDescent="0.25">
      <c r="D11" s="28" t="str">
        <f ca="1">IF($I11="","",IFERROR(INDEX(tbVisitas[],MATCH($I11,tbVisitas[Linha],0),3),""))</f>
        <v/>
      </c>
      <c r="E11" s="28" t="str">
        <f ca="1">IF($I11="","",IFERROR(INDEX(tbVisitas[],MATCH($I11,tbVisitas[Linha],0),5),""))</f>
        <v/>
      </c>
      <c r="F11" s="29" t="str">
        <f ca="1">IF($I11="","",IFERROR(INDEX(tbVisitas[],MATCH($I11,tbVisitas[Linha],0),1),""))</f>
        <v/>
      </c>
      <c r="G11" s="30" t="str">
        <f ca="1">IF($I11="","",IFERROR(INDEX(tbVisitas[],MATCH($I11,tbVisitas[Linha],0),6),""))</f>
        <v/>
      </c>
      <c r="H11" s="30" t="str">
        <f ca="1">IF($I11="","",IFERROR(INDEX(tbVisitas[],MATCH($I11,tbVisitas[Linha],0),7),""))</f>
        <v/>
      </c>
      <c r="I11" s="30" t="str">
        <f t="array" aca="1" ref="I11" ca="1">IFERROR(INDEX(tbVisitas[],MATCH(SMALL(IF((tbVisitas[Funcionário]=$B$5)*(tbVisitas[Data]&gt;=VLOOKUP($B$7,Aux!$E$2:$G$13,2,FALSE))*(tbVisitas[Data]&lt;=VLOOKUP($B$7,Aux!$E$2:$G$13,3,FALSE))=1,tbVisitas[Linha]),ROW(A6)),IF((tbVisitas[Funcionário]=$B$5)*(tbVisitas[Data]&gt;=VLOOKUP($B$7,Aux!$E$2:$G$13,2,FALSE))*(tbVisitas[Data]&lt;=VLOOKUP($B$7,Aux!$E$2:$G$13,3,FALSE))=1,tbVisitas[Linha]),0),9),"")</f>
        <v/>
      </c>
    </row>
    <row r="12" spans="2:9" ht="30" customHeight="1" x14ac:dyDescent="0.25">
      <c r="D12" s="28" t="str">
        <f ca="1">IF($I12="","",IFERROR(INDEX(tbVisitas[],MATCH($I12,tbVisitas[Linha],0),3),""))</f>
        <v/>
      </c>
      <c r="E12" s="28" t="str">
        <f ca="1">IF($I12="","",IFERROR(INDEX(tbVisitas[],MATCH($I12,tbVisitas[Linha],0),5),""))</f>
        <v/>
      </c>
      <c r="F12" s="29" t="str">
        <f ca="1">IF($I12="","",IFERROR(INDEX(tbVisitas[],MATCH($I12,tbVisitas[Linha],0),1),""))</f>
        <v/>
      </c>
      <c r="G12" s="30" t="str">
        <f ca="1">IF($I12="","",IFERROR(INDEX(tbVisitas[],MATCH($I12,tbVisitas[Linha],0),6),""))</f>
        <v/>
      </c>
      <c r="H12" s="30" t="str">
        <f ca="1">IF($I12="","",IFERROR(INDEX(tbVisitas[],MATCH($I12,tbVisitas[Linha],0),7),""))</f>
        <v/>
      </c>
      <c r="I12" s="30" t="str">
        <f t="array" aca="1" ref="I12" ca="1">IFERROR(INDEX(tbVisitas[],MATCH(SMALL(IF((tbVisitas[Funcionário]=$B$5)*(tbVisitas[Data]&gt;=VLOOKUP($B$7,Aux!$E$2:$G$13,2,FALSE))*(tbVisitas[Data]&lt;=VLOOKUP($B$7,Aux!$E$2:$G$13,3,FALSE))=1,tbVisitas[Linha]),ROW(A7)),IF((tbVisitas[Funcionário]=$B$5)*(tbVisitas[Data]&gt;=VLOOKUP($B$7,Aux!$E$2:$G$13,2,FALSE))*(tbVisitas[Data]&lt;=VLOOKUP($B$7,Aux!$E$2:$G$13,3,FALSE))=1,tbVisitas[Linha]),0),9),"")</f>
        <v/>
      </c>
    </row>
    <row r="13" spans="2:9" ht="30" customHeight="1" x14ac:dyDescent="0.25">
      <c r="D13" s="28" t="str">
        <f ca="1">IF($I13="","",IFERROR(INDEX(tbVisitas[],MATCH($I13,tbVisitas[Linha],0),3),""))</f>
        <v/>
      </c>
      <c r="E13" s="28" t="str">
        <f ca="1">IF($I13="","",IFERROR(INDEX(tbVisitas[],MATCH($I13,tbVisitas[Linha],0),5),""))</f>
        <v/>
      </c>
      <c r="F13" s="29" t="str">
        <f ca="1">IF($I13="","",IFERROR(INDEX(tbVisitas[],MATCH($I13,tbVisitas[Linha],0),1),""))</f>
        <v/>
      </c>
      <c r="G13" s="30" t="str">
        <f ca="1">IF($I13="","",IFERROR(INDEX(tbVisitas[],MATCH($I13,tbVisitas[Linha],0),6),""))</f>
        <v/>
      </c>
      <c r="H13" s="30" t="str">
        <f ca="1">IF($I13="","",IFERROR(INDEX(tbVisitas[],MATCH($I13,tbVisitas[Linha],0),7),""))</f>
        <v/>
      </c>
      <c r="I13" s="30" t="str">
        <f t="array" aca="1" ref="I13" ca="1">IFERROR(INDEX(tbVisitas[],MATCH(SMALL(IF((tbVisitas[Funcionário]=$B$5)*(tbVisitas[Data]&gt;=VLOOKUP($B$7,Aux!$E$2:$G$13,2,FALSE))*(tbVisitas[Data]&lt;=VLOOKUP($B$7,Aux!$E$2:$G$13,3,FALSE))=1,tbVisitas[Linha]),ROW(A8)),IF((tbVisitas[Funcionário]=$B$5)*(tbVisitas[Data]&gt;=VLOOKUP($B$7,Aux!$E$2:$G$13,2,FALSE))*(tbVisitas[Data]&lt;=VLOOKUP($B$7,Aux!$E$2:$G$13,3,FALSE))=1,tbVisitas[Linha]),0),9),"")</f>
        <v/>
      </c>
    </row>
    <row r="14" spans="2:9" ht="30" customHeight="1" x14ac:dyDescent="0.25">
      <c r="D14" s="28" t="str">
        <f ca="1">IF($I14="","",IFERROR(INDEX(tbVisitas[],MATCH($I14,tbVisitas[Linha],0),3),""))</f>
        <v/>
      </c>
      <c r="E14" s="28" t="str">
        <f ca="1">IF($I14="","",IFERROR(INDEX(tbVisitas[],MATCH($I14,tbVisitas[Linha],0),5),""))</f>
        <v/>
      </c>
      <c r="F14" s="29" t="str">
        <f ca="1">IF($I14="","",IFERROR(INDEX(tbVisitas[],MATCH($I14,tbVisitas[Linha],0),1),""))</f>
        <v/>
      </c>
      <c r="G14" s="30" t="str">
        <f ca="1">IF($I14="","",IFERROR(INDEX(tbVisitas[],MATCH($I14,tbVisitas[Linha],0),6),""))</f>
        <v/>
      </c>
      <c r="H14" s="30" t="str">
        <f ca="1">IF($I14="","",IFERROR(INDEX(tbVisitas[],MATCH($I14,tbVisitas[Linha],0),7),""))</f>
        <v/>
      </c>
      <c r="I14" s="30" t="str">
        <f t="array" aca="1" ref="I14" ca="1">IFERROR(INDEX(tbVisitas[],MATCH(SMALL(IF((tbVisitas[Funcionário]=$B$5)*(tbVisitas[Data]&gt;=VLOOKUP($B$7,Aux!$E$2:$G$13,2,FALSE))*(tbVisitas[Data]&lt;=VLOOKUP($B$7,Aux!$E$2:$G$13,3,FALSE))=1,tbVisitas[Linha]),ROW(A9)),IF((tbVisitas[Funcionário]=$B$5)*(tbVisitas[Data]&gt;=VLOOKUP($B$7,Aux!$E$2:$G$13,2,FALSE))*(tbVisitas[Data]&lt;=VLOOKUP($B$7,Aux!$E$2:$G$13,3,FALSE))=1,tbVisitas[Linha]),0),9),"")</f>
        <v/>
      </c>
    </row>
    <row r="15" spans="2:9" ht="30" customHeight="1" x14ac:dyDescent="0.25">
      <c r="D15" s="28" t="str">
        <f ca="1">IF($I15="","",IFERROR(INDEX(tbVisitas[],MATCH($I15,tbVisitas[Linha],0),3),""))</f>
        <v/>
      </c>
      <c r="E15" s="28" t="str">
        <f ca="1">IF($I15="","",IFERROR(INDEX(tbVisitas[],MATCH($I15,tbVisitas[Linha],0),5),""))</f>
        <v/>
      </c>
      <c r="F15" s="29" t="str">
        <f ca="1">IF($I15="","",IFERROR(INDEX(tbVisitas[],MATCH($I15,tbVisitas[Linha],0),1),""))</f>
        <v/>
      </c>
      <c r="G15" s="30" t="str">
        <f ca="1">IF($I15="","",IFERROR(INDEX(tbVisitas[],MATCH($I15,tbVisitas[Linha],0),6),""))</f>
        <v/>
      </c>
      <c r="H15" s="30" t="str">
        <f ca="1">IF($I15="","",IFERROR(INDEX(tbVisitas[],MATCH($I15,tbVisitas[Linha],0),7),""))</f>
        <v/>
      </c>
      <c r="I15" s="30" t="str">
        <f t="array" aca="1" ref="I15" ca="1">IFERROR(INDEX(tbVisitas[],MATCH(SMALL(IF((tbVisitas[Funcionário]=$B$5)*(tbVisitas[Data]&gt;=VLOOKUP($B$7,Aux!$E$2:$G$13,2,FALSE))*(tbVisitas[Data]&lt;=VLOOKUP($B$7,Aux!$E$2:$G$13,3,FALSE))=1,tbVisitas[Linha]),ROW(A10)),IF((tbVisitas[Funcionário]=$B$5)*(tbVisitas[Data]&gt;=VLOOKUP($B$7,Aux!$E$2:$G$13,2,FALSE))*(tbVisitas[Data]&lt;=VLOOKUP($B$7,Aux!$E$2:$G$13,3,FALSE))=1,tbVisitas[Linha]),0),9),"")</f>
        <v/>
      </c>
    </row>
    <row r="16" spans="2:9" ht="30" customHeight="1" x14ac:dyDescent="0.25">
      <c r="D16" s="28" t="str">
        <f ca="1">IF($I16="","",IFERROR(INDEX(tbVisitas[],MATCH($I16,tbVisitas[Linha],0),3),""))</f>
        <v/>
      </c>
      <c r="E16" s="28" t="str">
        <f ca="1">IF($I16="","",IFERROR(INDEX(tbVisitas[],MATCH($I16,tbVisitas[Linha],0),5),""))</f>
        <v/>
      </c>
      <c r="F16" s="29" t="str">
        <f ca="1">IF($I16="","",IFERROR(INDEX(tbVisitas[],MATCH($I16,tbVisitas[Linha],0),1),""))</f>
        <v/>
      </c>
      <c r="G16" s="30" t="str">
        <f ca="1">IF($I16="","",IFERROR(INDEX(tbVisitas[],MATCH($I16,tbVisitas[Linha],0),6),""))</f>
        <v/>
      </c>
      <c r="H16" s="30" t="str">
        <f ca="1">IF($I16="","",IFERROR(INDEX(tbVisitas[],MATCH($I16,tbVisitas[Linha],0),7),""))</f>
        <v/>
      </c>
      <c r="I16" s="30" t="str">
        <f t="array" aca="1" ref="I16" ca="1">IFERROR(INDEX(tbVisitas[],MATCH(SMALL(IF((tbVisitas[Funcionário]=$B$5)*(tbVisitas[Data]&gt;=VLOOKUP($B$7,Aux!$E$2:$G$13,2,FALSE))*(tbVisitas[Data]&lt;=VLOOKUP($B$7,Aux!$E$2:$G$13,3,FALSE))=1,tbVisitas[Linha]),ROW(A11)),IF((tbVisitas[Funcionário]=$B$5)*(tbVisitas[Data]&gt;=VLOOKUP($B$7,Aux!$E$2:$G$13,2,FALSE))*(tbVisitas[Data]&lt;=VLOOKUP($B$7,Aux!$E$2:$G$13,3,FALSE))=1,tbVisitas[Linha]),0),9),"")</f>
        <v/>
      </c>
    </row>
    <row r="17" spans="4:9" ht="30" customHeight="1" x14ac:dyDescent="0.25">
      <c r="D17" s="28" t="str">
        <f ca="1">IF($I17="","",IFERROR(INDEX(tbVisitas[],MATCH($I17,tbVisitas[Linha],0),3),""))</f>
        <v/>
      </c>
      <c r="E17" s="28" t="str">
        <f ca="1">IF($I17="","",IFERROR(INDEX(tbVisitas[],MATCH($I17,tbVisitas[Linha],0),5),""))</f>
        <v/>
      </c>
      <c r="F17" s="29" t="str">
        <f ca="1">IF($I17="","",IFERROR(INDEX(tbVisitas[],MATCH($I17,tbVisitas[Linha],0),1),""))</f>
        <v/>
      </c>
      <c r="G17" s="30" t="str">
        <f ca="1">IF($I17="","",IFERROR(INDEX(tbVisitas[],MATCH($I17,tbVisitas[Linha],0),6),""))</f>
        <v/>
      </c>
      <c r="H17" s="30" t="str">
        <f ca="1">IF($I17="","",IFERROR(INDEX(tbVisitas[],MATCH($I17,tbVisitas[Linha],0),7),""))</f>
        <v/>
      </c>
      <c r="I17" s="30" t="str">
        <f t="array" aca="1" ref="I17" ca="1">IFERROR(INDEX(tbVisitas[],MATCH(SMALL(IF((tbVisitas[Funcionário]=$B$5)*(tbVisitas[Data]&gt;=VLOOKUP($B$7,Aux!$E$2:$G$13,2,FALSE))*(tbVisitas[Data]&lt;=VLOOKUP($B$7,Aux!$E$2:$G$13,3,FALSE))=1,tbVisitas[Linha]),ROW(A12)),IF((tbVisitas[Funcionário]=$B$5)*(tbVisitas[Data]&gt;=VLOOKUP($B$7,Aux!$E$2:$G$13,2,FALSE))*(tbVisitas[Data]&lt;=VLOOKUP($B$7,Aux!$E$2:$G$13,3,FALSE))=1,tbVisitas[Linha]),0),9),"")</f>
        <v/>
      </c>
    </row>
    <row r="18" spans="4:9" ht="30" customHeight="1" x14ac:dyDescent="0.25">
      <c r="D18" s="28" t="str">
        <f ca="1">IF($I18="","",IFERROR(INDEX(tbVisitas[],MATCH($I18,tbVisitas[Linha],0),3),""))</f>
        <v/>
      </c>
      <c r="E18" s="28" t="str">
        <f ca="1">IF($I18="","",IFERROR(INDEX(tbVisitas[],MATCH($I18,tbVisitas[Linha],0),5),""))</f>
        <v/>
      </c>
      <c r="F18" s="29" t="str">
        <f ca="1">IF($I18="","",IFERROR(INDEX(tbVisitas[],MATCH($I18,tbVisitas[Linha],0),1),""))</f>
        <v/>
      </c>
      <c r="G18" s="30" t="str">
        <f ca="1">IF($I18="","",IFERROR(INDEX(tbVisitas[],MATCH($I18,tbVisitas[Linha],0),6),""))</f>
        <v/>
      </c>
      <c r="H18" s="30" t="str">
        <f ca="1">IF($I18="","",IFERROR(INDEX(tbVisitas[],MATCH($I18,tbVisitas[Linha],0),7),""))</f>
        <v/>
      </c>
      <c r="I18" s="30" t="str">
        <f t="array" aca="1" ref="I18" ca="1">IFERROR(INDEX(tbVisitas[],MATCH(SMALL(IF((tbVisitas[Funcionário]=$B$5)*(tbVisitas[Data]&gt;=VLOOKUP($B$7,Aux!$E$2:$G$13,2,FALSE))*(tbVisitas[Data]&lt;=VLOOKUP($B$7,Aux!$E$2:$G$13,3,FALSE))=1,tbVisitas[Linha]),ROW(A13)),IF((tbVisitas[Funcionário]=$B$5)*(tbVisitas[Data]&gt;=VLOOKUP($B$7,Aux!$E$2:$G$13,2,FALSE))*(tbVisitas[Data]&lt;=VLOOKUP($B$7,Aux!$E$2:$G$13,3,FALSE))=1,tbVisitas[Linha]),0),9),"")</f>
        <v/>
      </c>
    </row>
    <row r="19" spans="4:9" ht="30" customHeight="1" x14ac:dyDescent="0.25">
      <c r="D19" s="28" t="str">
        <f ca="1">IF($I19="","",IFERROR(INDEX(tbVisitas[],MATCH($I19,tbVisitas[Linha],0),3),""))</f>
        <v/>
      </c>
      <c r="E19" s="28" t="str">
        <f ca="1">IF($I19="","",IFERROR(INDEX(tbVisitas[],MATCH($I19,tbVisitas[Linha],0),5),""))</f>
        <v/>
      </c>
      <c r="F19" s="29" t="str">
        <f ca="1">IF($I19="","",IFERROR(INDEX(tbVisitas[],MATCH($I19,tbVisitas[Linha],0),1),""))</f>
        <v/>
      </c>
      <c r="G19" s="30" t="str">
        <f ca="1">IF($I19="","",IFERROR(INDEX(tbVisitas[],MATCH($I19,tbVisitas[Linha],0),6),""))</f>
        <v/>
      </c>
      <c r="H19" s="30" t="str">
        <f ca="1">IF($I19="","",IFERROR(INDEX(tbVisitas[],MATCH($I19,tbVisitas[Linha],0),7),""))</f>
        <v/>
      </c>
      <c r="I19" s="30" t="str">
        <f t="array" aca="1" ref="I19" ca="1">IFERROR(INDEX(tbVisitas[],MATCH(SMALL(IF((tbVisitas[Funcionário]=$B$5)*(tbVisitas[Data]&gt;=VLOOKUP($B$7,Aux!$E$2:$G$13,2,FALSE))*(tbVisitas[Data]&lt;=VLOOKUP($B$7,Aux!$E$2:$G$13,3,FALSE))=1,tbVisitas[Linha]),ROW(A14)),IF((tbVisitas[Funcionário]=$B$5)*(tbVisitas[Data]&gt;=VLOOKUP($B$7,Aux!$E$2:$G$13,2,FALSE))*(tbVisitas[Data]&lt;=VLOOKUP($B$7,Aux!$E$2:$G$13,3,FALSE))=1,tbVisitas[Linha]),0),9),"")</f>
        <v/>
      </c>
    </row>
    <row r="20" spans="4:9" ht="30" customHeight="1" x14ac:dyDescent="0.25">
      <c r="D20" s="28" t="str">
        <f ca="1">IF($I20="","",IFERROR(INDEX(tbVisitas[],MATCH($I20,tbVisitas[Linha],0),3),""))</f>
        <v/>
      </c>
      <c r="E20" s="28" t="str">
        <f ca="1">IF($I20="","",IFERROR(INDEX(tbVisitas[],MATCH($I20,tbVisitas[Linha],0),5),""))</f>
        <v/>
      </c>
      <c r="F20" s="29" t="str">
        <f ca="1">IF($I20="","",IFERROR(INDEX(tbVisitas[],MATCH($I20,tbVisitas[Linha],0),1),""))</f>
        <v/>
      </c>
      <c r="G20" s="30" t="str">
        <f ca="1">IF($I20="","",IFERROR(INDEX(tbVisitas[],MATCH($I20,tbVisitas[Linha],0),6),""))</f>
        <v/>
      </c>
      <c r="H20" s="30" t="str">
        <f ca="1">IF($I20="","",IFERROR(INDEX(tbVisitas[],MATCH($I20,tbVisitas[Linha],0),7),""))</f>
        <v/>
      </c>
      <c r="I20" s="30" t="str">
        <f t="array" aca="1" ref="I20" ca="1">IFERROR(INDEX(tbVisitas[],MATCH(SMALL(IF((tbVisitas[Funcionário]=$B$5)*(tbVisitas[Data]&gt;=VLOOKUP($B$7,Aux!$E$2:$G$13,2,FALSE))*(tbVisitas[Data]&lt;=VLOOKUP($B$7,Aux!$E$2:$G$13,3,FALSE))=1,tbVisitas[Linha]),ROW(A15)),IF((tbVisitas[Funcionário]=$B$5)*(tbVisitas[Data]&gt;=VLOOKUP($B$7,Aux!$E$2:$G$13,2,FALSE))*(tbVisitas[Data]&lt;=VLOOKUP($B$7,Aux!$E$2:$G$13,3,FALSE))=1,tbVisitas[Linha]),0),9),"")</f>
        <v/>
      </c>
    </row>
    <row r="21" spans="4:9" ht="30" customHeight="1" x14ac:dyDescent="0.25">
      <c r="D21" s="28" t="str">
        <f ca="1">IF($I21="","",IFERROR(INDEX(tbVisitas[],MATCH($I21,tbVisitas[Linha],0),3),""))</f>
        <v/>
      </c>
      <c r="E21" s="28" t="str">
        <f ca="1">IF($I21="","",IFERROR(INDEX(tbVisitas[],MATCH($I21,tbVisitas[Linha],0),5),""))</f>
        <v/>
      </c>
      <c r="F21" s="29" t="str">
        <f ca="1">IF($I21="","",IFERROR(INDEX(tbVisitas[],MATCH($I21,tbVisitas[Linha],0),1),""))</f>
        <v/>
      </c>
      <c r="G21" s="30" t="str">
        <f ca="1">IF($I21="","",IFERROR(INDEX(tbVisitas[],MATCH($I21,tbVisitas[Linha],0),6),""))</f>
        <v/>
      </c>
      <c r="H21" s="30" t="str">
        <f ca="1">IF($I21="","",IFERROR(INDEX(tbVisitas[],MATCH($I21,tbVisitas[Linha],0),7),""))</f>
        <v/>
      </c>
      <c r="I21" s="30" t="str">
        <f t="array" aca="1" ref="I21" ca="1">IFERROR(INDEX(tbVisitas[],MATCH(SMALL(IF((tbVisitas[Funcionário]=$B$5)*(tbVisitas[Data]&gt;=VLOOKUP($B$7,Aux!$E$2:$G$13,2,FALSE))*(tbVisitas[Data]&lt;=VLOOKUP($B$7,Aux!$E$2:$G$13,3,FALSE))=1,tbVisitas[Linha]),ROW(A16)),IF((tbVisitas[Funcionário]=$B$5)*(tbVisitas[Data]&gt;=VLOOKUP($B$7,Aux!$E$2:$G$13,2,FALSE))*(tbVisitas[Data]&lt;=VLOOKUP($B$7,Aux!$E$2:$G$13,3,FALSE))=1,tbVisitas[Linha]),0),9),"")</f>
        <v/>
      </c>
    </row>
    <row r="22" spans="4:9" ht="30" customHeight="1" x14ac:dyDescent="0.25">
      <c r="D22" s="28" t="str">
        <f ca="1">IF($I22="","",IFERROR(INDEX(tbVisitas[],MATCH($I22,tbVisitas[Linha],0),3),""))</f>
        <v/>
      </c>
      <c r="E22" s="28" t="str">
        <f ca="1">IF($I22="","",IFERROR(INDEX(tbVisitas[],MATCH($I22,tbVisitas[Linha],0),5),""))</f>
        <v/>
      </c>
      <c r="F22" s="29" t="str">
        <f ca="1">IF($I22="","",IFERROR(INDEX(tbVisitas[],MATCH($I22,tbVisitas[Linha],0),1),""))</f>
        <v/>
      </c>
      <c r="G22" s="30" t="str">
        <f ca="1">IF($I22="","",IFERROR(INDEX(tbVisitas[],MATCH($I22,tbVisitas[Linha],0),6),""))</f>
        <v/>
      </c>
      <c r="H22" s="30" t="str">
        <f ca="1">IF($I22="","",IFERROR(INDEX(tbVisitas[],MATCH($I22,tbVisitas[Linha],0),7),""))</f>
        <v/>
      </c>
      <c r="I22" s="30" t="str">
        <f t="array" aca="1" ref="I22" ca="1">IFERROR(INDEX(tbVisitas[],MATCH(SMALL(IF((tbVisitas[Funcionário]=$B$5)*(tbVisitas[Data]&gt;=VLOOKUP($B$7,Aux!$E$2:$G$13,2,FALSE))*(tbVisitas[Data]&lt;=VLOOKUP($B$7,Aux!$E$2:$G$13,3,FALSE))=1,tbVisitas[Linha]),ROW(A17)),IF((tbVisitas[Funcionário]=$B$5)*(tbVisitas[Data]&gt;=VLOOKUP($B$7,Aux!$E$2:$G$13,2,FALSE))*(tbVisitas[Data]&lt;=VLOOKUP($B$7,Aux!$E$2:$G$13,3,FALSE))=1,tbVisitas[Linha]),0),9),"")</f>
        <v/>
      </c>
    </row>
    <row r="23" spans="4:9" ht="30" customHeight="1" x14ac:dyDescent="0.25">
      <c r="D23" s="28" t="str">
        <f ca="1">IF($I23="","",IFERROR(INDEX(tbVisitas[],MATCH($I23,tbVisitas[Linha],0),3),""))</f>
        <v/>
      </c>
      <c r="E23" s="28" t="str">
        <f ca="1">IF($I23="","",IFERROR(INDEX(tbVisitas[],MATCH($I23,tbVisitas[Linha],0),5),""))</f>
        <v/>
      </c>
      <c r="F23" s="29" t="str">
        <f ca="1">IF($I23="","",IFERROR(INDEX(tbVisitas[],MATCH($I23,tbVisitas[Linha],0),1),""))</f>
        <v/>
      </c>
      <c r="G23" s="30" t="str">
        <f ca="1">IF($I23="","",IFERROR(INDEX(tbVisitas[],MATCH($I23,tbVisitas[Linha],0),6),""))</f>
        <v/>
      </c>
      <c r="H23" s="30" t="str">
        <f ca="1">IF($I23="","",IFERROR(INDEX(tbVisitas[],MATCH($I23,tbVisitas[Linha],0),7),""))</f>
        <v/>
      </c>
      <c r="I23" s="30" t="str">
        <f t="array" aca="1" ref="I23" ca="1">IFERROR(INDEX(tbVisitas[],MATCH(SMALL(IF((tbVisitas[Funcionário]=$B$5)*(tbVisitas[Data]&gt;=VLOOKUP($B$7,Aux!$E$2:$G$13,2,FALSE))*(tbVisitas[Data]&lt;=VLOOKUP($B$7,Aux!$E$2:$G$13,3,FALSE))=1,tbVisitas[Linha]),ROW(A18)),IF((tbVisitas[Funcionário]=$B$5)*(tbVisitas[Data]&gt;=VLOOKUP($B$7,Aux!$E$2:$G$13,2,FALSE))*(tbVisitas[Data]&lt;=VLOOKUP($B$7,Aux!$E$2:$G$13,3,FALSE))=1,tbVisitas[Linha]),0),9),"")</f>
        <v/>
      </c>
    </row>
    <row r="24" spans="4:9" ht="30" customHeight="1" x14ac:dyDescent="0.25">
      <c r="D24" s="28" t="str">
        <f ca="1">IF($I24="","",IFERROR(INDEX(tbVisitas[],MATCH($I24,tbVisitas[Linha],0),3),""))</f>
        <v/>
      </c>
      <c r="E24" s="28" t="str">
        <f ca="1">IF($I24="","",IFERROR(INDEX(tbVisitas[],MATCH($I24,tbVisitas[Linha],0),5),""))</f>
        <v/>
      </c>
      <c r="F24" s="29" t="str">
        <f ca="1">IF($I24="","",IFERROR(INDEX(tbVisitas[],MATCH($I24,tbVisitas[Linha],0),1),""))</f>
        <v/>
      </c>
      <c r="G24" s="30" t="str">
        <f ca="1">IF($I24="","",IFERROR(INDEX(tbVisitas[],MATCH($I24,tbVisitas[Linha],0),6),""))</f>
        <v/>
      </c>
      <c r="H24" s="30" t="str">
        <f ca="1">IF($I24="","",IFERROR(INDEX(tbVisitas[],MATCH($I24,tbVisitas[Linha],0),7),""))</f>
        <v/>
      </c>
      <c r="I24" s="30" t="str">
        <f t="array" aca="1" ref="I24" ca="1">IFERROR(INDEX(tbVisitas[],MATCH(SMALL(IF((tbVisitas[Funcionário]=$B$5)*(tbVisitas[Data]&gt;=VLOOKUP($B$7,Aux!$E$2:$G$13,2,FALSE))*(tbVisitas[Data]&lt;=VLOOKUP($B$7,Aux!$E$2:$G$13,3,FALSE))=1,tbVisitas[Linha]),ROW(A19)),IF((tbVisitas[Funcionário]=$B$5)*(tbVisitas[Data]&gt;=VLOOKUP($B$7,Aux!$E$2:$G$13,2,FALSE))*(tbVisitas[Data]&lt;=VLOOKUP($B$7,Aux!$E$2:$G$13,3,FALSE))=1,tbVisitas[Linha]),0),9),"")</f>
        <v/>
      </c>
    </row>
    <row r="25" spans="4:9" ht="30" customHeight="1" x14ac:dyDescent="0.25">
      <c r="D25" s="28" t="str">
        <f ca="1">IF($I25="","",IFERROR(INDEX(tbVisitas[],MATCH($I25,tbVisitas[Linha],0),3),""))</f>
        <v/>
      </c>
      <c r="E25" s="28" t="str">
        <f ca="1">IF($I25="","",IFERROR(INDEX(tbVisitas[],MATCH($I25,tbVisitas[Linha],0),5),""))</f>
        <v/>
      </c>
      <c r="F25" s="29" t="str">
        <f ca="1">IF($I25="","",IFERROR(INDEX(tbVisitas[],MATCH($I25,tbVisitas[Linha],0),1),""))</f>
        <v/>
      </c>
      <c r="G25" s="30" t="str">
        <f ca="1">IF($I25="","",IFERROR(INDEX(tbVisitas[],MATCH($I25,tbVisitas[Linha],0),6),""))</f>
        <v/>
      </c>
      <c r="H25" s="30" t="str">
        <f ca="1">IF($I25="","",IFERROR(INDEX(tbVisitas[],MATCH($I25,tbVisitas[Linha],0),7),""))</f>
        <v/>
      </c>
      <c r="I25" s="30" t="str">
        <f t="array" aca="1" ref="I25" ca="1">IFERROR(INDEX(tbVisitas[],MATCH(SMALL(IF((tbVisitas[Funcionário]=$B$5)*(tbVisitas[Data]&gt;=VLOOKUP($B$7,Aux!$E$2:$G$13,2,FALSE))*(tbVisitas[Data]&lt;=VLOOKUP($B$7,Aux!$E$2:$G$13,3,FALSE))=1,tbVisitas[Linha]),ROW(A20)),IF((tbVisitas[Funcionário]=$B$5)*(tbVisitas[Data]&gt;=VLOOKUP($B$7,Aux!$E$2:$G$13,2,FALSE))*(tbVisitas[Data]&lt;=VLOOKUP($B$7,Aux!$E$2:$G$13,3,FALSE))=1,tbVisitas[Linha]),0),9),"")</f>
        <v/>
      </c>
    </row>
    <row r="26" spans="4:9" ht="30" customHeight="1" x14ac:dyDescent="0.25">
      <c r="D26" s="28" t="str">
        <f ca="1">IF($I26="","",IFERROR(INDEX(tbVisitas[],MATCH($I26,tbVisitas[Linha],0),3),""))</f>
        <v/>
      </c>
      <c r="E26" s="28" t="str">
        <f ca="1">IF($I26="","",IFERROR(INDEX(tbVisitas[],MATCH($I26,tbVisitas[Linha],0),5),""))</f>
        <v/>
      </c>
      <c r="F26" s="29" t="str">
        <f ca="1">IF($I26="","",IFERROR(INDEX(tbVisitas[],MATCH($I26,tbVisitas[Linha],0),1),""))</f>
        <v/>
      </c>
      <c r="G26" s="30" t="str">
        <f ca="1">IF($I26="","",IFERROR(INDEX(tbVisitas[],MATCH($I26,tbVisitas[Linha],0),6),""))</f>
        <v/>
      </c>
      <c r="H26" s="30" t="str">
        <f ca="1">IF($I26="","",IFERROR(INDEX(tbVisitas[],MATCH($I26,tbVisitas[Linha],0),7),""))</f>
        <v/>
      </c>
      <c r="I26" s="30" t="str">
        <f t="array" aca="1" ref="I26" ca="1">IFERROR(INDEX(tbVisitas[],MATCH(SMALL(IF((tbVisitas[Funcionário]=$B$5)*(tbVisitas[Data]&gt;=VLOOKUP($B$7,Aux!$E$2:$G$13,2,FALSE))*(tbVisitas[Data]&lt;=VLOOKUP($B$7,Aux!$E$2:$G$13,3,FALSE))=1,tbVisitas[Linha]),ROW(A21)),IF((tbVisitas[Funcionário]=$B$5)*(tbVisitas[Data]&gt;=VLOOKUP($B$7,Aux!$E$2:$G$13,2,FALSE))*(tbVisitas[Data]&lt;=VLOOKUP($B$7,Aux!$E$2:$G$13,3,FALSE))=1,tbVisitas[Linha]),0),9),"")</f>
        <v/>
      </c>
    </row>
    <row r="27" spans="4:9" ht="30" customHeight="1" x14ac:dyDescent="0.25">
      <c r="D27" s="28" t="str">
        <f ca="1">IF($I27="","",IFERROR(INDEX(tbVisitas[],MATCH($I27,tbVisitas[Linha],0),3),""))</f>
        <v/>
      </c>
      <c r="E27" s="28" t="str">
        <f ca="1">IF($I27="","",IFERROR(INDEX(tbVisitas[],MATCH($I27,tbVisitas[Linha],0),5),""))</f>
        <v/>
      </c>
      <c r="F27" s="29" t="str">
        <f ca="1">IF($I27="","",IFERROR(INDEX(tbVisitas[],MATCH($I27,tbVisitas[Linha],0),1),""))</f>
        <v/>
      </c>
      <c r="G27" s="30" t="str">
        <f ca="1">IF($I27="","",IFERROR(INDEX(tbVisitas[],MATCH($I27,tbVisitas[Linha],0),6),""))</f>
        <v/>
      </c>
      <c r="H27" s="30" t="str">
        <f ca="1">IF($I27="","",IFERROR(INDEX(tbVisitas[],MATCH($I27,tbVisitas[Linha],0),7),""))</f>
        <v/>
      </c>
      <c r="I27" s="30" t="str">
        <f t="array" aca="1" ref="I27" ca="1">IFERROR(INDEX(tbVisitas[],MATCH(SMALL(IF((tbVisitas[Funcionário]=$B$5)*(tbVisitas[Data]&gt;=VLOOKUP($B$7,Aux!$E$2:$G$13,2,FALSE))*(tbVisitas[Data]&lt;=VLOOKUP($B$7,Aux!$E$2:$G$13,3,FALSE))=1,tbVisitas[Linha]),ROW(A22)),IF((tbVisitas[Funcionário]=$B$5)*(tbVisitas[Data]&gt;=VLOOKUP($B$7,Aux!$E$2:$G$13,2,FALSE))*(tbVisitas[Data]&lt;=VLOOKUP($B$7,Aux!$E$2:$G$13,3,FALSE))=1,tbVisitas[Linha]),0),9),"")</f>
        <v/>
      </c>
    </row>
    <row r="28" spans="4:9" ht="30" customHeight="1" x14ac:dyDescent="0.25">
      <c r="D28" s="28" t="str">
        <f ca="1">IF($I28="","",IFERROR(INDEX(tbVisitas[],MATCH($I28,tbVisitas[Linha],0),3),""))</f>
        <v/>
      </c>
      <c r="E28" s="28" t="str">
        <f ca="1">IF($I28="","",IFERROR(INDEX(tbVisitas[],MATCH($I28,tbVisitas[Linha],0),5),""))</f>
        <v/>
      </c>
      <c r="F28" s="29" t="str">
        <f ca="1">IF($I28="","",IFERROR(INDEX(tbVisitas[],MATCH($I28,tbVisitas[Linha],0),1),""))</f>
        <v/>
      </c>
      <c r="G28" s="30" t="str">
        <f ca="1">IF($I28="","",IFERROR(INDEX(tbVisitas[],MATCH($I28,tbVisitas[Linha],0),6),""))</f>
        <v/>
      </c>
      <c r="H28" s="30" t="str">
        <f ca="1">IF($I28="","",IFERROR(INDEX(tbVisitas[],MATCH($I28,tbVisitas[Linha],0),7),""))</f>
        <v/>
      </c>
      <c r="I28" s="30" t="str">
        <f t="array" aca="1" ref="I28" ca="1">IFERROR(INDEX(tbVisitas[],MATCH(SMALL(IF((tbVisitas[Funcionário]=$B$5)*(tbVisitas[Data]&gt;=VLOOKUP($B$7,Aux!$E$2:$G$13,2,FALSE))*(tbVisitas[Data]&lt;=VLOOKUP($B$7,Aux!$E$2:$G$13,3,FALSE))=1,tbVisitas[Linha]),ROW(A23)),IF((tbVisitas[Funcionário]=$B$5)*(tbVisitas[Data]&gt;=VLOOKUP($B$7,Aux!$E$2:$G$13,2,FALSE))*(tbVisitas[Data]&lt;=VLOOKUP($B$7,Aux!$E$2:$G$13,3,FALSE))=1,tbVisitas[Linha]),0),9),"")</f>
        <v/>
      </c>
    </row>
    <row r="29" spans="4:9" ht="30" customHeight="1" x14ac:dyDescent="0.25">
      <c r="D29" s="28" t="str">
        <f ca="1">IF($I29="","",IFERROR(INDEX(tbVisitas[],MATCH($I29,tbVisitas[Linha],0),3),""))</f>
        <v/>
      </c>
      <c r="E29" s="28" t="str">
        <f ca="1">IF($I29="","",IFERROR(INDEX(tbVisitas[],MATCH($I29,tbVisitas[Linha],0),5),""))</f>
        <v/>
      </c>
      <c r="F29" s="29" t="str">
        <f ca="1">IF($I29="","",IFERROR(INDEX(tbVisitas[],MATCH($I29,tbVisitas[Linha],0),1),""))</f>
        <v/>
      </c>
      <c r="G29" s="30" t="str">
        <f ca="1">IF($I29="","",IFERROR(INDEX(tbVisitas[],MATCH($I29,tbVisitas[Linha],0),6),""))</f>
        <v/>
      </c>
      <c r="H29" s="30" t="str">
        <f ca="1">IF($I29="","",IFERROR(INDEX(tbVisitas[],MATCH($I29,tbVisitas[Linha],0),7),""))</f>
        <v/>
      </c>
      <c r="I29" s="30" t="str">
        <f t="array" aca="1" ref="I29" ca="1">IFERROR(INDEX(tbVisitas[],MATCH(SMALL(IF((tbVisitas[Funcionário]=$B$5)*(tbVisitas[Data]&gt;=VLOOKUP($B$7,Aux!$E$2:$G$13,2,FALSE))*(tbVisitas[Data]&lt;=VLOOKUP($B$7,Aux!$E$2:$G$13,3,FALSE))=1,tbVisitas[Linha]),ROW(A24)),IF((tbVisitas[Funcionário]=$B$5)*(tbVisitas[Data]&gt;=VLOOKUP($B$7,Aux!$E$2:$G$13,2,FALSE))*(tbVisitas[Data]&lt;=VLOOKUP($B$7,Aux!$E$2:$G$13,3,FALSE))=1,tbVisitas[Linha]),0),9),"")</f>
        <v/>
      </c>
    </row>
    <row r="30" spans="4:9" ht="30" customHeight="1" x14ac:dyDescent="0.25">
      <c r="D30" s="28" t="str">
        <f ca="1">IF($I30="","",IFERROR(INDEX(tbVisitas[],MATCH($I30,tbVisitas[Linha],0),3),""))</f>
        <v/>
      </c>
      <c r="E30" s="28" t="str">
        <f ca="1">IF($I30="","",IFERROR(INDEX(tbVisitas[],MATCH($I30,tbVisitas[Linha],0),5),""))</f>
        <v/>
      </c>
      <c r="F30" s="29" t="str">
        <f ca="1">IF($I30="","",IFERROR(INDEX(tbVisitas[],MATCH($I30,tbVisitas[Linha],0),1),""))</f>
        <v/>
      </c>
      <c r="G30" s="30" t="str">
        <f ca="1">IF($I30="","",IFERROR(INDEX(tbVisitas[],MATCH($I30,tbVisitas[Linha],0),6),""))</f>
        <v/>
      </c>
      <c r="H30" s="30" t="str">
        <f ca="1">IF($I30="","",IFERROR(INDEX(tbVisitas[],MATCH($I30,tbVisitas[Linha],0),7),""))</f>
        <v/>
      </c>
      <c r="I30" s="30" t="str">
        <f t="array" aca="1" ref="I30" ca="1">IFERROR(INDEX(tbVisitas[],MATCH(SMALL(IF((tbVisitas[Funcionário]=$B$5)*(tbVisitas[Data]&gt;=VLOOKUP($B$7,Aux!$E$2:$G$13,2,FALSE))*(tbVisitas[Data]&lt;=VLOOKUP($B$7,Aux!$E$2:$G$13,3,FALSE))=1,tbVisitas[Linha]),ROW(A25)),IF((tbVisitas[Funcionário]=$B$5)*(tbVisitas[Data]&gt;=VLOOKUP($B$7,Aux!$E$2:$G$13,2,FALSE))*(tbVisitas[Data]&lt;=VLOOKUP($B$7,Aux!$E$2:$G$13,3,FALSE))=1,tbVisitas[Linha]),0),9),"")</f>
        <v/>
      </c>
    </row>
    <row r="31" spans="4:9" ht="30" customHeight="1" x14ac:dyDescent="0.25">
      <c r="D31" s="28" t="str">
        <f ca="1">IF($I31="","",IFERROR(INDEX(tbVisitas[],MATCH($I31,tbVisitas[Linha],0),3),""))</f>
        <v/>
      </c>
      <c r="E31" s="28" t="str">
        <f ca="1">IF($I31="","",IFERROR(INDEX(tbVisitas[],MATCH($I31,tbVisitas[Linha],0),5),""))</f>
        <v/>
      </c>
      <c r="F31" s="29" t="str">
        <f ca="1">IF($I31="","",IFERROR(INDEX(tbVisitas[],MATCH($I31,tbVisitas[Linha],0),1),""))</f>
        <v/>
      </c>
      <c r="G31" s="30" t="str">
        <f ca="1">IF($I31="","",IFERROR(INDEX(tbVisitas[],MATCH($I31,tbVisitas[Linha],0),6),""))</f>
        <v/>
      </c>
      <c r="H31" s="30" t="str">
        <f ca="1">IF($I31="","",IFERROR(INDEX(tbVisitas[],MATCH($I31,tbVisitas[Linha],0),7),""))</f>
        <v/>
      </c>
      <c r="I31" s="30" t="str">
        <f t="array" aca="1" ref="I31" ca="1">IFERROR(INDEX(tbVisitas[],MATCH(SMALL(IF((tbVisitas[Funcionário]=$B$5)*(tbVisitas[Data]&gt;=VLOOKUP($B$7,Aux!$E$2:$G$13,2,FALSE))*(tbVisitas[Data]&lt;=VLOOKUP($B$7,Aux!$E$2:$G$13,3,FALSE))=1,tbVisitas[Linha]),ROW(A26)),IF((tbVisitas[Funcionário]=$B$5)*(tbVisitas[Data]&gt;=VLOOKUP($B$7,Aux!$E$2:$G$13,2,FALSE))*(tbVisitas[Data]&lt;=VLOOKUP($B$7,Aux!$E$2:$G$13,3,FALSE))=1,tbVisitas[Linha]),0),9),"")</f>
        <v/>
      </c>
    </row>
    <row r="32" spans="4:9" ht="30" customHeight="1" x14ac:dyDescent="0.25">
      <c r="D32" s="28" t="str">
        <f ca="1">IF($I32="","",IFERROR(INDEX(tbVisitas[],MATCH($I32,tbVisitas[Linha],0),3),""))</f>
        <v/>
      </c>
      <c r="E32" s="28" t="str">
        <f ca="1">IF($I32="","",IFERROR(INDEX(tbVisitas[],MATCH($I32,tbVisitas[Linha],0),5),""))</f>
        <v/>
      </c>
      <c r="F32" s="29" t="str">
        <f ca="1">IF($I32="","",IFERROR(INDEX(tbVisitas[],MATCH($I32,tbVisitas[Linha],0),1),""))</f>
        <v/>
      </c>
      <c r="G32" s="30" t="str">
        <f ca="1">IF($I32="","",IFERROR(INDEX(tbVisitas[],MATCH($I32,tbVisitas[Linha],0),6),""))</f>
        <v/>
      </c>
      <c r="H32" s="30" t="str">
        <f ca="1">IF($I32="","",IFERROR(INDEX(tbVisitas[],MATCH($I32,tbVisitas[Linha],0),7),""))</f>
        <v/>
      </c>
      <c r="I32" s="30" t="str">
        <f t="array" aca="1" ref="I32" ca="1">IFERROR(INDEX(tbVisitas[],MATCH(SMALL(IF((tbVisitas[Funcionário]=$B$5)*(tbVisitas[Data]&gt;=VLOOKUP($B$7,Aux!$E$2:$G$13,2,FALSE))*(tbVisitas[Data]&lt;=VLOOKUP($B$7,Aux!$E$2:$G$13,3,FALSE))=1,tbVisitas[Linha]),ROW(A27)),IF((tbVisitas[Funcionário]=$B$5)*(tbVisitas[Data]&gt;=VLOOKUP($B$7,Aux!$E$2:$G$13,2,FALSE))*(tbVisitas[Data]&lt;=VLOOKUP($B$7,Aux!$E$2:$G$13,3,FALSE))=1,tbVisitas[Linha]),0),9),"")</f>
        <v/>
      </c>
    </row>
    <row r="33" spans="4:9" ht="30" customHeight="1" x14ac:dyDescent="0.25">
      <c r="D33" s="28" t="str">
        <f ca="1">IF($I33="","",IFERROR(INDEX(tbVisitas[],MATCH($I33,tbVisitas[Linha],0),3),""))</f>
        <v/>
      </c>
      <c r="E33" s="28" t="str">
        <f ca="1">IF($I33="","",IFERROR(INDEX(tbVisitas[],MATCH($I33,tbVisitas[Linha],0),5),""))</f>
        <v/>
      </c>
      <c r="F33" s="29" t="str">
        <f ca="1">IF($I33="","",IFERROR(INDEX(tbVisitas[],MATCH($I33,tbVisitas[Linha],0),1),""))</f>
        <v/>
      </c>
      <c r="G33" s="30" t="str">
        <f ca="1">IF($I33="","",IFERROR(INDEX(tbVisitas[],MATCH($I33,tbVisitas[Linha],0),6),""))</f>
        <v/>
      </c>
      <c r="H33" s="30" t="str">
        <f ca="1">IF($I33="","",IFERROR(INDEX(tbVisitas[],MATCH($I33,tbVisitas[Linha],0),7),""))</f>
        <v/>
      </c>
      <c r="I33" s="30" t="str">
        <f t="array" aca="1" ref="I33" ca="1">IFERROR(INDEX(tbVisitas[],MATCH(SMALL(IF((tbVisitas[Funcionário]=$B$5)*(tbVisitas[Data]&gt;=VLOOKUP($B$7,Aux!$E$2:$G$13,2,FALSE))*(tbVisitas[Data]&lt;=VLOOKUP($B$7,Aux!$E$2:$G$13,3,FALSE))=1,tbVisitas[Linha]),ROW(A28)),IF((tbVisitas[Funcionário]=$B$5)*(tbVisitas[Data]&gt;=VLOOKUP($B$7,Aux!$E$2:$G$13,2,FALSE))*(tbVisitas[Data]&lt;=VLOOKUP($B$7,Aux!$E$2:$G$13,3,FALSE))=1,tbVisitas[Linha]),0),9),"")</f>
        <v/>
      </c>
    </row>
    <row r="34" spans="4:9" ht="30" customHeight="1" x14ac:dyDescent="0.25">
      <c r="D34" s="28" t="str">
        <f ca="1">IF($I34="","",IFERROR(INDEX(tbVisitas[],MATCH($I34,tbVisitas[Linha],0),3),""))</f>
        <v/>
      </c>
      <c r="E34" s="28" t="str">
        <f ca="1">IF($I34="","",IFERROR(INDEX(tbVisitas[],MATCH($I34,tbVisitas[Linha],0),5),""))</f>
        <v/>
      </c>
      <c r="F34" s="29" t="str">
        <f ca="1">IF($I34="","",IFERROR(INDEX(tbVisitas[],MATCH($I34,tbVisitas[Linha],0),1),""))</f>
        <v/>
      </c>
      <c r="G34" s="30" t="str">
        <f ca="1">IF($I34="","",IFERROR(INDEX(tbVisitas[],MATCH($I34,tbVisitas[Linha],0),6),""))</f>
        <v/>
      </c>
      <c r="H34" s="30" t="str">
        <f ca="1">IF($I34="","",IFERROR(INDEX(tbVisitas[],MATCH($I34,tbVisitas[Linha],0),7),""))</f>
        <v/>
      </c>
      <c r="I34" s="30" t="str">
        <f t="array" aca="1" ref="I34" ca="1">IFERROR(INDEX(tbVisitas[],MATCH(SMALL(IF((tbVisitas[Funcionário]=$B$5)*(tbVisitas[Data]&gt;=VLOOKUP($B$7,Aux!$E$2:$G$13,2,FALSE))*(tbVisitas[Data]&lt;=VLOOKUP($B$7,Aux!$E$2:$G$13,3,FALSE))=1,tbVisitas[Linha]),ROW(A29)),IF((tbVisitas[Funcionário]=$B$5)*(tbVisitas[Data]&gt;=VLOOKUP($B$7,Aux!$E$2:$G$13,2,FALSE))*(tbVisitas[Data]&lt;=VLOOKUP($B$7,Aux!$E$2:$G$13,3,FALSE))=1,tbVisitas[Linha]),0),9),"")</f>
        <v/>
      </c>
    </row>
    <row r="35" spans="4:9" ht="30" customHeight="1" x14ac:dyDescent="0.25">
      <c r="D35" s="28" t="str">
        <f ca="1">IF($I35="","",IFERROR(INDEX(tbVisitas[],MATCH($I35,tbVisitas[Linha],0),3),""))</f>
        <v/>
      </c>
      <c r="E35" s="28" t="str">
        <f ca="1">IF($I35="","",IFERROR(INDEX(tbVisitas[],MATCH($I35,tbVisitas[Linha],0),5),""))</f>
        <v/>
      </c>
      <c r="F35" s="29" t="str">
        <f ca="1">IF($I35="","",IFERROR(INDEX(tbVisitas[],MATCH($I35,tbVisitas[Linha],0),1),""))</f>
        <v/>
      </c>
      <c r="G35" s="30" t="str">
        <f ca="1">IF($I35="","",IFERROR(INDEX(tbVisitas[],MATCH($I35,tbVisitas[Linha],0),6),""))</f>
        <v/>
      </c>
      <c r="H35" s="30" t="str">
        <f ca="1">IF($I35="","",IFERROR(INDEX(tbVisitas[],MATCH($I35,tbVisitas[Linha],0),7),""))</f>
        <v/>
      </c>
      <c r="I35" s="30" t="str">
        <f t="array" aca="1" ref="I35" ca="1">IFERROR(INDEX(tbVisitas[],MATCH(SMALL(IF((tbVisitas[Funcionário]=$B$5)*(tbVisitas[Data]&gt;=VLOOKUP($B$7,Aux!$E$2:$G$13,2,FALSE))*(tbVisitas[Data]&lt;=VLOOKUP($B$7,Aux!$E$2:$G$13,3,FALSE))=1,tbVisitas[Linha]),ROW(A30)),IF((tbVisitas[Funcionário]=$B$5)*(tbVisitas[Data]&gt;=VLOOKUP($B$7,Aux!$E$2:$G$13,2,FALSE))*(tbVisitas[Data]&lt;=VLOOKUP($B$7,Aux!$E$2:$G$13,3,FALSE))=1,tbVisitas[Linha]),0),9),"")</f>
        <v/>
      </c>
    </row>
    <row r="36" spans="4:9" ht="30" customHeight="1" x14ac:dyDescent="0.25">
      <c r="D36" s="28" t="str">
        <f ca="1">IF($I36="","",IFERROR(INDEX(tbVisitas[],MATCH($I36,tbVisitas[Linha],0),3),""))</f>
        <v/>
      </c>
      <c r="E36" s="28" t="str">
        <f ca="1">IF($I36="","",IFERROR(INDEX(tbVisitas[],MATCH($I36,tbVisitas[Linha],0),5),""))</f>
        <v/>
      </c>
      <c r="F36" s="29" t="str">
        <f ca="1">IF($I36="","",IFERROR(INDEX(tbVisitas[],MATCH($I36,tbVisitas[Linha],0),1),""))</f>
        <v/>
      </c>
      <c r="G36" s="30" t="str">
        <f ca="1">IF($I36="","",IFERROR(INDEX(tbVisitas[],MATCH($I36,tbVisitas[Linha],0),6),""))</f>
        <v/>
      </c>
      <c r="H36" s="30" t="str">
        <f ca="1">IF($I36="","",IFERROR(INDEX(tbVisitas[],MATCH($I36,tbVisitas[Linha],0),7),""))</f>
        <v/>
      </c>
      <c r="I36" s="30" t="str">
        <f t="array" aca="1" ref="I36" ca="1">IFERROR(INDEX(tbVisitas[],MATCH(SMALL(IF((tbVisitas[Funcionário]=$B$5)*(tbVisitas[Data]&gt;=VLOOKUP($B$7,Aux!$E$2:$G$13,2,FALSE))*(tbVisitas[Data]&lt;=VLOOKUP($B$7,Aux!$E$2:$G$13,3,FALSE))=1,tbVisitas[Linha]),ROW(A31)),IF((tbVisitas[Funcionário]=$B$5)*(tbVisitas[Data]&gt;=VLOOKUP($B$7,Aux!$E$2:$G$13,2,FALSE))*(tbVisitas[Data]&lt;=VLOOKUP($B$7,Aux!$E$2:$G$13,3,FALSE))=1,tbVisitas[Linha]),0),9),"")</f>
        <v/>
      </c>
    </row>
    <row r="37" spans="4:9" ht="30" customHeight="1" x14ac:dyDescent="0.25">
      <c r="D37" s="28" t="str">
        <f ca="1">IF($I37="","",IFERROR(INDEX(tbVisitas[],MATCH($I37,tbVisitas[Linha],0),3),""))</f>
        <v/>
      </c>
      <c r="E37" s="28" t="str">
        <f ca="1">IF($I37="","",IFERROR(INDEX(tbVisitas[],MATCH($I37,tbVisitas[Linha],0),5),""))</f>
        <v/>
      </c>
      <c r="F37" s="29" t="str">
        <f ca="1">IF($I37="","",IFERROR(INDEX(tbVisitas[],MATCH($I37,tbVisitas[Linha],0),1),""))</f>
        <v/>
      </c>
      <c r="G37" s="30" t="str">
        <f ca="1">IF($I37="","",IFERROR(INDEX(tbVisitas[],MATCH($I37,tbVisitas[Linha],0),6),""))</f>
        <v/>
      </c>
      <c r="H37" s="30" t="str">
        <f ca="1">IF($I37="","",IFERROR(INDEX(tbVisitas[],MATCH($I37,tbVisitas[Linha],0),7),""))</f>
        <v/>
      </c>
      <c r="I37" s="30" t="str">
        <f t="array" aca="1" ref="I37" ca="1">IFERROR(INDEX(tbVisitas[],MATCH(SMALL(IF((tbVisitas[Funcionário]=$B$5)*(tbVisitas[Data]&gt;=VLOOKUP($B$7,Aux!$E$2:$G$13,2,FALSE))*(tbVisitas[Data]&lt;=VLOOKUP($B$7,Aux!$E$2:$G$13,3,FALSE))=1,tbVisitas[Linha]),ROW(A32)),IF((tbVisitas[Funcionário]=$B$5)*(tbVisitas[Data]&gt;=VLOOKUP($B$7,Aux!$E$2:$G$13,2,FALSE))*(tbVisitas[Data]&lt;=VLOOKUP($B$7,Aux!$E$2:$G$13,3,FALSE))=1,tbVisitas[Linha]),0),9),"")</f>
        <v/>
      </c>
    </row>
    <row r="38" spans="4:9" ht="30" customHeight="1" x14ac:dyDescent="0.25">
      <c r="D38" s="28" t="str">
        <f ca="1">IF($I38="","",IFERROR(INDEX(tbVisitas[],MATCH($I38,tbVisitas[Linha],0),3),""))</f>
        <v/>
      </c>
      <c r="E38" s="28" t="str">
        <f ca="1">IF($I38="","",IFERROR(INDEX(tbVisitas[],MATCH($I38,tbVisitas[Linha],0),5),""))</f>
        <v/>
      </c>
      <c r="F38" s="29" t="str">
        <f ca="1">IF($I38="","",IFERROR(INDEX(tbVisitas[],MATCH($I38,tbVisitas[Linha],0),1),""))</f>
        <v/>
      </c>
      <c r="G38" s="30" t="str">
        <f ca="1">IF($I38="","",IFERROR(INDEX(tbVisitas[],MATCH($I38,tbVisitas[Linha],0),6),""))</f>
        <v/>
      </c>
      <c r="H38" s="30" t="str">
        <f ca="1">IF($I38="","",IFERROR(INDEX(tbVisitas[],MATCH($I38,tbVisitas[Linha],0),7),""))</f>
        <v/>
      </c>
      <c r="I38" s="30" t="str">
        <f t="array" aca="1" ref="I38" ca="1">IFERROR(INDEX(tbVisitas[],MATCH(SMALL(IF((tbVisitas[Funcionário]=$B$5)*(tbVisitas[Data]&gt;=VLOOKUP($B$7,Aux!$E$2:$G$13,2,FALSE))*(tbVisitas[Data]&lt;=VLOOKUP($B$7,Aux!$E$2:$G$13,3,FALSE))=1,tbVisitas[Linha]),ROW(A33)),IF((tbVisitas[Funcionário]=$B$5)*(tbVisitas[Data]&gt;=VLOOKUP($B$7,Aux!$E$2:$G$13,2,FALSE))*(tbVisitas[Data]&lt;=VLOOKUP($B$7,Aux!$E$2:$G$13,3,FALSE))=1,tbVisitas[Linha]),0),9),"")</f>
        <v/>
      </c>
    </row>
    <row r="39" spans="4:9" ht="30" customHeight="1" x14ac:dyDescent="0.25">
      <c r="D39" s="28" t="str">
        <f ca="1">IF($I39="","",IFERROR(INDEX(tbVisitas[],MATCH($I39,tbVisitas[Linha],0),3),""))</f>
        <v/>
      </c>
      <c r="E39" s="28" t="str">
        <f ca="1">IF($I39="","",IFERROR(INDEX(tbVisitas[],MATCH($I39,tbVisitas[Linha],0),5),""))</f>
        <v/>
      </c>
      <c r="F39" s="29" t="str">
        <f ca="1">IF($I39="","",IFERROR(INDEX(tbVisitas[],MATCH($I39,tbVisitas[Linha],0),1),""))</f>
        <v/>
      </c>
      <c r="G39" s="30" t="str">
        <f ca="1">IF($I39="","",IFERROR(INDEX(tbVisitas[],MATCH($I39,tbVisitas[Linha],0),6),""))</f>
        <v/>
      </c>
      <c r="H39" s="30" t="str">
        <f ca="1">IF($I39="","",IFERROR(INDEX(tbVisitas[],MATCH($I39,tbVisitas[Linha],0),7),""))</f>
        <v/>
      </c>
      <c r="I39" s="30" t="str">
        <f t="array" aca="1" ref="I39" ca="1">IFERROR(INDEX(tbVisitas[],MATCH(SMALL(IF((tbVisitas[Funcionário]=$B$5)*(tbVisitas[Data]&gt;=VLOOKUP($B$7,Aux!$E$2:$G$13,2,FALSE))*(tbVisitas[Data]&lt;=VLOOKUP($B$7,Aux!$E$2:$G$13,3,FALSE))=1,tbVisitas[Linha]),ROW(A34)),IF((tbVisitas[Funcionário]=$B$5)*(tbVisitas[Data]&gt;=VLOOKUP($B$7,Aux!$E$2:$G$13,2,FALSE))*(tbVisitas[Data]&lt;=VLOOKUP($B$7,Aux!$E$2:$G$13,3,FALSE))=1,tbVisitas[Linha]),0),9),"")</f>
        <v/>
      </c>
    </row>
    <row r="40" spans="4:9" ht="30" customHeight="1" x14ac:dyDescent="0.25">
      <c r="D40" s="28" t="str">
        <f ca="1">IF($I40="","",IFERROR(INDEX(tbVisitas[],MATCH($I40,tbVisitas[Linha],0),3),""))</f>
        <v/>
      </c>
      <c r="E40" s="28" t="str">
        <f ca="1">IF($I40="","",IFERROR(INDEX(tbVisitas[],MATCH($I40,tbVisitas[Linha],0),5),""))</f>
        <v/>
      </c>
      <c r="F40" s="29" t="str">
        <f ca="1">IF($I40="","",IFERROR(INDEX(tbVisitas[],MATCH($I40,tbVisitas[Linha],0),1),""))</f>
        <v/>
      </c>
      <c r="G40" s="30" t="str">
        <f ca="1">IF($I40="","",IFERROR(INDEX(tbVisitas[],MATCH($I40,tbVisitas[Linha],0),6),""))</f>
        <v/>
      </c>
      <c r="H40" s="30" t="str">
        <f ca="1">IF($I40="","",IFERROR(INDEX(tbVisitas[],MATCH($I40,tbVisitas[Linha],0),7),""))</f>
        <v/>
      </c>
      <c r="I40" s="30" t="str">
        <f t="array" aca="1" ref="I40" ca="1">IFERROR(INDEX(tbVisitas[],MATCH(SMALL(IF((tbVisitas[Funcionário]=$B$5)*(tbVisitas[Data]&gt;=VLOOKUP($B$7,Aux!$E$2:$G$13,2,FALSE))*(tbVisitas[Data]&lt;=VLOOKUP($B$7,Aux!$E$2:$G$13,3,FALSE))=1,tbVisitas[Linha]),ROW(A35)),IF((tbVisitas[Funcionário]=$B$5)*(tbVisitas[Data]&gt;=VLOOKUP($B$7,Aux!$E$2:$G$13,2,FALSE))*(tbVisitas[Data]&lt;=VLOOKUP($B$7,Aux!$E$2:$G$13,3,FALSE))=1,tbVisitas[Linha]),0),9),"")</f>
        <v/>
      </c>
    </row>
    <row r="41" spans="4:9" ht="30" customHeight="1" x14ac:dyDescent="0.25">
      <c r="D41" s="28" t="str">
        <f ca="1">IF($I41="","",IFERROR(INDEX(tbVisitas[],MATCH($I41,tbVisitas[Linha],0),3),""))</f>
        <v/>
      </c>
      <c r="E41" s="28" t="str">
        <f ca="1">IF($I41="","",IFERROR(INDEX(tbVisitas[],MATCH($I41,tbVisitas[Linha],0),5),""))</f>
        <v/>
      </c>
      <c r="F41" s="29" t="str">
        <f ca="1">IF($I41="","",IFERROR(INDEX(tbVisitas[],MATCH($I41,tbVisitas[Linha],0),1),""))</f>
        <v/>
      </c>
      <c r="G41" s="30" t="str">
        <f ca="1">IF($I41="","",IFERROR(INDEX(tbVisitas[],MATCH($I41,tbVisitas[Linha],0),6),""))</f>
        <v/>
      </c>
      <c r="H41" s="30" t="str">
        <f ca="1">IF($I41="","",IFERROR(INDEX(tbVisitas[],MATCH($I41,tbVisitas[Linha],0),7),""))</f>
        <v/>
      </c>
      <c r="I41" s="30" t="str">
        <f t="array" aca="1" ref="I41" ca="1">IFERROR(INDEX(tbVisitas[],MATCH(SMALL(IF((tbVisitas[Funcionário]=$B$5)*(tbVisitas[Data]&gt;=VLOOKUP($B$7,Aux!$E$2:$G$13,2,FALSE))*(tbVisitas[Data]&lt;=VLOOKUP($B$7,Aux!$E$2:$G$13,3,FALSE))=1,tbVisitas[Linha]),ROW(A36)),IF((tbVisitas[Funcionário]=$B$5)*(tbVisitas[Data]&gt;=VLOOKUP($B$7,Aux!$E$2:$G$13,2,FALSE))*(tbVisitas[Data]&lt;=VLOOKUP($B$7,Aux!$E$2:$G$13,3,FALSE))=1,tbVisitas[Linha]),0),9),"")</f>
        <v/>
      </c>
    </row>
    <row r="42" spans="4:9" ht="30" customHeight="1" x14ac:dyDescent="0.25">
      <c r="D42" s="28" t="str">
        <f ca="1">IF($I42="","",IFERROR(INDEX(tbVisitas[],MATCH($I42,tbVisitas[Linha],0),3),""))</f>
        <v/>
      </c>
      <c r="E42" s="28" t="str">
        <f ca="1">IF($I42="","",IFERROR(INDEX(tbVisitas[],MATCH($I42,tbVisitas[Linha],0),5),""))</f>
        <v/>
      </c>
      <c r="F42" s="29" t="str">
        <f ca="1">IF($I42="","",IFERROR(INDEX(tbVisitas[],MATCH($I42,tbVisitas[Linha],0),1),""))</f>
        <v/>
      </c>
      <c r="G42" s="30" t="str">
        <f ca="1">IF($I42="","",IFERROR(INDEX(tbVisitas[],MATCH($I42,tbVisitas[Linha],0),6),""))</f>
        <v/>
      </c>
      <c r="H42" s="30" t="str">
        <f ca="1">IF($I42="","",IFERROR(INDEX(tbVisitas[],MATCH($I42,tbVisitas[Linha],0),7),""))</f>
        <v/>
      </c>
      <c r="I42" s="30" t="str">
        <f t="array" aca="1" ref="I42" ca="1">IFERROR(INDEX(tbVisitas[],MATCH(SMALL(IF((tbVisitas[Funcionário]=$B$5)*(tbVisitas[Data]&gt;=VLOOKUP($B$7,Aux!$E$2:$G$13,2,FALSE))*(tbVisitas[Data]&lt;=VLOOKUP($B$7,Aux!$E$2:$G$13,3,FALSE))=1,tbVisitas[Linha]),ROW(A37)),IF((tbVisitas[Funcionário]=$B$5)*(tbVisitas[Data]&gt;=VLOOKUP($B$7,Aux!$E$2:$G$13,2,FALSE))*(tbVisitas[Data]&lt;=VLOOKUP($B$7,Aux!$E$2:$G$13,3,FALSE))=1,tbVisitas[Linha]),0),9),"")</f>
        <v/>
      </c>
    </row>
    <row r="43" spans="4:9" ht="30" customHeight="1" x14ac:dyDescent="0.25">
      <c r="D43" s="28" t="str">
        <f ca="1">IF($I43="","",IFERROR(INDEX(tbVisitas[],MATCH($I43,tbVisitas[Linha],0),3),""))</f>
        <v/>
      </c>
      <c r="E43" s="28" t="str">
        <f ca="1">IF($I43="","",IFERROR(INDEX(tbVisitas[],MATCH($I43,tbVisitas[Linha],0),5),""))</f>
        <v/>
      </c>
      <c r="F43" s="29" t="str">
        <f ca="1">IF($I43="","",IFERROR(INDEX(tbVisitas[],MATCH($I43,tbVisitas[Linha],0),1),""))</f>
        <v/>
      </c>
      <c r="G43" s="30" t="str">
        <f ca="1">IF($I43="","",IFERROR(INDEX(tbVisitas[],MATCH($I43,tbVisitas[Linha],0),6),""))</f>
        <v/>
      </c>
      <c r="H43" s="30" t="str">
        <f ca="1">IF($I43="","",IFERROR(INDEX(tbVisitas[],MATCH($I43,tbVisitas[Linha],0),7),""))</f>
        <v/>
      </c>
      <c r="I43" s="30" t="str">
        <f t="array" aca="1" ref="I43" ca="1">IFERROR(INDEX(tbVisitas[],MATCH(SMALL(IF((tbVisitas[Funcionário]=$B$5)*(tbVisitas[Data]&gt;=VLOOKUP($B$7,Aux!$E$2:$G$13,2,FALSE))*(tbVisitas[Data]&lt;=VLOOKUP($B$7,Aux!$E$2:$G$13,3,FALSE))=1,tbVisitas[Linha]),ROW(A38)),IF((tbVisitas[Funcionário]=$B$5)*(tbVisitas[Data]&gt;=VLOOKUP($B$7,Aux!$E$2:$G$13,2,FALSE))*(tbVisitas[Data]&lt;=VLOOKUP($B$7,Aux!$E$2:$G$13,3,FALSE))=1,tbVisitas[Linha]),0),9),"")</f>
        <v/>
      </c>
    </row>
    <row r="44" spans="4:9" ht="30" customHeight="1" x14ac:dyDescent="0.25">
      <c r="D44" s="28" t="str">
        <f ca="1">IF($I44="","",IFERROR(INDEX(tbVisitas[],MATCH($I44,tbVisitas[Linha],0),3),""))</f>
        <v/>
      </c>
      <c r="E44" s="28" t="str">
        <f ca="1">IF($I44="","",IFERROR(INDEX(tbVisitas[],MATCH($I44,tbVisitas[Linha],0),5),""))</f>
        <v/>
      </c>
      <c r="F44" s="29" t="str">
        <f ca="1">IF($I44="","",IFERROR(INDEX(tbVisitas[],MATCH($I44,tbVisitas[Linha],0),1),""))</f>
        <v/>
      </c>
      <c r="G44" s="30" t="str">
        <f ca="1">IF($I44="","",IFERROR(INDEX(tbVisitas[],MATCH($I44,tbVisitas[Linha],0),6),""))</f>
        <v/>
      </c>
      <c r="H44" s="30" t="str">
        <f ca="1">IF($I44="","",IFERROR(INDEX(tbVisitas[],MATCH($I44,tbVisitas[Linha],0),7),""))</f>
        <v/>
      </c>
      <c r="I44" s="30" t="str">
        <f t="array" aca="1" ref="I44" ca="1">IFERROR(INDEX(tbVisitas[],MATCH(SMALL(IF((tbVisitas[Funcionário]=$B$5)*(tbVisitas[Data]&gt;=VLOOKUP($B$7,Aux!$E$2:$G$13,2,FALSE))*(tbVisitas[Data]&lt;=VLOOKUP($B$7,Aux!$E$2:$G$13,3,FALSE))=1,tbVisitas[Linha]),ROW(A39)),IF((tbVisitas[Funcionário]=$B$5)*(tbVisitas[Data]&gt;=VLOOKUP($B$7,Aux!$E$2:$G$13,2,FALSE))*(tbVisitas[Data]&lt;=VLOOKUP($B$7,Aux!$E$2:$G$13,3,FALSE))=1,tbVisitas[Linha]),0),9),"")</f>
        <v/>
      </c>
    </row>
    <row r="45" spans="4:9" ht="30" customHeight="1" x14ac:dyDescent="0.25">
      <c r="D45" s="28" t="str">
        <f ca="1">IF($I45="","",IFERROR(INDEX(tbVisitas[],MATCH($I45,tbVisitas[Linha],0),3),""))</f>
        <v/>
      </c>
      <c r="E45" s="28" t="str">
        <f ca="1">IF($I45="","",IFERROR(INDEX(tbVisitas[],MATCH($I45,tbVisitas[Linha],0),5),""))</f>
        <v/>
      </c>
      <c r="F45" s="29" t="str">
        <f ca="1">IF($I45="","",IFERROR(INDEX(tbVisitas[],MATCH($I45,tbVisitas[Linha],0),1),""))</f>
        <v/>
      </c>
      <c r="G45" s="30" t="str">
        <f ca="1">IF($I45="","",IFERROR(INDEX(tbVisitas[],MATCH($I45,tbVisitas[Linha],0),6),""))</f>
        <v/>
      </c>
      <c r="H45" s="30" t="str">
        <f ca="1">IF($I45="","",IFERROR(INDEX(tbVisitas[],MATCH($I45,tbVisitas[Linha],0),7),""))</f>
        <v/>
      </c>
      <c r="I45" s="30" t="str">
        <f t="array" aca="1" ref="I45" ca="1">IFERROR(INDEX(tbVisitas[],MATCH(SMALL(IF((tbVisitas[Funcionário]=$B$5)*(tbVisitas[Data]&gt;=VLOOKUP($B$7,Aux!$E$2:$G$13,2,FALSE))*(tbVisitas[Data]&lt;=VLOOKUP($B$7,Aux!$E$2:$G$13,3,FALSE))=1,tbVisitas[Linha]),ROW(A40)),IF((tbVisitas[Funcionário]=$B$5)*(tbVisitas[Data]&gt;=VLOOKUP($B$7,Aux!$E$2:$G$13,2,FALSE))*(tbVisitas[Data]&lt;=VLOOKUP($B$7,Aux!$E$2:$G$13,3,FALSE))=1,tbVisitas[Linha]),0),9),"")</f>
        <v/>
      </c>
    </row>
    <row r="46" spans="4:9" ht="30" customHeight="1" x14ac:dyDescent="0.25">
      <c r="D46" s="28" t="str">
        <f ca="1">IF($I46="","",IFERROR(INDEX(tbVisitas[],MATCH($I46,tbVisitas[Linha],0),3),""))</f>
        <v/>
      </c>
      <c r="E46" s="28" t="str">
        <f ca="1">IF($I46="","",IFERROR(INDEX(tbVisitas[],MATCH($I46,tbVisitas[Linha],0),5),""))</f>
        <v/>
      </c>
      <c r="F46" s="29" t="str">
        <f ca="1">IF($I46="","",IFERROR(INDEX(tbVisitas[],MATCH($I46,tbVisitas[Linha],0),1),""))</f>
        <v/>
      </c>
      <c r="G46" s="30" t="str">
        <f ca="1">IF($I46="","",IFERROR(INDEX(tbVisitas[],MATCH($I46,tbVisitas[Linha],0),6),""))</f>
        <v/>
      </c>
      <c r="H46" s="30" t="str">
        <f ca="1">IF($I46="","",IFERROR(INDEX(tbVisitas[],MATCH($I46,tbVisitas[Linha],0),7),""))</f>
        <v/>
      </c>
      <c r="I46" s="30" t="str">
        <f t="array" aca="1" ref="I46" ca="1">IFERROR(INDEX(tbVisitas[],MATCH(SMALL(IF((tbVisitas[Funcionário]=$B$5)*(tbVisitas[Data]&gt;=VLOOKUP($B$7,Aux!$E$2:$G$13,2,FALSE))*(tbVisitas[Data]&lt;=VLOOKUP($B$7,Aux!$E$2:$G$13,3,FALSE))=1,tbVisitas[Linha]),ROW(A41)),IF((tbVisitas[Funcionário]=$B$5)*(tbVisitas[Data]&gt;=VLOOKUP($B$7,Aux!$E$2:$G$13,2,FALSE))*(tbVisitas[Data]&lt;=VLOOKUP($B$7,Aux!$E$2:$G$13,3,FALSE))=1,tbVisitas[Linha]),0),9),"")</f>
        <v/>
      </c>
    </row>
    <row r="47" spans="4:9" ht="30" customHeight="1" x14ac:dyDescent="0.25">
      <c r="D47" s="28" t="str">
        <f ca="1">IF($I47="","",IFERROR(INDEX(tbVisitas[],MATCH($I47,tbVisitas[Linha],0),3),""))</f>
        <v/>
      </c>
      <c r="E47" s="28" t="str">
        <f ca="1">IF($I47="","",IFERROR(INDEX(tbVisitas[],MATCH($I47,tbVisitas[Linha],0),5),""))</f>
        <v/>
      </c>
      <c r="F47" s="29" t="str">
        <f ca="1">IF($I47="","",IFERROR(INDEX(tbVisitas[],MATCH($I47,tbVisitas[Linha],0),1),""))</f>
        <v/>
      </c>
      <c r="G47" s="30" t="str">
        <f ca="1">IF($I47="","",IFERROR(INDEX(tbVisitas[],MATCH($I47,tbVisitas[Linha],0),6),""))</f>
        <v/>
      </c>
      <c r="H47" s="30" t="str">
        <f ca="1">IF($I47="","",IFERROR(INDEX(tbVisitas[],MATCH($I47,tbVisitas[Linha],0),7),""))</f>
        <v/>
      </c>
      <c r="I47" s="30" t="str">
        <f t="array" aca="1" ref="I47" ca="1">IFERROR(INDEX(tbVisitas[],MATCH(SMALL(IF((tbVisitas[Funcionário]=$B$5)*(tbVisitas[Data]&gt;=VLOOKUP($B$7,Aux!$E$2:$G$13,2,FALSE))*(tbVisitas[Data]&lt;=VLOOKUP($B$7,Aux!$E$2:$G$13,3,FALSE))=1,tbVisitas[Linha]),ROW(A42)),IF((tbVisitas[Funcionário]=$B$5)*(tbVisitas[Data]&gt;=VLOOKUP($B$7,Aux!$E$2:$G$13,2,FALSE))*(tbVisitas[Data]&lt;=VLOOKUP($B$7,Aux!$E$2:$G$13,3,FALSE))=1,tbVisitas[Linha]),0),9),"")</f>
        <v/>
      </c>
    </row>
    <row r="48" spans="4:9" ht="30" customHeight="1" x14ac:dyDescent="0.25">
      <c r="D48" s="28" t="str">
        <f ca="1">IF($I48="","",IFERROR(INDEX(tbVisitas[],MATCH($I48,tbVisitas[Linha],0),3),""))</f>
        <v/>
      </c>
      <c r="E48" s="28" t="str">
        <f ca="1">IF($I48="","",IFERROR(INDEX(tbVisitas[],MATCH($I48,tbVisitas[Linha],0),5),""))</f>
        <v/>
      </c>
      <c r="F48" s="29" t="str">
        <f ca="1">IF($I48="","",IFERROR(INDEX(tbVisitas[],MATCH($I48,tbVisitas[Linha],0),1),""))</f>
        <v/>
      </c>
      <c r="G48" s="30" t="str">
        <f ca="1">IF($I48="","",IFERROR(INDEX(tbVisitas[],MATCH($I48,tbVisitas[Linha],0),6),""))</f>
        <v/>
      </c>
      <c r="H48" s="30" t="str">
        <f ca="1">IF($I48="","",IFERROR(INDEX(tbVisitas[],MATCH($I48,tbVisitas[Linha],0),7),""))</f>
        <v/>
      </c>
      <c r="I48" s="30" t="str">
        <f t="array" aca="1" ref="I48" ca="1">IFERROR(INDEX(tbVisitas[],MATCH(SMALL(IF((tbVisitas[Funcionário]=$B$5)*(tbVisitas[Data]&gt;=VLOOKUP($B$7,Aux!$E$2:$G$13,2,FALSE))*(tbVisitas[Data]&lt;=VLOOKUP($B$7,Aux!$E$2:$G$13,3,FALSE))=1,tbVisitas[Linha]),ROW(A43)),IF((tbVisitas[Funcionário]=$B$5)*(tbVisitas[Data]&gt;=VLOOKUP($B$7,Aux!$E$2:$G$13,2,FALSE))*(tbVisitas[Data]&lt;=VLOOKUP($B$7,Aux!$E$2:$G$13,3,FALSE))=1,tbVisitas[Linha]),0),9),"")</f>
        <v/>
      </c>
    </row>
    <row r="49" spans="4:9" ht="30" customHeight="1" x14ac:dyDescent="0.25">
      <c r="D49" s="28" t="str">
        <f ca="1">IF($I49="","",IFERROR(INDEX(tbVisitas[],MATCH($I49,tbVisitas[Linha],0),3),""))</f>
        <v/>
      </c>
      <c r="E49" s="28" t="str">
        <f ca="1">IF($I49="","",IFERROR(INDEX(tbVisitas[],MATCH($I49,tbVisitas[Linha],0),5),""))</f>
        <v/>
      </c>
      <c r="F49" s="29" t="str">
        <f ca="1">IF($I49="","",IFERROR(INDEX(tbVisitas[],MATCH($I49,tbVisitas[Linha],0),1),""))</f>
        <v/>
      </c>
      <c r="G49" s="30" t="str">
        <f ca="1">IF($I49="","",IFERROR(INDEX(tbVisitas[],MATCH($I49,tbVisitas[Linha],0),6),""))</f>
        <v/>
      </c>
      <c r="H49" s="30" t="str">
        <f ca="1">IF($I49="","",IFERROR(INDEX(tbVisitas[],MATCH($I49,tbVisitas[Linha],0),7),""))</f>
        <v/>
      </c>
      <c r="I49" s="30" t="str">
        <f t="array" aca="1" ref="I49" ca="1">IFERROR(INDEX(tbVisitas[],MATCH(SMALL(IF((tbVisitas[Funcionário]=$B$5)*(tbVisitas[Data]&gt;=VLOOKUP($B$7,Aux!$E$2:$G$13,2,FALSE))*(tbVisitas[Data]&lt;=VLOOKUP($B$7,Aux!$E$2:$G$13,3,FALSE))=1,tbVisitas[Linha]),ROW(A44)),IF((tbVisitas[Funcionário]=$B$5)*(tbVisitas[Data]&gt;=VLOOKUP($B$7,Aux!$E$2:$G$13,2,FALSE))*(tbVisitas[Data]&lt;=VLOOKUP($B$7,Aux!$E$2:$G$13,3,FALSE))=1,tbVisitas[Linha]),0),9),"")</f>
        <v/>
      </c>
    </row>
    <row r="50" spans="4:9" ht="30" customHeight="1" x14ac:dyDescent="0.25">
      <c r="D50" s="28" t="str">
        <f ca="1">IF($I50="","",IFERROR(INDEX(tbVisitas[],MATCH($I50,tbVisitas[Linha],0),3),""))</f>
        <v/>
      </c>
      <c r="E50" s="28" t="str">
        <f ca="1">IF($I50="","",IFERROR(INDEX(tbVisitas[],MATCH($I50,tbVisitas[Linha],0),5),""))</f>
        <v/>
      </c>
      <c r="F50" s="29" t="str">
        <f ca="1">IF($I50="","",IFERROR(INDEX(tbVisitas[],MATCH($I50,tbVisitas[Linha],0),1),""))</f>
        <v/>
      </c>
      <c r="G50" s="30" t="str">
        <f ca="1">IF($I50="","",IFERROR(INDEX(tbVisitas[],MATCH($I50,tbVisitas[Linha],0),6),""))</f>
        <v/>
      </c>
      <c r="H50" s="30" t="str">
        <f ca="1">IF($I50="","",IFERROR(INDEX(tbVisitas[],MATCH($I50,tbVisitas[Linha],0),7),""))</f>
        <v/>
      </c>
      <c r="I50" s="30" t="str">
        <f t="array" aca="1" ref="I50" ca="1">IFERROR(INDEX(tbVisitas[],MATCH(SMALL(IF((tbVisitas[Funcionário]=$B$5)*(tbVisitas[Data]&gt;=VLOOKUP($B$7,Aux!$E$2:$G$13,2,FALSE))*(tbVisitas[Data]&lt;=VLOOKUP($B$7,Aux!$E$2:$G$13,3,FALSE))=1,tbVisitas[Linha]),ROW(A45)),IF((tbVisitas[Funcionário]=$B$5)*(tbVisitas[Data]&gt;=VLOOKUP($B$7,Aux!$E$2:$G$13,2,FALSE))*(tbVisitas[Data]&lt;=VLOOKUP($B$7,Aux!$E$2:$G$13,3,FALSE))=1,tbVisitas[Linha]),0),9),"")</f>
        <v/>
      </c>
    </row>
    <row r="51" spans="4:9" ht="30" customHeight="1" x14ac:dyDescent="0.25">
      <c r="D51" s="28" t="str">
        <f ca="1">IF($I51="","",IFERROR(INDEX(tbVisitas[],MATCH($I51,tbVisitas[Linha],0),3),""))</f>
        <v/>
      </c>
      <c r="E51" s="28" t="str">
        <f ca="1">IF($I51="","",IFERROR(INDEX(tbVisitas[],MATCH($I51,tbVisitas[Linha],0),5),""))</f>
        <v/>
      </c>
      <c r="F51" s="29" t="str">
        <f ca="1">IF($I51="","",IFERROR(INDEX(tbVisitas[],MATCH($I51,tbVisitas[Linha],0),1),""))</f>
        <v/>
      </c>
      <c r="G51" s="30" t="str">
        <f ca="1">IF($I51="","",IFERROR(INDEX(tbVisitas[],MATCH($I51,tbVisitas[Linha],0),6),""))</f>
        <v/>
      </c>
      <c r="H51" s="30" t="str">
        <f ca="1">IF($I51="","",IFERROR(INDEX(tbVisitas[],MATCH($I51,tbVisitas[Linha],0),7),""))</f>
        <v/>
      </c>
      <c r="I51" s="30" t="str">
        <f t="array" aca="1" ref="I51" ca="1">IFERROR(INDEX(tbVisitas[],MATCH(SMALL(IF((tbVisitas[Funcionário]=$B$5)*(tbVisitas[Data]&gt;=VLOOKUP($B$7,Aux!$E$2:$G$13,2,FALSE))*(tbVisitas[Data]&lt;=VLOOKUP($B$7,Aux!$E$2:$G$13,3,FALSE))=1,tbVisitas[Linha]),ROW(A46)),IF((tbVisitas[Funcionário]=$B$5)*(tbVisitas[Data]&gt;=VLOOKUP($B$7,Aux!$E$2:$G$13,2,FALSE))*(tbVisitas[Data]&lt;=VLOOKUP($B$7,Aux!$E$2:$G$13,3,FALSE))=1,tbVisitas[Linha]),0),9),"")</f>
        <v/>
      </c>
    </row>
    <row r="52" spans="4:9" ht="30" customHeight="1" x14ac:dyDescent="0.25">
      <c r="D52" s="28" t="str">
        <f ca="1">IF($I52="","",IFERROR(INDEX(tbVisitas[],MATCH($I52,tbVisitas[Linha],0),3),""))</f>
        <v/>
      </c>
      <c r="E52" s="28" t="str">
        <f ca="1">IF($I52="","",IFERROR(INDEX(tbVisitas[],MATCH($I52,tbVisitas[Linha],0),5),""))</f>
        <v/>
      </c>
      <c r="F52" s="29" t="str">
        <f ca="1">IF($I52="","",IFERROR(INDEX(tbVisitas[],MATCH($I52,tbVisitas[Linha],0),1),""))</f>
        <v/>
      </c>
      <c r="G52" s="30" t="str">
        <f ca="1">IF($I52="","",IFERROR(INDEX(tbVisitas[],MATCH($I52,tbVisitas[Linha],0),6),""))</f>
        <v/>
      </c>
      <c r="H52" s="30" t="str">
        <f ca="1">IF($I52="","",IFERROR(INDEX(tbVisitas[],MATCH($I52,tbVisitas[Linha],0),7),""))</f>
        <v/>
      </c>
      <c r="I52" s="30" t="str">
        <f t="array" aca="1" ref="I52" ca="1">IFERROR(INDEX(tbVisitas[],MATCH(SMALL(IF((tbVisitas[Funcionário]=$B$5)*(tbVisitas[Data]&gt;=VLOOKUP($B$7,Aux!$E$2:$G$13,2,FALSE))*(tbVisitas[Data]&lt;=VLOOKUP($B$7,Aux!$E$2:$G$13,3,FALSE))=1,tbVisitas[Linha]),ROW(A47)),IF((tbVisitas[Funcionário]=$B$5)*(tbVisitas[Data]&gt;=VLOOKUP($B$7,Aux!$E$2:$G$13,2,FALSE))*(tbVisitas[Data]&lt;=VLOOKUP($B$7,Aux!$E$2:$G$13,3,FALSE))=1,tbVisitas[Linha]),0),9),"")</f>
        <v/>
      </c>
    </row>
    <row r="53" spans="4:9" ht="30" customHeight="1" x14ac:dyDescent="0.25">
      <c r="D53" s="28" t="str">
        <f ca="1">IF($I53="","",IFERROR(INDEX(tbVisitas[],MATCH($I53,tbVisitas[Linha],0),3),""))</f>
        <v/>
      </c>
      <c r="E53" s="28" t="str">
        <f ca="1">IF($I53="","",IFERROR(INDEX(tbVisitas[],MATCH($I53,tbVisitas[Linha],0),5),""))</f>
        <v/>
      </c>
      <c r="F53" s="29" t="str">
        <f ca="1">IF($I53="","",IFERROR(INDEX(tbVisitas[],MATCH($I53,tbVisitas[Linha],0),1),""))</f>
        <v/>
      </c>
      <c r="G53" s="30" t="str">
        <f ca="1">IF($I53="","",IFERROR(INDEX(tbVisitas[],MATCH($I53,tbVisitas[Linha],0),6),""))</f>
        <v/>
      </c>
      <c r="H53" s="30" t="str">
        <f ca="1">IF($I53="","",IFERROR(INDEX(tbVisitas[],MATCH($I53,tbVisitas[Linha],0),7),""))</f>
        <v/>
      </c>
      <c r="I53" s="30" t="str">
        <f t="array" aca="1" ref="I53" ca="1">IFERROR(INDEX(tbVisitas[],MATCH(SMALL(IF((tbVisitas[Funcionário]=$B$5)*(tbVisitas[Data]&gt;=VLOOKUP($B$7,Aux!$E$2:$G$13,2,FALSE))*(tbVisitas[Data]&lt;=VLOOKUP($B$7,Aux!$E$2:$G$13,3,FALSE))=1,tbVisitas[Linha]),ROW(A48)),IF((tbVisitas[Funcionário]=$B$5)*(tbVisitas[Data]&gt;=VLOOKUP($B$7,Aux!$E$2:$G$13,2,FALSE))*(tbVisitas[Data]&lt;=VLOOKUP($B$7,Aux!$E$2:$G$13,3,FALSE))=1,tbVisitas[Linha]),0),9),"")</f>
        <v/>
      </c>
    </row>
    <row r="54" spans="4:9" ht="30" customHeight="1" x14ac:dyDescent="0.25">
      <c r="D54" s="28" t="str">
        <f ca="1">IF($I54="","",IFERROR(INDEX(tbVisitas[],MATCH($I54,tbVisitas[Linha],0),3),""))</f>
        <v/>
      </c>
      <c r="E54" s="28" t="str">
        <f ca="1">IF($I54="","",IFERROR(INDEX(tbVisitas[],MATCH($I54,tbVisitas[Linha],0),5),""))</f>
        <v/>
      </c>
      <c r="F54" s="29" t="str">
        <f ca="1">IF($I54="","",IFERROR(INDEX(tbVisitas[],MATCH($I54,tbVisitas[Linha],0),1),""))</f>
        <v/>
      </c>
      <c r="G54" s="30" t="str">
        <f ca="1">IF($I54="","",IFERROR(INDEX(tbVisitas[],MATCH($I54,tbVisitas[Linha],0),6),""))</f>
        <v/>
      </c>
      <c r="H54" s="30" t="str">
        <f ca="1">IF($I54="","",IFERROR(INDEX(tbVisitas[],MATCH($I54,tbVisitas[Linha],0),7),""))</f>
        <v/>
      </c>
      <c r="I54" s="30" t="str">
        <f t="array" aca="1" ref="I54" ca="1">IFERROR(INDEX(tbVisitas[],MATCH(SMALL(IF((tbVisitas[Funcionário]=$B$5)*(tbVisitas[Data]&gt;=VLOOKUP($B$7,Aux!$E$2:$G$13,2,FALSE))*(tbVisitas[Data]&lt;=VLOOKUP($B$7,Aux!$E$2:$G$13,3,FALSE))=1,tbVisitas[Linha]),ROW(A49)),IF((tbVisitas[Funcionário]=$B$5)*(tbVisitas[Data]&gt;=VLOOKUP($B$7,Aux!$E$2:$G$13,2,FALSE))*(tbVisitas[Data]&lt;=VLOOKUP($B$7,Aux!$E$2:$G$13,3,FALSE))=1,tbVisitas[Linha]),0),9),"")</f>
        <v/>
      </c>
    </row>
    <row r="55" spans="4:9" ht="30" customHeight="1" x14ac:dyDescent="0.25">
      <c r="D55" s="28" t="str">
        <f ca="1">IF($I55="","",IFERROR(INDEX(tbVisitas[],MATCH($I55,tbVisitas[Linha],0),3),""))</f>
        <v/>
      </c>
      <c r="E55" s="28" t="str">
        <f ca="1">IF($I55="","",IFERROR(INDEX(tbVisitas[],MATCH($I55,tbVisitas[Linha],0),5),""))</f>
        <v/>
      </c>
      <c r="F55" s="29" t="str">
        <f ca="1">IF($I55="","",IFERROR(INDEX(tbVisitas[],MATCH($I55,tbVisitas[Linha],0),1),""))</f>
        <v/>
      </c>
      <c r="G55" s="30" t="str">
        <f ca="1">IF($I55="","",IFERROR(INDEX(tbVisitas[],MATCH($I55,tbVisitas[Linha],0),6),""))</f>
        <v/>
      </c>
      <c r="H55" s="30" t="str">
        <f ca="1">IF($I55="","",IFERROR(INDEX(tbVisitas[],MATCH($I55,tbVisitas[Linha],0),7),""))</f>
        <v/>
      </c>
      <c r="I55" s="30" t="str">
        <f t="array" aca="1" ref="I55" ca="1">IFERROR(INDEX(tbVisitas[],MATCH(SMALL(IF((tbVisitas[Funcionário]=$B$5)*(tbVisitas[Data]&gt;=VLOOKUP($B$7,Aux!$E$2:$G$13,2,FALSE))*(tbVisitas[Data]&lt;=VLOOKUP($B$7,Aux!$E$2:$G$13,3,FALSE))=1,tbVisitas[Linha]),ROW(A50)),IF((tbVisitas[Funcionário]=$B$5)*(tbVisitas[Data]&gt;=VLOOKUP($B$7,Aux!$E$2:$G$13,2,FALSE))*(tbVisitas[Data]&lt;=VLOOKUP($B$7,Aux!$E$2:$G$13,3,FALSE))=1,tbVisitas[Linha]),0),9),"")</f>
        <v/>
      </c>
    </row>
    <row r="56" spans="4:9" ht="30" customHeight="1" x14ac:dyDescent="0.25">
      <c r="D56" s="28" t="str">
        <f ca="1">IF($I56="","",IFERROR(INDEX(tbVisitas[],MATCH($I56,tbVisitas[Linha],0),3),""))</f>
        <v/>
      </c>
      <c r="E56" s="28" t="str">
        <f ca="1">IF($I56="","",IFERROR(INDEX(tbVisitas[],MATCH($I56,tbVisitas[Linha],0),5),""))</f>
        <v/>
      </c>
      <c r="F56" s="29" t="str">
        <f ca="1">IF($I56="","",IFERROR(INDEX(tbVisitas[],MATCH($I56,tbVisitas[Linha],0),1),""))</f>
        <v/>
      </c>
      <c r="G56" s="30" t="str">
        <f ca="1">IF($I56="","",IFERROR(INDEX(tbVisitas[],MATCH($I56,tbVisitas[Linha],0),6),""))</f>
        <v/>
      </c>
      <c r="H56" s="30" t="str">
        <f ca="1">IF($I56="","",IFERROR(INDEX(tbVisitas[],MATCH($I56,tbVisitas[Linha],0),7),""))</f>
        <v/>
      </c>
      <c r="I56" s="30" t="str">
        <f t="array" aca="1" ref="I56" ca="1">IFERROR(INDEX(tbVisitas[],MATCH(SMALL(IF((tbVisitas[Funcionário]=$B$5)*(tbVisitas[Data]&gt;=VLOOKUP($B$7,Aux!$E$2:$G$13,2,FALSE))*(tbVisitas[Data]&lt;=VLOOKUP($B$7,Aux!$E$2:$G$13,3,FALSE))=1,tbVisitas[Linha]),ROW(A51)),IF((tbVisitas[Funcionário]=$B$5)*(tbVisitas[Data]&gt;=VLOOKUP($B$7,Aux!$E$2:$G$13,2,FALSE))*(tbVisitas[Data]&lt;=VLOOKUP($B$7,Aux!$E$2:$G$13,3,FALSE))=1,tbVisitas[Linha]),0),9),"")</f>
        <v/>
      </c>
    </row>
    <row r="57" spans="4:9" ht="30" customHeight="1" x14ac:dyDescent="0.25">
      <c r="D57" s="28" t="str">
        <f ca="1">IF($I57="","",IFERROR(INDEX(tbVisitas[],MATCH($I57,tbVisitas[Linha],0),3),""))</f>
        <v/>
      </c>
      <c r="E57" s="28" t="str">
        <f ca="1">IF($I57="","",IFERROR(INDEX(tbVisitas[],MATCH($I57,tbVisitas[Linha],0),5),""))</f>
        <v/>
      </c>
      <c r="F57" s="29" t="str">
        <f ca="1">IF($I57="","",IFERROR(INDEX(tbVisitas[],MATCH($I57,tbVisitas[Linha],0),1),""))</f>
        <v/>
      </c>
      <c r="G57" s="30" t="str">
        <f ca="1">IF($I57="","",IFERROR(INDEX(tbVisitas[],MATCH($I57,tbVisitas[Linha],0),6),""))</f>
        <v/>
      </c>
      <c r="H57" s="30" t="str">
        <f ca="1">IF($I57="","",IFERROR(INDEX(tbVisitas[],MATCH($I57,tbVisitas[Linha],0),7),""))</f>
        <v/>
      </c>
      <c r="I57" s="30" t="str">
        <f t="array" aca="1" ref="I57" ca="1">IFERROR(INDEX(tbVisitas[],MATCH(SMALL(IF((tbVisitas[Funcionário]=$B$5)*(tbVisitas[Data]&gt;=VLOOKUP($B$7,Aux!$E$2:$G$13,2,FALSE))*(tbVisitas[Data]&lt;=VLOOKUP($B$7,Aux!$E$2:$G$13,3,FALSE))=1,tbVisitas[Linha]),ROW(A52)),IF((tbVisitas[Funcionário]=$B$5)*(tbVisitas[Data]&gt;=VLOOKUP($B$7,Aux!$E$2:$G$13,2,FALSE))*(tbVisitas[Data]&lt;=VLOOKUP($B$7,Aux!$E$2:$G$13,3,FALSE))=1,tbVisitas[Linha]),0),9),"")</f>
        <v/>
      </c>
    </row>
    <row r="58" spans="4:9" ht="30" customHeight="1" x14ac:dyDescent="0.25">
      <c r="D58" s="28" t="str">
        <f ca="1">IF($I58="","",IFERROR(INDEX(tbVisitas[],MATCH($I58,tbVisitas[Linha],0),3),""))</f>
        <v/>
      </c>
      <c r="E58" s="28" t="str">
        <f ca="1">IF($I58="","",IFERROR(INDEX(tbVisitas[],MATCH($I58,tbVisitas[Linha],0),5),""))</f>
        <v/>
      </c>
      <c r="F58" s="29" t="str">
        <f ca="1">IF($I58="","",IFERROR(INDEX(tbVisitas[],MATCH($I58,tbVisitas[Linha],0),1),""))</f>
        <v/>
      </c>
      <c r="G58" s="30" t="str">
        <f ca="1">IF($I58="","",IFERROR(INDEX(tbVisitas[],MATCH($I58,tbVisitas[Linha],0),6),""))</f>
        <v/>
      </c>
      <c r="H58" s="30" t="str">
        <f ca="1">IF($I58="","",IFERROR(INDEX(tbVisitas[],MATCH($I58,tbVisitas[Linha],0),7),""))</f>
        <v/>
      </c>
      <c r="I58" s="30" t="str">
        <f t="array" aca="1" ref="I58" ca="1">IFERROR(INDEX(tbVisitas[],MATCH(SMALL(IF((tbVisitas[Funcionário]=$B$5)*(tbVisitas[Data]&gt;=VLOOKUP($B$7,Aux!$E$2:$G$13,2,FALSE))*(tbVisitas[Data]&lt;=VLOOKUP($B$7,Aux!$E$2:$G$13,3,FALSE))=1,tbVisitas[Linha]),ROW(A53)),IF((tbVisitas[Funcionário]=$B$5)*(tbVisitas[Data]&gt;=VLOOKUP($B$7,Aux!$E$2:$G$13,2,FALSE))*(tbVisitas[Data]&lt;=VLOOKUP($B$7,Aux!$E$2:$G$13,3,FALSE))=1,tbVisitas[Linha]),0),9),"")</f>
        <v/>
      </c>
    </row>
    <row r="59" spans="4:9" ht="30" customHeight="1" x14ac:dyDescent="0.25">
      <c r="D59" s="28" t="str">
        <f ca="1">IF($I59="","",IFERROR(INDEX(tbVisitas[],MATCH($I59,tbVisitas[Linha],0),3),""))</f>
        <v/>
      </c>
      <c r="E59" s="28" t="str">
        <f ca="1">IF($I59="","",IFERROR(INDEX(tbVisitas[],MATCH($I59,tbVisitas[Linha],0),5),""))</f>
        <v/>
      </c>
      <c r="F59" s="29" t="str">
        <f ca="1">IF($I59="","",IFERROR(INDEX(tbVisitas[],MATCH($I59,tbVisitas[Linha],0),1),""))</f>
        <v/>
      </c>
      <c r="G59" s="30" t="str">
        <f ca="1">IF($I59="","",IFERROR(INDEX(tbVisitas[],MATCH($I59,tbVisitas[Linha],0),6),""))</f>
        <v/>
      </c>
      <c r="H59" s="30" t="str">
        <f ca="1">IF($I59="","",IFERROR(INDEX(tbVisitas[],MATCH($I59,tbVisitas[Linha],0),7),""))</f>
        <v/>
      </c>
      <c r="I59" s="30" t="str">
        <f t="array" aca="1" ref="I59" ca="1">IFERROR(INDEX(tbVisitas[],MATCH(SMALL(IF((tbVisitas[Funcionário]=$B$5)*(tbVisitas[Data]&gt;=VLOOKUP($B$7,Aux!$E$2:$G$13,2,FALSE))*(tbVisitas[Data]&lt;=VLOOKUP($B$7,Aux!$E$2:$G$13,3,FALSE))=1,tbVisitas[Linha]),ROW(A54)),IF((tbVisitas[Funcionário]=$B$5)*(tbVisitas[Data]&gt;=VLOOKUP($B$7,Aux!$E$2:$G$13,2,FALSE))*(tbVisitas[Data]&lt;=VLOOKUP($B$7,Aux!$E$2:$G$13,3,FALSE))=1,tbVisitas[Linha]),0),9),"")</f>
        <v/>
      </c>
    </row>
    <row r="60" spans="4:9" ht="30" customHeight="1" x14ac:dyDescent="0.25">
      <c r="D60" s="28" t="str">
        <f ca="1">IF($I60="","",IFERROR(INDEX(tbVisitas[],MATCH($I60,tbVisitas[Linha],0),3),""))</f>
        <v/>
      </c>
      <c r="E60" s="28" t="str">
        <f ca="1">IF($I60="","",IFERROR(INDEX(tbVisitas[],MATCH($I60,tbVisitas[Linha],0),5),""))</f>
        <v/>
      </c>
      <c r="F60" s="29" t="str">
        <f ca="1">IF($I60="","",IFERROR(INDEX(tbVisitas[],MATCH($I60,tbVisitas[Linha],0),1),""))</f>
        <v/>
      </c>
      <c r="G60" s="30" t="str">
        <f ca="1">IF($I60="","",IFERROR(INDEX(tbVisitas[],MATCH($I60,tbVisitas[Linha],0),6),""))</f>
        <v/>
      </c>
      <c r="H60" s="30" t="str">
        <f ca="1">IF($I60="","",IFERROR(INDEX(tbVisitas[],MATCH($I60,tbVisitas[Linha],0),7),""))</f>
        <v/>
      </c>
      <c r="I60" s="30" t="str">
        <f t="array" aca="1" ref="I60" ca="1">IFERROR(INDEX(tbVisitas[],MATCH(SMALL(IF((tbVisitas[Funcionário]=$B$5)*(tbVisitas[Data]&gt;=VLOOKUP($B$7,Aux!$E$2:$G$13,2,FALSE))*(tbVisitas[Data]&lt;=VLOOKUP($B$7,Aux!$E$2:$G$13,3,FALSE))=1,tbVisitas[Linha]),ROW(A55)),IF((tbVisitas[Funcionário]=$B$5)*(tbVisitas[Data]&gt;=VLOOKUP($B$7,Aux!$E$2:$G$13,2,FALSE))*(tbVisitas[Data]&lt;=VLOOKUP($B$7,Aux!$E$2:$G$13,3,FALSE))=1,tbVisitas[Linha]),0),9),"")</f>
        <v/>
      </c>
    </row>
    <row r="61" spans="4:9" ht="30" customHeight="1" x14ac:dyDescent="0.25">
      <c r="D61" s="28" t="str">
        <f ca="1">IF($I61="","",IFERROR(INDEX(tbVisitas[],MATCH($I61,tbVisitas[Linha],0),3),""))</f>
        <v/>
      </c>
      <c r="E61" s="28" t="str">
        <f ca="1">IF($I61="","",IFERROR(INDEX(tbVisitas[],MATCH($I61,tbVisitas[Linha],0),5),""))</f>
        <v/>
      </c>
      <c r="F61" s="29" t="str">
        <f ca="1">IF($I61="","",IFERROR(INDEX(tbVisitas[],MATCH($I61,tbVisitas[Linha],0),1),""))</f>
        <v/>
      </c>
      <c r="G61" s="30" t="str">
        <f ca="1">IF($I61="","",IFERROR(INDEX(tbVisitas[],MATCH($I61,tbVisitas[Linha],0),6),""))</f>
        <v/>
      </c>
      <c r="H61" s="30" t="str">
        <f ca="1">IF($I61="","",IFERROR(INDEX(tbVisitas[],MATCH($I61,tbVisitas[Linha],0),7),""))</f>
        <v/>
      </c>
      <c r="I61" s="30" t="str">
        <f t="array" aca="1" ref="I61" ca="1">IFERROR(INDEX(tbVisitas[],MATCH(SMALL(IF((tbVisitas[Funcionário]=$B$5)*(tbVisitas[Data]&gt;=VLOOKUP($B$7,Aux!$E$2:$G$13,2,FALSE))*(tbVisitas[Data]&lt;=VLOOKUP($B$7,Aux!$E$2:$G$13,3,FALSE))=1,tbVisitas[Linha]),ROW(A56)),IF((tbVisitas[Funcionário]=$B$5)*(tbVisitas[Data]&gt;=VLOOKUP($B$7,Aux!$E$2:$G$13,2,FALSE))*(tbVisitas[Data]&lt;=VLOOKUP($B$7,Aux!$E$2:$G$13,3,FALSE))=1,tbVisitas[Linha]),0),9),"")</f>
        <v/>
      </c>
    </row>
    <row r="62" spans="4:9" ht="30" customHeight="1" x14ac:dyDescent="0.25">
      <c r="D62" s="28" t="str">
        <f ca="1">IF($I62="","",IFERROR(INDEX(tbVisitas[],MATCH($I62,tbVisitas[Linha],0),3),""))</f>
        <v/>
      </c>
      <c r="E62" s="28" t="str">
        <f ca="1">IF($I62="","",IFERROR(INDEX(tbVisitas[],MATCH($I62,tbVisitas[Linha],0),5),""))</f>
        <v/>
      </c>
      <c r="F62" s="29" t="str">
        <f ca="1">IF($I62="","",IFERROR(INDEX(tbVisitas[],MATCH($I62,tbVisitas[Linha],0),1),""))</f>
        <v/>
      </c>
      <c r="G62" s="30" t="str">
        <f ca="1">IF($I62="","",IFERROR(INDEX(tbVisitas[],MATCH($I62,tbVisitas[Linha],0),6),""))</f>
        <v/>
      </c>
      <c r="H62" s="30" t="str">
        <f ca="1">IF($I62="","",IFERROR(INDEX(tbVisitas[],MATCH($I62,tbVisitas[Linha],0),7),""))</f>
        <v/>
      </c>
      <c r="I62" s="30" t="str">
        <f t="array" aca="1" ref="I62" ca="1">IFERROR(INDEX(tbVisitas[],MATCH(SMALL(IF((tbVisitas[Funcionário]=$B$5)*(tbVisitas[Data]&gt;=VLOOKUP($B$7,Aux!$E$2:$G$13,2,FALSE))*(tbVisitas[Data]&lt;=VLOOKUP($B$7,Aux!$E$2:$G$13,3,FALSE))=1,tbVisitas[Linha]),ROW(A57)),IF((tbVisitas[Funcionário]=$B$5)*(tbVisitas[Data]&gt;=VLOOKUP($B$7,Aux!$E$2:$G$13,2,FALSE))*(tbVisitas[Data]&lt;=VLOOKUP($B$7,Aux!$E$2:$G$13,3,FALSE))=1,tbVisitas[Linha]),0),9),"")</f>
        <v/>
      </c>
    </row>
    <row r="63" spans="4:9" ht="30" customHeight="1" x14ac:dyDescent="0.25">
      <c r="D63" s="28" t="str">
        <f ca="1">IF($I63="","",IFERROR(INDEX(tbVisitas[],MATCH($I63,tbVisitas[Linha],0),3),""))</f>
        <v/>
      </c>
      <c r="E63" s="28" t="str">
        <f ca="1">IF($I63="","",IFERROR(INDEX(tbVisitas[],MATCH($I63,tbVisitas[Linha],0),5),""))</f>
        <v/>
      </c>
      <c r="F63" s="29" t="str">
        <f ca="1">IF($I63="","",IFERROR(INDEX(tbVisitas[],MATCH($I63,tbVisitas[Linha],0),1),""))</f>
        <v/>
      </c>
      <c r="G63" s="30" t="str">
        <f ca="1">IF($I63="","",IFERROR(INDEX(tbVisitas[],MATCH($I63,tbVisitas[Linha],0),6),""))</f>
        <v/>
      </c>
      <c r="H63" s="30" t="str">
        <f ca="1">IF($I63="","",IFERROR(INDEX(tbVisitas[],MATCH($I63,tbVisitas[Linha],0),7),""))</f>
        <v/>
      </c>
      <c r="I63" s="30" t="str">
        <f t="array" aca="1" ref="I63" ca="1">IFERROR(INDEX(tbVisitas[],MATCH(SMALL(IF((tbVisitas[Funcionário]=$B$5)*(tbVisitas[Data]&gt;=VLOOKUP($B$7,Aux!$E$2:$G$13,2,FALSE))*(tbVisitas[Data]&lt;=VLOOKUP($B$7,Aux!$E$2:$G$13,3,FALSE))=1,tbVisitas[Linha]),ROW(A58)),IF((tbVisitas[Funcionário]=$B$5)*(tbVisitas[Data]&gt;=VLOOKUP($B$7,Aux!$E$2:$G$13,2,FALSE))*(tbVisitas[Data]&lt;=VLOOKUP($B$7,Aux!$E$2:$G$13,3,FALSE))=1,tbVisitas[Linha]),0),9),"")</f>
        <v/>
      </c>
    </row>
    <row r="64" spans="4:9" ht="30" customHeight="1" x14ac:dyDescent="0.25">
      <c r="D64" s="28" t="str">
        <f ca="1">IF($I64="","",IFERROR(INDEX(tbVisitas[],MATCH($I64,tbVisitas[Linha],0),3),""))</f>
        <v/>
      </c>
      <c r="E64" s="28" t="str">
        <f ca="1">IF($I64="","",IFERROR(INDEX(tbVisitas[],MATCH($I64,tbVisitas[Linha],0),5),""))</f>
        <v/>
      </c>
      <c r="F64" s="29" t="str">
        <f ca="1">IF($I64="","",IFERROR(INDEX(tbVisitas[],MATCH($I64,tbVisitas[Linha],0),1),""))</f>
        <v/>
      </c>
      <c r="G64" s="30" t="str">
        <f ca="1">IF($I64="","",IFERROR(INDEX(tbVisitas[],MATCH($I64,tbVisitas[Linha],0),6),""))</f>
        <v/>
      </c>
      <c r="H64" s="30" t="str">
        <f ca="1">IF($I64="","",IFERROR(INDEX(tbVisitas[],MATCH($I64,tbVisitas[Linha],0),7),""))</f>
        <v/>
      </c>
      <c r="I64" s="30" t="str">
        <f t="array" aca="1" ref="I64" ca="1">IFERROR(INDEX(tbVisitas[],MATCH(SMALL(IF((tbVisitas[Funcionário]=$B$5)*(tbVisitas[Data]&gt;=VLOOKUP($B$7,Aux!$E$2:$G$13,2,FALSE))*(tbVisitas[Data]&lt;=VLOOKUP($B$7,Aux!$E$2:$G$13,3,FALSE))=1,tbVisitas[Linha]),ROW(A59)),IF((tbVisitas[Funcionário]=$B$5)*(tbVisitas[Data]&gt;=VLOOKUP($B$7,Aux!$E$2:$G$13,2,FALSE))*(tbVisitas[Data]&lt;=VLOOKUP($B$7,Aux!$E$2:$G$13,3,FALSE))=1,tbVisitas[Linha]),0),9),"")</f>
        <v/>
      </c>
    </row>
    <row r="65" spans="4:9" ht="30" customHeight="1" x14ac:dyDescent="0.25">
      <c r="D65" s="28" t="str">
        <f ca="1">IF($I65="","",IFERROR(INDEX(tbVisitas[],MATCH($I65,tbVisitas[Linha],0),3),""))</f>
        <v/>
      </c>
      <c r="E65" s="28" t="str">
        <f ca="1">IF($I65="","",IFERROR(INDEX(tbVisitas[],MATCH($I65,tbVisitas[Linha],0),5),""))</f>
        <v/>
      </c>
      <c r="F65" s="29" t="str">
        <f ca="1">IF($I65="","",IFERROR(INDEX(tbVisitas[],MATCH($I65,tbVisitas[Linha],0),1),""))</f>
        <v/>
      </c>
      <c r="G65" s="30" t="str">
        <f ca="1">IF($I65="","",IFERROR(INDEX(tbVisitas[],MATCH($I65,tbVisitas[Linha],0),6),""))</f>
        <v/>
      </c>
      <c r="H65" s="30" t="str">
        <f ca="1">IF($I65="","",IFERROR(INDEX(tbVisitas[],MATCH($I65,tbVisitas[Linha],0),7),""))</f>
        <v/>
      </c>
      <c r="I65" s="30" t="str">
        <f t="array" aca="1" ref="I65" ca="1">IFERROR(INDEX(tbVisitas[],MATCH(SMALL(IF((tbVisitas[Funcionário]=$B$5)*(tbVisitas[Data]&gt;=VLOOKUP($B$7,Aux!$E$2:$G$13,2,FALSE))*(tbVisitas[Data]&lt;=VLOOKUP($B$7,Aux!$E$2:$G$13,3,FALSE))=1,tbVisitas[Linha]),ROW(A60)),IF((tbVisitas[Funcionário]=$B$5)*(tbVisitas[Data]&gt;=VLOOKUP($B$7,Aux!$E$2:$G$13,2,FALSE))*(tbVisitas[Data]&lt;=VLOOKUP($B$7,Aux!$E$2:$G$13,3,FALSE))=1,tbVisitas[Linha]),0),9),"")</f>
        <v/>
      </c>
    </row>
    <row r="66" spans="4:9" ht="30" customHeight="1" x14ac:dyDescent="0.25">
      <c r="D66" s="28" t="str">
        <f ca="1">IF($I66="","",IFERROR(INDEX(tbVisitas[],MATCH($I66,tbVisitas[Linha],0),3),""))</f>
        <v/>
      </c>
      <c r="E66" s="28" t="str">
        <f ca="1">IF($I66="","",IFERROR(INDEX(tbVisitas[],MATCH($I66,tbVisitas[Linha],0),5),""))</f>
        <v/>
      </c>
      <c r="F66" s="29" t="str">
        <f ca="1">IF($I66="","",IFERROR(INDEX(tbVisitas[],MATCH($I66,tbVisitas[Linha],0),1),""))</f>
        <v/>
      </c>
      <c r="G66" s="30" t="str">
        <f ca="1">IF($I66="","",IFERROR(INDEX(tbVisitas[],MATCH($I66,tbVisitas[Linha],0),6),""))</f>
        <v/>
      </c>
      <c r="H66" s="30" t="str">
        <f ca="1">IF($I66="","",IFERROR(INDEX(tbVisitas[],MATCH($I66,tbVisitas[Linha],0),7),""))</f>
        <v/>
      </c>
      <c r="I66" s="30" t="str">
        <f t="array" aca="1" ref="I66" ca="1">IFERROR(INDEX(tbVisitas[],MATCH(SMALL(IF((tbVisitas[Funcionário]=$B$5)*(tbVisitas[Data]&gt;=VLOOKUP($B$7,Aux!$E$2:$G$13,2,FALSE))*(tbVisitas[Data]&lt;=VLOOKUP($B$7,Aux!$E$2:$G$13,3,FALSE))=1,tbVisitas[Linha]),ROW(A61)),IF((tbVisitas[Funcionário]=$B$5)*(tbVisitas[Data]&gt;=VLOOKUP($B$7,Aux!$E$2:$G$13,2,FALSE))*(tbVisitas[Data]&lt;=VLOOKUP($B$7,Aux!$E$2:$G$13,3,FALSE))=1,tbVisitas[Linha]),0),9),"")</f>
        <v/>
      </c>
    </row>
    <row r="67" spans="4:9" ht="30" customHeight="1" x14ac:dyDescent="0.25">
      <c r="D67" s="28" t="str">
        <f ca="1">IF($I67="","",IFERROR(INDEX(tbVisitas[],MATCH($I67,tbVisitas[Linha],0),3),""))</f>
        <v/>
      </c>
      <c r="E67" s="28" t="str">
        <f ca="1">IF($I67="","",IFERROR(INDEX(tbVisitas[],MATCH($I67,tbVisitas[Linha],0),5),""))</f>
        <v/>
      </c>
      <c r="F67" s="29" t="str">
        <f ca="1">IF($I67="","",IFERROR(INDEX(tbVisitas[],MATCH($I67,tbVisitas[Linha],0),1),""))</f>
        <v/>
      </c>
      <c r="G67" s="30" t="str">
        <f ca="1">IF($I67="","",IFERROR(INDEX(tbVisitas[],MATCH($I67,tbVisitas[Linha],0),6),""))</f>
        <v/>
      </c>
      <c r="H67" s="30" t="str">
        <f ca="1">IF($I67="","",IFERROR(INDEX(tbVisitas[],MATCH($I67,tbVisitas[Linha],0),7),""))</f>
        <v/>
      </c>
      <c r="I67" s="30" t="str">
        <f t="array" aca="1" ref="I67" ca="1">IFERROR(INDEX(tbVisitas[],MATCH(SMALL(IF((tbVisitas[Funcionário]=$B$5)*(tbVisitas[Data]&gt;=VLOOKUP($B$7,Aux!$E$2:$G$13,2,FALSE))*(tbVisitas[Data]&lt;=VLOOKUP($B$7,Aux!$E$2:$G$13,3,FALSE))=1,tbVisitas[Linha]),ROW(A62)),IF((tbVisitas[Funcionário]=$B$5)*(tbVisitas[Data]&gt;=VLOOKUP($B$7,Aux!$E$2:$G$13,2,FALSE))*(tbVisitas[Data]&lt;=VLOOKUP($B$7,Aux!$E$2:$G$13,3,FALSE))=1,tbVisitas[Linha]),0),9),"")</f>
        <v/>
      </c>
    </row>
    <row r="68" spans="4:9" ht="30" customHeight="1" x14ac:dyDescent="0.25">
      <c r="D68" s="28" t="str">
        <f ca="1">IF($I68="","",IFERROR(INDEX(tbVisitas[],MATCH($I68,tbVisitas[Linha],0),3),""))</f>
        <v/>
      </c>
      <c r="E68" s="28" t="str">
        <f ca="1">IF($I68="","",IFERROR(INDEX(tbVisitas[],MATCH($I68,tbVisitas[Linha],0),5),""))</f>
        <v/>
      </c>
      <c r="F68" s="29" t="str">
        <f ca="1">IF($I68="","",IFERROR(INDEX(tbVisitas[],MATCH($I68,tbVisitas[Linha],0),1),""))</f>
        <v/>
      </c>
      <c r="G68" s="30" t="str">
        <f ca="1">IF($I68="","",IFERROR(INDEX(tbVisitas[],MATCH($I68,tbVisitas[Linha],0),6),""))</f>
        <v/>
      </c>
      <c r="H68" s="30" t="str">
        <f ca="1">IF($I68="","",IFERROR(INDEX(tbVisitas[],MATCH($I68,tbVisitas[Linha],0),7),""))</f>
        <v/>
      </c>
      <c r="I68" s="30" t="str">
        <f t="array" aca="1" ref="I68" ca="1">IFERROR(INDEX(tbVisitas[],MATCH(SMALL(IF((tbVisitas[Funcionário]=$B$5)*(tbVisitas[Data]&gt;=VLOOKUP($B$7,Aux!$E$2:$G$13,2,FALSE))*(tbVisitas[Data]&lt;=VLOOKUP($B$7,Aux!$E$2:$G$13,3,FALSE))=1,tbVisitas[Linha]),ROW(A63)),IF((tbVisitas[Funcionário]=$B$5)*(tbVisitas[Data]&gt;=VLOOKUP($B$7,Aux!$E$2:$G$13,2,FALSE))*(tbVisitas[Data]&lt;=VLOOKUP($B$7,Aux!$E$2:$G$13,3,FALSE))=1,tbVisitas[Linha]),0),9),"")</f>
        <v/>
      </c>
    </row>
    <row r="69" spans="4:9" ht="30" customHeight="1" x14ac:dyDescent="0.25">
      <c r="D69" s="28" t="str">
        <f ca="1">IF($I69="","",IFERROR(INDEX(tbVisitas[],MATCH($I69,tbVisitas[Linha],0),3),""))</f>
        <v/>
      </c>
      <c r="E69" s="28" t="str">
        <f ca="1">IF($I69="","",IFERROR(INDEX(tbVisitas[],MATCH($I69,tbVisitas[Linha],0),5),""))</f>
        <v/>
      </c>
      <c r="F69" s="29" t="str">
        <f ca="1">IF($I69="","",IFERROR(INDEX(tbVisitas[],MATCH($I69,tbVisitas[Linha],0),1),""))</f>
        <v/>
      </c>
      <c r="G69" s="30" t="str">
        <f ca="1">IF($I69="","",IFERROR(INDEX(tbVisitas[],MATCH($I69,tbVisitas[Linha],0),6),""))</f>
        <v/>
      </c>
      <c r="H69" s="30" t="str">
        <f ca="1">IF($I69="","",IFERROR(INDEX(tbVisitas[],MATCH($I69,tbVisitas[Linha],0),7),""))</f>
        <v/>
      </c>
      <c r="I69" s="30" t="str">
        <f t="array" aca="1" ref="I69" ca="1">IFERROR(INDEX(tbVisitas[],MATCH(SMALL(IF((tbVisitas[Funcionário]=$B$5)*(tbVisitas[Data]&gt;=VLOOKUP($B$7,Aux!$E$2:$G$13,2,FALSE))*(tbVisitas[Data]&lt;=VLOOKUP($B$7,Aux!$E$2:$G$13,3,FALSE))=1,tbVisitas[Linha]),ROW(A64)),IF((tbVisitas[Funcionário]=$B$5)*(tbVisitas[Data]&gt;=VLOOKUP($B$7,Aux!$E$2:$G$13,2,FALSE))*(tbVisitas[Data]&lt;=VLOOKUP($B$7,Aux!$E$2:$G$13,3,FALSE))=1,tbVisitas[Linha]),0),9),"")</f>
        <v/>
      </c>
    </row>
    <row r="70" spans="4:9" ht="30" customHeight="1" x14ac:dyDescent="0.25">
      <c r="D70" s="28" t="str">
        <f ca="1">IF($I70="","",IFERROR(INDEX(tbVisitas[],MATCH($I70,tbVisitas[Linha],0),3),""))</f>
        <v/>
      </c>
      <c r="E70" s="28" t="str">
        <f ca="1">IF($I70="","",IFERROR(INDEX(tbVisitas[],MATCH($I70,tbVisitas[Linha],0),5),""))</f>
        <v/>
      </c>
      <c r="F70" s="29" t="str">
        <f ca="1">IF($I70="","",IFERROR(INDEX(tbVisitas[],MATCH($I70,tbVisitas[Linha],0),1),""))</f>
        <v/>
      </c>
      <c r="G70" s="30" t="str">
        <f ca="1">IF($I70="","",IFERROR(INDEX(tbVisitas[],MATCH($I70,tbVisitas[Linha],0),6),""))</f>
        <v/>
      </c>
      <c r="H70" s="30" t="str">
        <f ca="1">IF($I70="","",IFERROR(INDEX(tbVisitas[],MATCH($I70,tbVisitas[Linha],0),7),""))</f>
        <v/>
      </c>
      <c r="I70" s="30" t="str">
        <f t="array" aca="1" ref="I70" ca="1">IFERROR(INDEX(tbVisitas[],MATCH(SMALL(IF((tbVisitas[Funcionário]=$B$5)*(tbVisitas[Data]&gt;=VLOOKUP($B$7,Aux!$E$2:$G$13,2,FALSE))*(tbVisitas[Data]&lt;=VLOOKUP($B$7,Aux!$E$2:$G$13,3,FALSE))=1,tbVisitas[Linha]),ROW(A65)),IF((tbVisitas[Funcionário]=$B$5)*(tbVisitas[Data]&gt;=VLOOKUP($B$7,Aux!$E$2:$G$13,2,FALSE))*(tbVisitas[Data]&lt;=VLOOKUP($B$7,Aux!$E$2:$G$13,3,FALSE))=1,tbVisitas[Linha]),0),9),"")</f>
        <v/>
      </c>
    </row>
    <row r="71" spans="4:9" ht="30" customHeight="1" x14ac:dyDescent="0.25">
      <c r="D71" s="28" t="str">
        <f ca="1">IF($I71="","",IFERROR(INDEX(tbVisitas[],MATCH($I71,tbVisitas[Linha],0),3),""))</f>
        <v/>
      </c>
      <c r="E71" s="28" t="str">
        <f ca="1">IF($I71="","",IFERROR(INDEX(tbVisitas[],MATCH($I71,tbVisitas[Linha],0),5),""))</f>
        <v/>
      </c>
      <c r="F71" s="29" t="str">
        <f ca="1">IF($I71="","",IFERROR(INDEX(tbVisitas[],MATCH($I71,tbVisitas[Linha],0),1),""))</f>
        <v/>
      </c>
      <c r="G71" s="30" t="str">
        <f ca="1">IF($I71="","",IFERROR(INDEX(tbVisitas[],MATCH($I71,tbVisitas[Linha],0),6),""))</f>
        <v/>
      </c>
      <c r="H71" s="30" t="str">
        <f ca="1">IF($I71="","",IFERROR(INDEX(tbVisitas[],MATCH($I71,tbVisitas[Linha],0),7),""))</f>
        <v/>
      </c>
      <c r="I71" s="30" t="str">
        <f t="array" aca="1" ref="I71" ca="1">IFERROR(INDEX(tbVisitas[],MATCH(SMALL(IF((tbVisitas[Funcionário]=$B$5)*(tbVisitas[Data]&gt;=VLOOKUP($B$7,Aux!$E$2:$G$13,2,FALSE))*(tbVisitas[Data]&lt;=VLOOKUP($B$7,Aux!$E$2:$G$13,3,FALSE))=1,tbVisitas[Linha]),ROW(A66)),IF((tbVisitas[Funcionário]=$B$5)*(tbVisitas[Data]&gt;=VLOOKUP($B$7,Aux!$E$2:$G$13,2,FALSE))*(tbVisitas[Data]&lt;=VLOOKUP($B$7,Aux!$E$2:$G$13,3,FALSE))=1,tbVisitas[Linha]),0),9),"")</f>
        <v/>
      </c>
    </row>
    <row r="72" spans="4:9" ht="30" customHeight="1" x14ac:dyDescent="0.25">
      <c r="D72" s="28" t="str">
        <f ca="1">IF($I72="","",IFERROR(INDEX(tbVisitas[],MATCH($I72,tbVisitas[Linha],0),3),""))</f>
        <v/>
      </c>
      <c r="E72" s="28" t="str">
        <f ca="1">IF($I72="","",IFERROR(INDEX(tbVisitas[],MATCH($I72,tbVisitas[Linha],0),5),""))</f>
        <v/>
      </c>
      <c r="F72" s="29" t="str">
        <f ca="1">IF($I72="","",IFERROR(INDEX(tbVisitas[],MATCH($I72,tbVisitas[Linha],0),1),""))</f>
        <v/>
      </c>
      <c r="G72" s="30" t="str">
        <f ca="1">IF($I72="","",IFERROR(INDEX(tbVisitas[],MATCH($I72,tbVisitas[Linha],0),6),""))</f>
        <v/>
      </c>
      <c r="H72" s="30" t="str">
        <f ca="1">IF($I72="","",IFERROR(INDEX(tbVisitas[],MATCH($I72,tbVisitas[Linha],0),7),""))</f>
        <v/>
      </c>
      <c r="I72" s="30" t="str">
        <f t="array" aca="1" ref="I72" ca="1">IFERROR(INDEX(tbVisitas[],MATCH(SMALL(IF((tbVisitas[Funcionário]=$B$5)*(tbVisitas[Data]&gt;=VLOOKUP($B$7,Aux!$E$2:$G$13,2,FALSE))*(tbVisitas[Data]&lt;=VLOOKUP($B$7,Aux!$E$2:$G$13,3,FALSE))=1,tbVisitas[Linha]),ROW(A67)),IF((tbVisitas[Funcionário]=$B$5)*(tbVisitas[Data]&gt;=VLOOKUP($B$7,Aux!$E$2:$G$13,2,FALSE))*(tbVisitas[Data]&lt;=VLOOKUP($B$7,Aux!$E$2:$G$13,3,FALSE))=1,tbVisitas[Linha]),0),9),"")</f>
        <v/>
      </c>
    </row>
    <row r="73" spans="4:9" ht="30" customHeight="1" x14ac:dyDescent="0.25">
      <c r="D73" s="28" t="str">
        <f ca="1">IF($I73="","",IFERROR(INDEX(tbVisitas[],MATCH($I73,tbVisitas[Linha],0),3),""))</f>
        <v/>
      </c>
      <c r="E73" s="28" t="str">
        <f ca="1">IF($I73="","",IFERROR(INDEX(tbVisitas[],MATCH($I73,tbVisitas[Linha],0),5),""))</f>
        <v/>
      </c>
      <c r="F73" s="29" t="str">
        <f ca="1">IF($I73="","",IFERROR(INDEX(tbVisitas[],MATCH($I73,tbVisitas[Linha],0),1),""))</f>
        <v/>
      </c>
      <c r="G73" s="30" t="str">
        <f ca="1">IF($I73="","",IFERROR(INDEX(tbVisitas[],MATCH($I73,tbVisitas[Linha],0),6),""))</f>
        <v/>
      </c>
      <c r="H73" s="30" t="str">
        <f ca="1">IF($I73="","",IFERROR(INDEX(tbVisitas[],MATCH($I73,tbVisitas[Linha],0),7),""))</f>
        <v/>
      </c>
      <c r="I73" s="30" t="str">
        <f t="array" aca="1" ref="I73" ca="1">IFERROR(INDEX(tbVisitas[],MATCH(SMALL(IF((tbVisitas[Funcionário]=$B$5)*(tbVisitas[Data]&gt;=VLOOKUP($B$7,Aux!$E$2:$G$13,2,FALSE))*(tbVisitas[Data]&lt;=VLOOKUP($B$7,Aux!$E$2:$G$13,3,FALSE))=1,tbVisitas[Linha]),ROW(A68)),IF((tbVisitas[Funcionário]=$B$5)*(tbVisitas[Data]&gt;=VLOOKUP($B$7,Aux!$E$2:$G$13,2,FALSE))*(tbVisitas[Data]&lt;=VLOOKUP($B$7,Aux!$E$2:$G$13,3,FALSE))=1,tbVisitas[Linha]),0),9),"")</f>
        <v/>
      </c>
    </row>
    <row r="74" spans="4:9" ht="30" customHeight="1" x14ac:dyDescent="0.25">
      <c r="D74" s="28" t="str">
        <f ca="1">IF($I74="","",IFERROR(INDEX(tbVisitas[],MATCH($I74,tbVisitas[Linha],0),3),""))</f>
        <v/>
      </c>
      <c r="E74" s="28" t="str">
        <f ca="1">IF($I74="","",IFERROR(INDEX(tbVisitas[],MATCH($I74,tbVisitas[Linha],0),5),""))</f>
        <v/>
      </c>
      <c r="F74" s="29" t="str">
        <f ca="1">IF($I74="","",IFERROR(INDEX(tbVisitas[],MATCH($I74,tbVisitas[Linha],0),1),""))</f>
        <v/>
      </c>
      <c r="G74" s="30" t="str">
        <f ca="1">IF($I74="","",IFERROR(INDEX(tbVisitas[],MATCH($I74,tbVisitas[Linha],0),6),""))</f>
        <v/>
      </c>
      <c r="H74" s="30" t="str">
        <f ca="1">IF($I74="","",IFERROR(INDEX(tbVisitas[],MATCH($I74,tbVisitas[Linha],0),7),""))</f>
        <v/>
      </c>
      <c r="I74" s="30" t="str">
        <f t="array" aca="1" ref="I74" ca="1">IFERROR(INDEX(tbVisitas[],MATCH(SMALL(IF((tbVisitas[Funcionário]=$B$5)*(tbVisitas[Data]&gt;=VLOOKUP($B$7,Aux!$E$2:$G$13,2,FALSE))*(tbVisitas[Data]&lt;=VLOOKUP($B$7,Aux!$E$2:$G$13,3,FALSE))=1,tbVisitas[Linha]),ROW(A69)),IF((tbVisitas[Funcionário]=$B$5)*(tbVisitas[Data]&gt;=VLOOKUP($B$7,Aux!$E$2:$G$13,2,FALSE))*(tbVisitas[Data]&lt;=VLOOKUP($B$7,Aux!$E$2:$G$13,3,FALSE))=1,tbVisitas[Linha]),0),9),"")</f>
        <v/>
      </c>
    </row>
    <row r="75" spans="4:9" ht="30" customHeight="1" x14ac:dyDescent="0.25">
      <c r="D75" s="28" t="str">
        <f ca="1">IF($I75="","",IFERROR(INDEX(tbVisitas[],MATCH($I75,tbVisitas[Linha],0),3),""))</f>
        <v/>
      </c>
      <c r="E75" s="28" t="str">
        <f ca="1">IF($I75="","",IFERROR(INDEX(tbVisitas[],MATCH($I75,tbVisitas[Linha],0),5),""))</f>
        <v/>
      </c>
      <c r="F75" s="29" t="str">
        <f ca="1">IF($I75="","",IFERROR(INDEX(tbVisitas[],MATCH($I75,tbVisitas[Linha],0),1),""))</f>
        <v/>
      </c>
      <c r="G75" s="30" t="str">
        <f ca="1">IF($I75="","",IFERROR(INDEX(tbVisitas[],MATCH($I75,tbVisitas[Linha],0),6),""))</f>
        <v/>
      </c>
      <c r="H75" s="30" t="str">
        <f ca="1">IF($I75="","",IFERROR(INDEX(tbVisitas[],MATCH($I75,tbVisitas[Linha],0),7),""))</f>
        <v/>
      </c>
      <c r="I75" s="30" t="str">
        <f t="array" aca="1" ref="I75" ca="1">IFERROR(INDEX(tbVisitas[],MATCH(SMALL(IF((tbVisitas[Funcionário]=$B$5)*(tbVisitas[Data]&gt;=VLOOKUP($B$7,Aux!$E$2:$G$13,2,FALSE))*(tbVisitas[Data]&lt;=VLOOKUP($B$7,Aux!$E$2:$G$13,3,FALSE))=1,tbVisitas[Linha]),ROW(A70)),IF((tbVisitas[Funcionário]=$B$5)*(tbVisitas[Data]&gt;=VLOOKUP($B$7,Aux!$E$2:$G$13,2,FALSE))*(tbVisitas[Data]&lt;=VLOOKUP($B$7,Aux!$E$2:$G$13,3,FALSE))=1,tbVisitas[Linha]),0),9),"")</f>
        <v/>
      </c>
    </row>
    <row r="76" spans="4:9" ht="30" customHeight="1" x14ac:dyDescent="0.25">
      <c r="D76" s="28" t="str">
        <f ca="1">IF($I76="","",IFERROR(INDEX(tbVisitas[],MATCH($I76,tbVisitas[Linha],0),3),""))</f>
        <v/>
      </c>
      <c r="E76" s="28" t="str">
        <f ca="1">IF($I76="","",IFERROR(INDEX(tbVisitas[],MATCH($I76,tbVisitas[Linha],0),5),""))</f>
        <v/>
      </c>
      <c r="F76" s="29" t="str">
        <f ca="1">IF($I76="","",IFERROR(INDEX(tbVisitas[],MATCH($I76,tbVisitas[Linha],0),1),""))</f>
        <v/>
      </c>
      <c r="G76" s="30" t="str">
        <f ca="1">IF($I76="","",IFERROR(INDEX(tbVisitas[],MATCH($I76,tbVisitas[Linha],0),6),""))</f>
        <v/>
      </c>
      <c r="H76" s="30" t="str">
        <f ca="1">IF($I76="","",IFERROR(INDEX(tbVisitas[],MATCH($I76,tbVisitas[Linha],0),7),""))</f>
        <v/>
      </c>
      <c r="I76" s="30" t="str">
        <f t="array" aca="1" ref="I76" ca="1">IFERROR(INDEX(tbVisitas[],MATCH(SMALL(IF((tbVisitas[Funcionário]=$B$5)*(tbVisitas[Data]&gt;=VLOOKUP($B$7,Aux!$E$2:$G$13,2,FALSE))*(tbVisitas[Data]&lt;=VLOOKUP($B$7,Aux!$E$2:$G$13,3,FALSE))=1,tbVisitas[Linha]),ROW(A71)),IF((tbVisitas[Funcionário]=$B$5)*(tbVisitas[Data]&gt;=VLOOKUP($B$7,Aux!$E$2:$G$13,2,FALSE))*(tbVisitas[Data]&lt;=VLOOKUP($B$7,Aux!$E$2:$G$13,3,FALSE))=1,tbVisitas[Linha]),0),9),"")</f>
        <v/>
      </c>
    </row>
    <row r="77" spans="4:9" ht="30" customHeight="1" x14ac:dyDescent="0.25">
      <c r="D77" s="28" t="str">
        <f ca="1">IF($I77="","",IFERROR(INDEX(tbVisitas[],MATCH($I77,tbVisitas[Linha],0),3),""))</f>
        <v/>
      </c>
      <c r="E77" s="28" t="str">
        <f ca="1">IF($I77="","",IFERROR(INDEX(tbVisitas[],MATCH($I77,tbVisitas[Linha],0),5),""))</f>
        <v/>
      </c>
      <c r="F77" s="29" t="str">
        <f ca="1">IF($I77="","",IFERROR(INDEX(tbVisitas[],MATCH($I77,tbVisitas[Linha],0),1),""))</f>
        <v/>
      </c>
      <c r="G77" s="30" t="str">
        <f ca="1">IF($I77="","",IFERROR(INDEX(tbVisitas[],MATCH($I77,tbVisitas[Linha],0),6),""))</f>
        <v/>
      </c>
      <c r="H77" s="30" t="str">
        <f ca="1">IF($I77="","",IFERROR(INDEX(tbVisitas[],MATCH($I77,tbVisitas[Linha],0),7),""))</f>
        <v/>
      </c>
      <c r="I77" s="30" t="str">
        <f t="array" aca="1" ref="I77" ca="1">IFERROR(INDEX(tbVisitas[],MATCH(SMALL(IF((tbVisitas[Funcionário]=$B$5)*(tbVisitas[Data]&gt;=VLOOKUP($B$7,Aux!$E$2:$G$13,2,FALSE))*(tbVisitas[Data]&lt;=VLOOKUP($B$7,Aux!$E$2:$G$13,3,FALSE))=1,tbVisitas[Linha]),ROW(A72)),IF((tbVisitas[Funcionário]=$B$5)*(tbVisitas[Data]&gt;=VLOOKUP($B$7,Aux!$E$2:$G$13,2,FALSE))*(tbVisitas[Data]&lt;=VLOOKUP($B$7,Aux!$E$2:$G$13,3,FALSE))=1,tbVisitas[Linha]),0),9),"")</f>
        <v/>
      </c>
    </row>
    <row r="78" spans="4:9" ht="30" customHeight="1" x14ac:dyDescent="0.25">
      <c r="D78" s="28" t="str">
        <f ca="1">IF($I78="","",IFERROR(INDEX(tbVisitas[],MATCH($I78,tbVisitas[Linha],0),3),""))</f>
        <v/>
      </c>
      <c r="E78" s="28" t="str">
        <f ca="1">IF($I78="","",IFERROR(INDEX(tbVisitas[],MATCH($I78,tbVisitas[Linha],0),5),""))</f>
        <v/>
      </c>
      <c r="F78" s="29" t="str">
        <f ca="1">IF($I78="","",IFERROR(INDEX(tbVisitas[],MATCH($I78,tbVisitas[Linha],0),1),""))</f>
        <v/>
      </c>
      <c r="G78" s="30" t="str">
        <f ca="1">IF($I78="","",IFERROR(INDEX(tbVisitas[],MATCH($I78,tbVisitas[Linha],0),6),""))</f>
        <v/>
      </c>
      <c r="H78" s="30" t="str">
        <f ca="1">IF($I78="","",IFERROR(INDEX(tbVisitas[],MATCH($I78,tbVisitas[Linha],0),7),""))</f>
        <v/>
      </c>
      <c r="I78" s="30" t="str">
        <f t="array" aca="1" ref="I78" ca="1">IFERROR(INDEX(tbVisitas[],MATCH(SMALL(IF((tbVisitas[Funcionário]=$B$5)*(tbVisitas[Data]&gt;=VLOOKUP($B$7,Aux!$E$2:$G$13,2,FALSE))*(tbVisitas[Data]&lt;=VLOOKUP($B$7,Aux!$E$2:$G$13,3,FALSE))=1,tbVisitas[Linha]),ROW(A73)),IF((tbVisitas[Funcionário]=$B$5)*(tbVisitas[Data]&gt;=VLOOKUP($B$7,Aux!$E$2:$G$13,2,FALSE))*(tbVisitas[Data]&lt;=VLOOKUP($B$7,Aux!$E$2:$G$13,3,FALSE))=1,tbVisitas[Linha]),0),9),"")</f>
        <v/>
      </c>
    </row>
    <row r="79" spans="4:9" ht="30" customHeight="1" x14ac:dyDescent="0.25">
      <c r="D79" s="28" t="str">
        <f ca="1">IF($I79="","",IFERROR(INDEX(tbVisitas[],MATCH($I79,tbVisitas[Linha],0),3),""))</f>
        <v/>
      </c>
      <c r="E79" s="28" t="str">
        <f ca="1">IF($I79="","",IFERROR(INDEX(tbVisitas[],MATCH($I79,tbVisitas[Linha],0),5),""))</f>
        <v/>
      </c>
      <c r="F79" s="29" t="str">
        <f ca="1">IF($I79="","",IFERROR(INDEX(tbVisitas[],MATCH($I79,tbVisitas[Linha],0),1),""))</f>
        <v/>
      </c>
      <c r="G79" s="30" t="str">
        <f ca="1">IF($I79="","",IFERROR(INDEX(tbVisitas[],MATCH($I79,tbVisitas[Linha],0),6),""))</f>
        <v/>
      </c>
      <c r="H79" s="30" t="str">
        <f ca="1">IF($I79="","",IFERROR(INDEX(tbVisitas[],MATCH($I79,tbVisitas[Linha],0),7),""))</f>
        <v/>
      </c>
      <c r="I79" s="30" t="str">
        <f t="array" aca="1" ref="I79" ca="1">IFERROR(INDEX(tbVisitas[],MATCH(SMALL(IF((tbVisitas[Funcionário]=$B$5)*(tbVisitas[Data]&gt;=VLOOKUP($B$7,Aux!$E$2:$G$13,2,FALSE))*(tbVisitas[Data]&lt;=VLOOKUP($B$7,Aux!$E$2:$G$13,3,FALSE))=1,tbVisitas[Linha]),ROW(A74)),IF((tbVisitas[Funcionário]=$B$5)*(tbVisitas[Data]&gt;=VLOOKUP($B$7,Aux!$E$2:$G$13,2,FALSE))*(tbVisitas[Data]&lt;=VLOOKUP($B$7,Aux!$E$2:$G$13,3,FALSE))=1,tbVisitas[Linha]),0),9),"")</f>
        <v/>
      </c>
    </row>
    <row r="80" spans="4:9" ht="30" customHeight="1" x14ac:dyDescent="0.25">
      <c r="D80" s="28" t="str">
        <f ca="1">IF($I80="","",IFERROR(INDEX(tbVisitas[],MATCH($I80,tbVisitas[Linha],0),3),""))</f>
        <v/>
      </c>
      <c r="E80" s="28" t="str">
        <f ca="1">IF($I80="","",IFERROR(INDEX(tbVisitas[],MATCH($I80,tbVisitas[Linha],0),5),""))</f>
        <v/>
      </c>
      <c r="F80" s="29" t="str">
        <f ca="1">IF($I80="","",IFERROR(INDEX(tbVisitas[],MATCH($I80,tbVisitas[Linha],0),1),""))</f>
        <v/>
      </c>
      <c r="G80" s="30" t="str">
        <f ca="1">IF($I80="","",IFERROR(INDEX(tbVisitas[],MATCH($I80,tbVisitas[Linha],0),6),""))</f>
        <v/>
      </c>
      <c r="H80" s="30" t="str">
        <f ca="1">IF($I80="","",IFERROR(INDEX(tbVisitas[],MATCH($I80,tbVisitas[Linha],0),7),""))</f>
        <v/>
      </c>
      <c r="I80" s="30" t="str">
        <f t="array" aca="1" ref="I80" ca="1">IFERROR(INDEX(tbVisitas[],MATCH(SMALL(IF((tbVisitas[Funcionário]=$B$5)*(tbVisitas[Data]&gt;=VLOOKUP($B$7,Aux!$E$2:$G$13,2,FALSE))*(tbVisitas[Data]&lt;=VLOOKUP($B$7,Aux!$E$2:$G$13,3,FALSE))=1,tbVisitas[Linha]),ROW(A75)),IF((tbVisitas[Funcionário]=$B$5)*(tbVisitas[Data]&gt;=VLOOKUP($B$7,Aux!$E$2:$G$13,2,FALSE))*(tbVisitas[Data]&lt;=VLOOKUP($B$7,Aux!$E$2:$G$13,3,FALSE))=1,tbVisitas[Linha]),0),9),"")</f>
        <v/>
      </c>
    </row>
    <row r="81" spans="4:9" ht="30" customHeight="1" x14ac:dyDescent="0.25">
      <c r="D81" s="28" t="str">
        <f ca="1">IF($I81="","",IFERROR(INDEX(tbVisitas[],MATCH($I81,tbVisitas[Linha],0),3),""))</f>
        <v/>
      </c>
      <c r="E81" s="28" t="str">
        <f ca="1">IF($I81="","",IFERROR(INDEX(tbVisitas[],MATCH($I81,tbVisitas[Linha],0),5),""))</f>
        <v/>
      </c>
      <c r="F81" s="29" t="str">
        <f ca="1">IF($I81="","",IFERROR(INDEX(tbVisitas[],MATCH($I81,tbVisitas[Linha],0),1),""))</f>
        <v/>
      </c>
      <c r="G81" s="30" t="str">
        <f ca="1">IF($I81="","",IFERROR(INDEX(tbVisitas[],MATCH($I81,tbVisitas[Linha],0),6),""))</f>
        <v/>
      </c>
      <c r="H81" s="30" t="str">
        <f ca="1">IF($I81="","",IFERROR(INDEX(tbVisitas[],MATCH($I81,tbVisitas[Linha],0),7),""))</f>
        <v/>
      </c>
      <c r="I81" s="30" t="str">
        <f t="array" aca="1" ref="I81" ca="1">IFERROR(INDEX(tbVisitas[],MATCH(SMALL(IF((tbVisitas[Funcionário]=$B$5)*(tbVisitas[Data]&gt;=VLOOKUP($B$7,Aux!$E$2:$G$13,2,FALSE))*(tbVisitas[Data]&lt;=VLOOKUP($B$7,Aux!$E$2:$G$13,3,FALSE))=1,tbVisitas[Linha]),ROW(A76)),IF((tbVisitas[Funcionário]=$B$5)*(tbVisitas[Data]&gt;=VLOOKUP($B$7,Aux!$E$2:$G$13,2,FALSE))*(tbVisitas[Data]&lt;=VLOOKUP($B$7,Aux!$E$2:$G$13,3,FALSE))=1,tbVisitas[Linha]),0),9),"")</f>
        <v/>
      </c>
    </row>
    <row r="82" spans="4:9" ht="30" customHeight="1" x14ac:dyDescent="0.25">
      <c r="D82" s="28" t="str">
        <f ca="1">IF($I82="","",IFERROR(INDEX(tbVisitas[],MATCH($I82,tbVisitas[Linha],0),3),""))</f>
        <v/>
      </c>
      <c r="E82" s="28" t="str">
        <f ca="1">IF($I82="","",IFERROR(INDEX(tbVisitas[],MATCH($I82,tbVisitas[Linha],0),5),""))</f>
        <v/>
      </c>
      <c r="F82" s="29" t="str">
        <f ca="1">IF($I82="","",IFERROR(INDEX(tbVisitas[],MATCH($I82,tbVisitas[Linha],0),1),""))</f>
        <v/>
      </c>
      <c r="G82" s="30" t="str">
        <f ca="1">IF($I82="","",IFERROR(INDEX(tbVisitas[],MATCH($I82,tbVisitas[Linha],0),6),""))</f>
        <v/>
      </c>
      <c r="H82" s="30" t="str">
        <f ca="1">IF($I82="","",IFERROR(INDEX(tbVisitas[],MATCH($I82,tbVisitas[Linha],0),7),""))</f>
        <v/>
      </c>
      <c r="I82" s="30" t="str">
        <f t="array" aca="1" ref="I82" ca="1">IFERROR(INDEX(tbVisitas[],MATCH(SMALL(IF((tbVisitas[Funcionário]=$B$5)*(tbVisitas[Data]&gt;=VLOOKUP($B$7,Aux!$E$2:$G$13,2,FALSE))*(tbVisitas[Data]&lt;=VLOOKUP($B$7,Aux!$E$2:$G$13,3,FALSE))=1,tbVisitas[Linha]),ROW(A77)),IF((tbVisitas[Funcionário]=$B$5)*(tbVisitas[Data]&gt;=VLOOKUP($B$7,Aux!$E$2:$G$13,2,FALSE))*(tbVisitas[Data]&lt;=VLOOKUP($B$7,Aux!$E$2:$G$13,3,FALSE))=1,tbVisitas[Linha]),0),9),"")</f>
        <v/>
      </c>
    </row>
    <row r="83" spans="4:9" ht="30" customHeight="1" x14ac:dyDescent="0.25">
      <c r="D83" s="28" t="str">
        <f ca="1">IF($I83="","",IFERROR(INDEX(tbVisitas[],MATCH($I83,tbVisitas[Linha],0),3),""))</f>
        <v/>
      </c>
      <c r="E83" s="28" t="str">
        <f ca="1">IF($I83="","",IFERROR(INDEX(tbVisitas[],MATCH($I83,tbVisitas[Linha],0),5),""))</f>
        <v/>
      </c>
      <c r="F83" s="29" t="str">
        <f ca="1">IF($I83="","",IFERROR(INDEX(tbVisitas[],MATCH($I83,tbVisitas[Linha],0),1),""))</f>
        <v/>
      </c>
      <c r="G83" s="30" t="str">
        <f ca="1">IF($I83="","",IFERROR(INDEX(tbVisitas[],MATCH($I83,tbVisitas[Linha],0),6),""))</f>
        <v/>
      </c>
      <c r="H83" s="30" t="str">
        <f ca="1">IF($I83="","",IFERROR(INDEX(tbVisitas[],MATCH($I83,tbVisitas[Linha],0),7),""))</f>
        <v/>
      </c>
      <c r="I83" s="30" t="str">
        <f t="array" aca="1" ref="I83" ca="1">IFERROR(INDEX(tbVisitas[],MATCH(SMALL(IF((tbVisitas[Funcionário]=$B$5)*(tbVisitas[Data]&gt;=VLOOKUP($B$7,Aux!$E$2:$G$13,2,FALSE))*(tbVisitas[Data]&lt;=VLOOKUP($B$7,Aux!$E$2:$G$13,3,FALSE))=1,tbVisitas[Linha]),ROW(A78)),IF((tbVisitas[Funcionário]=$B$5)*(tbVisitas[Data]&gt;=VLOOKUP($B$7,Aux!$E$2:$G$13,2,FALSE))*(tbVisitas[Data]&lt;=VLOOKUP($B$7,Aux!$E$2:$G$13,3,FALSE))=1,tbVisitas[Linha]),0),9),"")</f>
        <v/>
      </c>
    </row>
    <row r="84" spans="4:9" ht="30" customHeight="1" x14ac:dyDescent="0.25">
      <c r="D84" s="28" t="str">
        <f ca="1">IF($I84="","",IFERROR(INDEX(tbVisitas[],MATCH($I84,tbVisitas[Linha],0),3),""))</f>
        <v/>
      </c>
      <c r="E84" s="28" t="str">
        <f ca="1">IF($I84="","",IFERROR(INDEX(tbVisitas[],MATCH($I84,tbVisitas[Linha],0),5),""))</f>
        <v/>
      </c>
      <c r="F84" s="29" t="str">
        <f ca="1">IF($I84="","",IFERROR(INDEX(tbVisitas[],MATCH($I84,tbVisitas[Linha],0),1),""))</f>
        <v/>
      </c>
      <c r="G84" s="30" t="str">
        <f ca="1">IF($I84="","",IFERROR(INDEX(tbVisitas[],MATCH($I84,tbVisitas[Linha],0),6),""))</f>
        <v/>
      </c>
      <c r="H84" s="30" t="str">
        <f ca="1">IF($I84="","",IFERROR(INDEX(tbVisitas[],MATCH($I84,tbVisitas[Linha],0),7),""))</f>
        <v/>
      </c>
      <c r="I84" s="30" t="str">
        <f t="array" aca="1" ref="I84" ca="1">IFERROR(INDEX(tbVisitas[],MATCH(SMALL(IF((tbVisitas[Funcionário]=$B$5)*(tbVisitas[Data]&gt;=VLOOKUP($B$7,Aux!$E$2:$G$13,2,FALSE))*(tbVisitas[Data]&lt;=VLOOKUP($B$7,Aux!$E$2:$G$13,3,FALSE))=1,tbVisitas[Linha]),ROW(A79)),IF((tbVisitas[Funcionário]=$B$5)*(tbVisitas[Data]&gt;=VLOOKUP($B$7,Aux!$E$2:$G$13,2,FALSE))*(tbVisitas[Data]&lt;=VLOOKUP($B$7,Aux!$E$2:$G$13,3,FALSE))=1,tbVisitas[Linha]),0),9),"")</f>
        <v/>
      </c>
    </row>
    <row r="85" spans="4:9" ht="30" customHeight="1" x14ac:dyDescent="0.25">
      <c r="D85" s="28" t="str">
        <f ca="1">IF($I85="","",IFERROR(INDEX(tbVisitas[],MATCH($I85,tbVisitas[Linha],0),3),""))</f>
        <v/>
      </c>
      <c r="E85" s="28" t="str">
        <f ca="1">IF($I85="","",IFERROR(INDEX(tbVisitas[],MATCH($I85,tbVisitas[Linha],0),5),""))</f>
        <v/>
      </c>
      <c r="F85" s="29" t="str">
        <f ca="1">IF($I85="","",IFERROR(INDEX(tbVisitas[],MATCH($I85,tbVisitas[Linha],0),1),""))</f>
        <v/>
      </c>
      <c r="G85" s="30" t="str">
        <f ca="1">IF($I85="","",IFERROR(INDEX(tbVisitas[],MATCH($I85,tbVisitas[Linha],0),6),""))</f>
        <v/>
      </c>
      <c r="H85" s="30" t="str">
        <f ca="1">IF($I85="","",IFERROR(INDEX(tbVisitas[],MATCH($I85,tbVisitas[Linha],0),7),""))</f>
        <v/>
      </c>
      <c r="I85" s="30" t="str">
        <f t="array" aca="1" ref="I85" ca="1">IFERROR(INDEX(tbVisitas[],MATCH(SMALL(IF((tbVisitas[Funcionário]=$B$5)*(tbVisitas[Data]&gt;=VLOOKUP($B$7,Aux!$E$2:$G$13,2,FALSE))*(tbVisitas[Data]&lt;=VLOOKUP($B$7,Aux!$E$2:$G$13,3,FALSE))=1,tbVisitas[Linha]),ROW(A80)),IF((tbVisitas[Funcionário]=$B$5)*(tbVisitas[Data]&gt;=VLOOKUP($B$7,Aux!$E$2:$G$13,2,FALSE))*(tbVisitas[Data]&lt;=VLOOKUP($B$7,Aux!$E$2:$G$13,3,FALSE))=1,tbVisitas[Linha]),0),9),"")</f>
        <v/>
      </c>
    </row>
    <row r="86" spans="4:9" ht="30" customHeight="1" x14ac:dyDescent="0.25">
      <c r="D86" s="28" t="str">
        <f ca="1">IF($I86="","",IFERROR(INDEX(tbVisitas[],MATCH($I86,tbVisitas[Linha],0),3),""))</f>
        <v/>
      </c>
      <c r="E86" s="28" t="str">
        <f ca="1">IF($I86="","",IFERROR(INDEX(tbVisitas[],MATCH($I86,tbVisitas[Linha],0),5),""))</f>
        <v/>
      </c>
      <c r="F86" s="29" t="str">
        <f ca="1">IF($I86="","",IFERROR(INDEX(tbVisitas[],MATCH($I86,tbVisitas[Linha],0),1),""))</f>
        <v/>
      </c>
      <c r="G86" s="30" t="str">
        <f ca="1">IF($I86="","",IFERROR(INDEX(tbVisitas[],MATCH($I86,tbVisitas[Linha],0),6),""))</f>
        <v/>
      </c>
      <c r="H86" s="30" t="str">
        <f ca="1">IF($I86="","",IFERROR(INDEX(tbVisitas[],MATCH($I86,tbVisitas[Linha],0),7),""))</f>
        <v/>
      </c>
      <c r="I86" s="30" t="str">
        <f t="array" aca="1" ref="I86" ca="1">IFERROR(INDEX(tbVisitas[],MATCH(SMALL(IF((tbVisitas[Funcionário]=$B$5)*(tbVisitas[Data]&gt;=VLOOKUP($B$7,Aux!$E$2:$G$13,2,FALSE))*(tbVisitas[Data]&lt;=VLOOKUP($B$7,Aux!$E$2:$G$13,3,FALSE))=1,tbVisitas[Linha]),ROW(A81)),IF((tbVisitas[Funcionário]=$B$5)*(tbVisitas[Data]&gt;=VLOOKUP($B$7,Aux!$E$2:$G$13,2,FALSE))*(tbVisitas[Data]&lt;=VLOOKUP($B$7,Aux!$E$2:$G$13,3,FALSE))=1,tbVisitas[Linha]),0),9),"")</f>
        <v/>
      </c>
    </row>
    <row r="87" spans="4:9" ht="30" customHeight="1" x14ac:dyDescent="0.25">
      <c r="D87" s="28" t="str">
        <f ca="1">IF($I87="","",IFERROR(INDEX(tbVisitas[],MATCH($I87,tbVisitas[Linha],0),3),""))</f>
        <v/>
      </c>
      <c r="E87" s="28" t="str">
        <f ca="1">IF($I87="","",IFERROR(INDEX(tbVisitas[],MATCH($I87,tbVisitas[Linha],0),5),""))</f>
        <v/>
      </c>
      <c r="F87" s="29" t="str">
        <f ca="1">IF($I87="","",IFERROR(INDEX(tbVisitas[],MATCH($I87,tbVisitas[Linha],0),1),""))</f>
        <v/>
      </c>
      <c r="G87" s="30" t="str">
        <f ca="1">IF($I87="","",IFERROR(INDEX(tbVisitas[],MATCH($I87,tbVisitas[Linha],0),6),""))</f>
        <v/>
      </c>
      <c r="H87" s="30" t="str">
        <f ca="1">IF($I87="","",IFERROR(INDEX(tbVisitas[],MATCH($I87,tbVisitas[Linha],0),7),""))</f>
        <v/>
      </c>
      <c r="I87" s="30" t="str">
        <f t="array" aca="1" ref="I87" ca="1">IFERROR(INDEX(tbVisitas[],MATCH(SMALL(IF((tbVisitas[Funcionário]=$B$5)*(tbVisitas[Data]&gt;=VLOOKUP($B$7,Aux!$E$2:$G$13,2,FALSE))*(tbVisitas[Data]&lt;=VLOOKUP($B$7,Aux!$E$2:$G$13,3,FALSE))=1,tbVisitas[Linha]),ROW(A82)),IF((tbVisitas[Funcionário]=$B$5)*(tbVisitas[Data]&gt;=VLOOKUP($B$7,Aux!$E$2:$G$13,2,FALSE))*(tbVisitas[Data]&lt;=VLOOKUP($B$7,Aux!$E$2:$G$13,3,FALSE))=1,tbVisitas[Linha]),0),9),"")</f>
        <v/>
      </c>
    </row>
    <row r="88" spans="4:9" ht="30" customHeight="1" x14ac:dyDescent="0.25">
      <c r="D88" s="28" t="str">
        <f ca="1">IF($I88="","",IFERROR(INDEX(tbVisitas[],MATCH($I88,tbVisitas[Linha],0),3),""))</f>
        <v/>
      </c>
      <c r="E88" s="28" t="str">
        <f ca="1">IF($I88="","",IFERROR(INDEX(tbVisitas[],MATCH($I88,tbVisitas[Linha],0),5),""))</f>
        <v/>
      </c>
      <c r="F88" s="29" t="str">
        <f ca="1">IF($I88="","",IFERROR(INDEX(tbVisitas[],MATCH($I88,tbVisitas[Linha],0),1),""))</f>
        <v/>
      </c>
      <c r="G88" s="30" t="str">
        <f ca="1">IF($I88="","",IFERROR(INDEX(tbVisitas[],MATCH($I88,tbVisitas[Linha],0),6),""))</f>
        <v/>
      </c>
      <c r="H88" s="30" t="str">
        <f ca="1">IF($I88="","",IFERROR(INDEX(tbVisitas[],MATCH($I88,tbVisitas[Linha],0),7),""))</f>
        <v/>
      </c>
      <c r="I88" s="30" t="str">
        <f t="array" aca="1" ref="I88" ca="1">IFERROR(INDEX(tbVisitas[],MATCH(SMALL(IF((tbVisitas[Funcionário]=$B$5)*(tbVisitas[Data]&gt;=VLOOKUP($B$7,Aux!$E$2:$G$13,2,FALSE))*(tbVisitas[Data]&lt;=VLOOKUP($B$7,Aux!$E$2:$G$13,3,FALSE))=1,tbVisitas[Linha]),ROW(A83)),IF((tbVisitas[Funcionário]=$B$5)*(tbVisitas[Data]&gt;=VLOOKUP($B$7,Aux!$E$2:$G$13,2,FALSE))*(tbVisitas[Data]&lt;=VLOOKUP($B$7,Aux!$E$2:$G$13,3,FALSE))=1,tbVisitas[Linha]),0),9),"")</f>
        <v/>
      </c>
    </row>
    <row r="89" spans="4:9" ht="30" customHeight="1" x14ac:dyDescent="0.25">
      <c r="D89" s="28" t="str">
        <f ca="1">IF($I89="","",IFERROR(INDEX(tbVisitas[],MATCH($I89,tbVisitas[Linha],0),3),""))</f>
        <v/>
      </c>
      <c r="E89" s="28" t="str">
        <f ca="1">IF($I89="","",IFERROR(INDEX(tbVisitas[],MATCH($I89,tbVisitas[Linha],0),5),""))</f>
        <v/>
      </c>
      <c r="F89" s="29" t="str">
        <f ca="1">IF($I89="","",IFERROR(INDEX(tbVisitas[],MATCH($I89,tbVisitas[Linha],0),1),""))</f>
        <v/>
      </c>
      <c r="G89" s="30" t="str">
        <f ca="1">IF($I89="","",IFERROR(INDEX(tbVisitas[],MATCH($I89,tbVisitas[Linha],0),6),""))</f>
        <v/>
      </c>
      <c r="H89" s="30" t="str">
        <f ca="1">IF($I89="","",IFERROR(INDEX(tbVisitas[],MATCH($I89,tbVisitas[Linha],0),7),""))</f>
        <v/>
      </c>
      <c r="I89" s="30" t="str">
        <f t="array" aca="1" ref="I89" ca="1">IFERROR(INDEX(tbVisitas[],MATCH(SMALL(IF((tbVisitas[Funcionário]=$B$5)*(tbVisitas[Data]&gt;=VLOOKUP($B$7,Aux!$E$2:$G$13,2,FALSE))*(tbVisitas[Data]&lt;=VLOOKUP($B$7,Aux!$E$2:$G$13,3,FALSE))=1,tbVisitas[Linha]),ROW(A84)),IF((tbVisitas[Funcionário]=$B$5)*(tbVisitas[Data]&gt;=VLOOKUP($B$7,Aux!$E$2:$G$13,2,FALSE))*(tbVisitas[Data]&lt;=VLOOKUP($B$7,Aux!$E$2:$G$13,3,FALSE))=1,tbVisitas[Linha]),0),9),"")</f>
        <v/>
      </c>
    </row>
    <row r="90" spans="4:9" ht="30" customHeight="1" x14ac:dyDescent="0.25">
      <c r="D90" s="28" t="str">
        <f ca="1">IF($I90="","",IFERROR(INDEX(tbVisitas[],MATCH($I90,tbVisitas[Linha],0),3),""))</f>
        <v/>
      </c>
      <c r="E90" s="28" t="str">
        <f ca="1">IF($I90="","",IFERROR(INDEX(tbVisitas[],MATCH($I90,tbVisitas[Linha],0),5),""))</f>
        <v/>
      </c>
      <c r="F90" s="29" t="str">
        <f ca="1">IF($I90="","",IFERROR(INDEX(tbVisitas[],MATCH($I90,tbVisitas[Linha],0),1),""))</f>
        <v/>
      </c>
      <c r="G90" s="30" t="str">
        <f ca="1">IF($I90="","",IFERROR(INDEX(tbVisitas[],MATCH($I90,tbVisitas[Linha],0),6),""))</f>
        <v/>
      </c>
      <c r="H90" s="30" t="str">
        <f ca="1">IF($I90="","",IFERROR(INDEX(tbVisitas[],MATCH($I90,tbVisitas[Linha],0),7),""))</f>
        <v/>
      </c>
      <c r="I90" s="30" t="str">
        <f t="array" aca="1" ref="I90" ca="1">IFERROR(INDEX(tbVisitas[],MATCH(SMALL(IF((tbVisitas[Funcionário]=$B$5)*(tbVisitas[Data]&gt;=VLOOKUP($B$7,Aux!$E$2:$G$13,2,FALSE))*(tbVisitas[Data]&lt;=VLOOKUP($B$7,Aux!$E$2:$G$13,3,FALSE))=1,tbVisitas[Linha]),ROW(A85)),IF((tbVisitas[Funcionário]=$B$5)*(tbVisitas[Data]&gt;=VLOOKUP($B$7,Aux!$E$2:$G$13,2,FALSE))*(tbVisitas[Data]&lt;=VLOOKUP($B$7,Aux!$E$2:$G$13,3,FALSE))=1,tbVisitas[Linha]),0),9),"")</f>
        <v/>
      </c>
    </row>
    <row r="91" spans="4:9" ht="30" customHeight="1" x14ac:dyDescent="0.25">
      <c r="D91" s="28" t="str">
        <f ca="1">IF($I91="","",IFERROR(INDEX(tbVisitas[],MATCH($I91,tbVisitas[Linha],0),3),""))</f>
        <v/>
      </c>
      <c r="E91" s="28" t="str">
        <f ca="1">IF($I91="","",IFERROR(INDEX(tbVisitas[],MATCH($I91,tbVisitas[Linha],0),5),""))</f>
        <v/>
      </c>
      <c r="F91" s="29" t="str">
        <f ca="1">IF($I91="","",IFERROR(INDEX(tbVisitas[],MATCH($I91,tbVisitas[Linha],0),1),""))</f>
        <v/>
      </c>
      <c r="G91" s="30" t="str">
        <f ca="1">IF($I91="","",IFERROR(INDEX(tbVisitas[],MATCH($I91,tbVisitas[Linha],0),6),""))</f>
        <v/>
      </c>
      <c r="H91" s="30" t="str">
        <f ca="1">IF($I91="","",IFERROR(INDEX(tbVisitas[],MATCH($I91,tbVisitas[Linha],0),7),""))</f>
        <v/>
      </c>
      <c r="I91" s="30" t="str">
        <f t="array" aca="1" ref="I91" ca="1">IFERROR(INDEX(tbVisitas[],MATCH(SMALL(IF((tbVisitas[Funcionário]=$B$5)*(tbVisitas[Data]&gt;=VLOOKUP($B$7,Aux!$E$2:$G$13,2,FALSE))*(tbVisitas[Data]&lt;=VLOOKUP($B$7,Aux!$E$2:$G$13,3,FALSE))=1,tbVisitas[Linha]),ROW(A86)),IF((tbVisitas[Funcionário]=$B$5)*(tbVisitas[Data]&gt;=VLOOKUP($B$7,Aux!$E$2:$G$13,2,FALSE))*(tbVisitas[Data]&lt;=VLOOKUP($B$7,Aux!$E$2:$G$13,3,FALSE))=1,tbVisitas[Linha]),0),9),"")</f>
        <v/>
      </c>
    </row>
    <row r="92" spans="4:9" ht="30" customHeight="1" x14ac:dyDescent="0.25">
      <c r="D92" s="28" t="str">
        <f ca="1">IF($I92="","",IFERROR(INDEX(tbVisitas[],MATCH($I92,tbVisitas[Linha],0),3),""))</f>
        <v/>
      </c>
      <c r="E92" s="28" t="str">
        <f ca="1">IF($I92="","",IFERROR(INDEX(tbVisitas[],MATCH($I92,tbVisitas[Linha],0),5),""))</f>
        <v/>
      </c>
      <c r="F92" s="29" t="str">
        <f ca="1">IF($I92="","",IFERROR(INDEX(tbVisitas[],MATCH($I92,tbVisitas[Linha],0),1),""))</f>
        <v/>
      </c>
      <c r="G92" s="30" t="str">
        <f ca="1">IF($I92="","",IFERROR(INDEX(tbVisitas[],MATCH($I92,tbVisitas[Linha],0),6),""))</f>
        <v/>
      </c>
      <c r="H92" s="30" t="str">
        <f ca="1">IF($I92="","",IFERROR(INDEX(tbVisitas[],MATCH($I92,tbVisitas[Linha],0),7),""))</f>
        <v/>
      </c>
      <c r="I92" s="30" t="str">
        <f t="array" aca="1" ref="I92" ca="1">IFERROR(INDEX(tbVisitas[],MATCH(SMALL(IF((tbVisitas[Funcionário]=$B$5)*(tbVisitas[Data]&gt;=VLOOKUP($B$7,Aux!$E$2:$G$13,2,FALSE))*(tbVisitas[Data]&lt;=VLOOKUP($B$7,Aux!$E$2:$G$13,3,FALSE))=1,tbVisitas[Linha]),ROW(A87)),IF((tbVisitas[Funcionário]=$B$5)*(tbVisitas[Data]&gt;=VLOOKUP($B$7,Aux!$E$2:$G$13,2,FALSE))*(tbVisitas[Data]&lt;=VLOOKUP($B$7,Aux!$E$2:$G$13,3,FALSE))=1,tbVisitas[Linha]),0),9),"")</f>
        <v/>
      </c>
    </row>
    <row r="93" spans="4:9" ht="30" customHeight="1" x14ac:dyDescent="0.25">
      <c r="D93" s="28" t="str">
        <f ca="1">IF($I93="","",IFERROR(INDEX(tbVisitas[],MATCH($I93,tbVisitas[Linha],0),3),""))</f>
        <v/>
      </c>
      <c r="E93" s="28" t="str">
        <f ca="1">IF($I93="","",IFERROR(INDEX(tbVisitas[],MATCH($I93,tbVisitas[Linha],0),5),""))</f>
        <v/>
      </c>
      <c r="F93" s="29" t="str">
        <f ca="1">IF($I93="","",IFERROR(INDEX(tbVisitas[],MATCH($I93,tbVisitas[Linha],0),1),""))</f>
        <v/>
      </c>
      <c r="G93" s="30" t="str">
        <f ca="1">IF($I93="","",IFERROR(INDEX(tbVisitas[],MATCH($I93,tbVisitas[Linha],0),6),""))</f>
        <v/>
      </c>
      <c r="H93" s="30" t="str">
        <f ca="1">IF($I93="","",IFERROR(INDEX(tbVisitas[],MATCH($I93,tbVisitas[Linha],0),7),""))</f>
        <v/>
      </c>
      <c r="I93" s="30" t="str">
        <f t="array" aca="1" ref="I93" ca="1">IFERROR(INDEX(tbVisitas[],MATCH(SMALL(IF((tbVisitas[Funcionário]=$B$5)*(tbVisitas[Data]&gt;=VLOOKUP($B$7,Aux!$E$2:$G$13,2,FALSE))*(tbVisitas[Data]&lt;=VLOOKUP($B$7,Aux!$E$2:$G$13,3,FALSE))=1,tbVisitas[Linha]),ROW(A88)),IF((tbVisitas[Funcionário]=$B$5)*(tbVisitas[Data]&gt;=VLOOKUP($B$7,Aux!$E$2:$G$13,2,FALSE))*(tbVisitas[Data]&lt;=VLOOKUP($B$7,Aux!$E$2:$G$13,3,FALSE))=1,tbVisitas[Linha]),0),9),"")</f>
        <v/>
      </c>
    </row>
    <row r="94" spans="4:9" ht="30" customHeight="1" x14ac:dyDescent="0.25">
      <c r="D94" s="28" t="str">
        <f ca="1">IF($I94="","",IFERROR(INDEX(tbVisitas[],MATCH($I94,tbVisitas[Linha],0),3),""))</f>
        <v/>
      </c>
      <c r="E94" s="28" t="str">
        <f ca="1">IF($I94="","",IFERROR(INDEX(tbVisitas[],MATCH($I94,tbVisitas[Linha],0),5),""))</f>
        <v/>
      </c>
      <c r="F94" s="29" t="str">
        <f ca="1">IF($I94="","",IFERROR(INDEX(tbVisitas[],MATCH($I94,tbVisitas[Linha],0),1),""))</f>
        <v/>
      </c>
      <c r="G94" s="30" t="str">
        <f ca="1">IF($I94="","",IFERROR(INDEX(tbVisitas[],MATCH($I94,tbVisitas[Linha],0),6),""))</f>
        <v/>
      </c>
      <c r="H94" s="30" t="str">
        <f ca="1">IF($I94="","",IFERROR(INDEX(tbVisitas[],MATCH($I94,tbVisitas[Linha],0),7),""))</f>
        <v/>
      </c>
      <c r="I94" s="30" t="str">
        <f t="array" aca="1" ref="I94" ca="1">IFERROR(INDEX(tbVisitas[],MATCH(SMALL(IF((tbVisitas[Funcionário]=$B$5)*(tbVisitas[Data]&gt;=VLOOKUP($B$7,Aux!$E$2:$G$13,2,FALSE))*(tbVisitas[Data]&lt;=VLOOKUP($B$7,Aux!$E$2:$G$13,3,FALSE))=1,tbVisitas[Linha]),ROW(A89)),IF((tbVisitas[Funcionário]=$B$5)*(tbVisitas[Data]&gt;=VLOOKUP($B$7,Aux!$E$2:$G$13,2,FALSE))*(tbVisitas[Data]&lt;=VLOOKUP($B$7,Aux!$E$2:$G$13,3,FALSE))=1,tbVisitas[Linha]),0),9),"")</f>
        <v/>
      </c>
    </row>
    <row r="95" spans="4:9" ht="30" customHeight="1" x14ac:dyDescent="0.25">
      <c r="D95" s="28" t="str">
        <f ca="1">IF($I95="","",IFERROR(INDEX(tbVisitas[],MATCH($I95,tbVisitas[Linha],0),3),""))</f>
        <v/>
      </c>
      <c r="E95" s="28" t="str">
        <f ca="1">IF($I95="","",IFERROR(INDEX(tbVisitas[],MATCH($I95,tbVisitas[Linha],0),5),""))</f>
        <v/>
      </c>
      <c r="F95" s="29" t="str">
        <f ca="1">IF($I95="","",IFERROR(INDEX(tbVisitas[],MATCH($I95,tbVisitas[Linha],0),1),""))</f>
        <v/>
      </c>
      <c r="G95" s="30" t="str">
        <f ca="1">IF($I95="","",IFERROR(INDEX(tbVisitas[],MATCH($I95,tbVisitas[Linha],0),6),""))</f>
        <v/>
      </c>
      <c r="H95" s="30" t="str">
        <f ca="1">IF($I95="","",IFERROR(INDEX(tbVisitas[],MATCH($I95,tbVisitas[Linha],0),7),""))</f>
        <v/>
      </c>
      <c r="I95" s="30" t="str">
        <f t="array" aca="1" ref="I95" ca="1">IFERROR(INDEX(tbVisitas[],MATCH(SMALL(IF((tbVisitas[Funcionário]=$B$5)*(tbVisitas[Data]&gt;=VLOOKUP($B$7,Aux!$E$2:$G$13,2,FALSE))*(tbVisitas[Data]&lt;=VLOOKUP($B$7,Aux!$E$2:$G$13,3,FALSE))=1,tbVisitas[Linha]),ROW(A90)),IF((tbVisitas[Funcionário]=$B$5)*(tbVisitas[Data]&gt;=VLOOKUP($B$7,Aux!$E$2:$G$13,2,FALSE))*(tbVisitas[Data]&lt;=VLOOKUP($B$7,Aux!$E$2:$G$13,3,FALSE))=1,tbVisitas[Linha]),0),9),"")</f>
        <v/>
      </c>
    </row>
    <row r="96" spans="4:9" ht="30" customHeight="1" x14ac:dyDescent="0.25">
      <c r="D96" s="28" t="str">
        <f ca="1">IF($I96="","",IFERROR(INDEX(tbVisitas[],MATCH($I96,tbVisitas[Linha],0),3),""))</f>
        <v/>
      </c>
      <c r="E96" s="28" t="str">
        <f ca="1">IF($I96="","",IFERROR(INDEX(tbVisitas[],MATCH($I96,tbVisitas[Linha],0),5),""))</f>
        <v/>
      </c>
      <c r="F96" s="29" t="str">
        <f ca="1">IF($I96="","",IFERROR(INDEX(tbVisitas[],MATCH($I96,tbVisitas[Linha],0),1),""))</f>
        <v/>
      </c>
      <c r="G96" s="30" t="str">
        <f ca="1">IF($I96="","",IFERROR(INDEX(tbVisitas[],MATCH($I96,tbVisitas[Linha],0),6),""))</f>
        <v/>
      </c>
      <c r="H96" s="30" t="str">
        <f ca="1">IF($I96="","",IFERROR(INDEX(tbVisitas[],MATCH($I96,tbVisitas[Linha],0),7),""))</f>
        <v/>
      </c>
      <c r="I96" s="30" t="str">
        <f t="array" aca="1" ref="I96" ca="1">IFERROR(INDEX(tbVisitas[],MATCH(SMALL(IF((tbVisitas[Funcionário]=$B$5)*(tbVisitas[Data]&gt;=VLOOKUP($B$7,Aux!$E$2:$G$13,2,FALSE))*(tbVisitas[Data]&lt;=VLOOKUP($B$7,Aux!$E$2:$G$13,3,FALSE))=1,tbVisitas[Linha]),ROW(A91)),IF((tbVisitas[Funcionário]=$B$5)*(tbVisitas[Data]&gt;=VLOOKUP($B$7,Aux!$E$2:$G$13,2,FALSE))*(tbVisitas[Data]&lt;=VLOOKUP($B$7,Aux!$E$2:$G$13,3,FALSE))=1,tbVisitas[Linha]),0),9),"")</f>
        <v/>
      </c>
    </row>
    <row r="97" spans="4:9" ht="30" customHeight="1" x14ac:dyDescent="0.25">
      <c r="D97" s="28" t="str">
        <f ca="1">IF($I97="","",IFERROR(INDEX(tbVisitas[],MATCH($I97,tbVisitas[Linha],0),3),""))</f>
        <v/>
      </c>
      <c r="E97" s="28" t="str">
        <f ca="1">IF($I97="","",IFERROR(INDEX(tbVisitas[],MATCH($I97,tbVisitas[Linha],0),5),""))</f>
        <v/>
      </c>
      <c r="F97" s="29" t="str">
        <f ca="1">IF($I97="","",IFERROR(INDEX(tbVisitas[],MATCH($I97,tbVisitas[Linha],0),1),""))</f>
        <v/>
      </c>
      <c r="G97" s="30" t="str">
        <f ca="1">IF($I97="","",IFERROR(INDEX(tbVisitas[],MATCH($I97,tbVisitas[Linha],0),6),""))</f>
        <v/>
      </c>
      <c r="H97" s="30" t="str">
        <f ca="1">IF($I97="","",IFERROR(INDEX(tbVisitas[],MATCH($I97,tbVisitas[Linha],0),7),""))</f>
        <v/>
      </c>
      <c r="I97" s="30" t="str">
        <f t="array" aca="1" ref="I97" ca="1">IFERROR(INDEX(tbVisitas[],MATCH(SMALL(IF((tbVisitas[Funcionário]=$B$5)*(tbVisitas[Data]&gt;=VLOOKUP($B$7,Aux!$E$2:$G$13,2,FALSE))*(tbVisitas[Data]&lt;=VLOOKUP($B$7,Aux!$E$2:$G$13,3,FALSE))=1,tbVisitas[Linha]),ROW(A92)),IF((tbVisitas[Funcionário]=$B$5)*(tbVisitas[Data]&gt;=VLOOKUP($B$7,Aux!$E$2:$G$13,2,FALSE))*(tbVisitas[Data]&lt;=VLOOKUP($B$7,Aux!$E$2:$G$13,3,FALSE))=1,tbVisitas[Linha]),0),9),"")</f>
        <v/>
      </c>
    </row>
    <row r="98" spans="4:9" ht="30" customHeight="1" x14ac:dyDescent="0.25">
      <c r="D98" s="28" t="str">
        <f ca="1">IF($I98="","",IFERROR(INDEX(tbVisitas[],MATCH($I98,tbVisitas[Linha],0),3),""))</f>
        <v/>
      </c>
      <c r="E98" s="28" t="str">
        <f ca="1">IF($I98="","",IFERROR(INDEX(tbVisitas[],MATCH($I98,tbVisitas[Linha],0),5),""))</f>
        <v/>
      </c>
      <c r="F98" s="29" t="str">
        <f ca="1">IF($I98="","",IFERROR(INDEX(tbVisitas[],MATCH($I98,tbVisitas[Linha],0),1),""))</f>
        <v/>
      </c>
      <c r="G98" s="30" t="str">
        <f ca="1">IF($I98="","",IFERROR(INDEX(tbVisitas[],MATCH($I98,tbVisitas[Linha],0),6),""))</f>
        <v/>
      </c>
      <c r="H98" s="30" t="str">
        <f ca="1">IF($I98="","",IFERROR(INDEX(tbVisitas[],MATCH($I98,tbVisitas[Linha],0),7),""))</f>
        <v/>
      </c>
      <c r="I98" s="30" t="str">
        <f t="array" aca="1" ref="I98" ca="1">IFERROR(INDEX(tbVisitas[],MATCH(SMALL(IF((tbVisitas[Funcionário]=$B$5)*(tbVisitas[Data]&gt;=VLOOKUP($B$7,Aux!$E$2:$G$13,2,FALSE))*(tbVisitas[Data]&lt;=VLOOKUP($B$7,Aux!$E$2:$G$13,3,FALSE))=1,tbVisitas[Linha]),ROW(A93)),IF((tbVisitas[Funcionário]=$B$5)*(tbVisitas[Data]&gt;=VLOOKUP($B$7,Aux!$E$2:$G$13,2,FALSE))*(tbVisitas[Data]&lt;=VLOOKUP($B$7,Aux!$E$2:$G$13,3,FALSE))=1,tbVisitas[Linha]),0),9),"")</f>
        <v/>
      </c>
    </row>
    <row r="99" spans="4:9" ht="30" customHeight="1" x14ac:dyDescent="0.25">
      <c r="D99" s="28" t="str">
        <f ca="1">IF($I99="","",IFERROR(INDEX(tbVisitas[],MATCH($I99,tbVisitas[Linha],0),3),""))</f>
        <v/>
      </c>
      <c r="E99" s="28" t="str">
        <f ca="1">IF($I99="","",IFERROR(INDEX(tbVisitas[],MATCH($I99,tbVisitas[Linha],0),5),""))</f>
        <v/>
      </c>
      <c r="F99" s="29" t="str">
        <f ca="1">IF($I99="","",IFERROR(INDEX(tbVisitas[],MATCH($I99,tbVisitas[Linha],0),1),""))</f>
        <v/>
      </c>
      <c r="G99" s="30" t="str">
        <f ca="1">IF($I99="","",IFERROR(INDEX(tbVisitas[],MATCH($I99,tbVisitas[Linha],0),6),""))</f>
        <v/>
      </c>
      <c r="H99" s="30" t="str">
        <f ca="1">IF($I99="","",IFERROR(INDEX(tbVisitas[],MATCH($I99,tbVisitas[Linha],0),7),""))</f>
        <v/>
      </c>
      <c r="I99" s="30" t="str">
        <f t="array" aca="1" ref="I99" ca="1">IFERROR(INDEX(tbVisitas[],MATCH(SMALL(IF((tbVisitas[Funcionário]=$B$5)*(tbVisitas[Data]&gt;=VLOOKUP($B$7,Aux!$E$2:$G$13,2,FALSE))*(tbVisitas[Data]&lt;=VLOOKUP($B$7,Aux!$E$2:$G$13,3,FALSE))=1,tbVisitas[Linha]),ROW(A94)),IF((tbVisitas[Funcionário]=$B$5)*(tbVisitas[Data]&gt;=VLOOKUP($B$7,Aux!$E$2:$G$13,2,FALSE))*(tbVisitas[Data]&lt;=VLOOKUP($B$7,Aux!$E$2:$G$13,3,FALSE))=1,tbVisitas[Linha]),0),9),"")</f>
        <v/>
      </c>
    </row>
    <row r="100" spans="4:9" ht="30" customHeight="1" x14ac:dyDescent="0.25">
      <c r="D100" s="28" t="str">
        <f ca="1">IF($I100="","",IFERROR(INDEX(tbVisitas[],MATCH($I100,tbVisitas[Linha],0),3),""))</f>
        <v/>
      </c>
      <c r="E100" s="28" t="str">
        <f ca="1">IF($I100="","",IFERROR(INDEX(tbVisitas[],MATCH($I100,tbVisitas[Linha],0),5),""))</f>
        <v/>
      </c>
      <c r="F100" s="29" t="str">
        <f ca="1">IF($I100="","",IFERROR(INDEX(tbVisitas[],MATCH($I100,tbVisitas[Linha],0),1),""))</f>
        <v/>
      </c>
      <c r="G100" s="30" t="str">
        <f ca="1">IF($I100="","",IFERROR(INDEX(tbVisitas[],MATCH($I100,tbVisitas[Linha],0),6),""))</f>
        <v/>
      </c>
      <c r="H100" s="30" t="str">
        <f ca="1">IF($I100="","",IFERROR(INDEX(tbVisitas[],MATCH($I100,tbVisitas[Linha],0),7),""))</f>
        <v/>
      </c>
      <c r="I100" s="30" t="str">
        <f t="array" aca="1" ref="I100" ca="1">IFERROR(INDEX(tbVisitas[],MATCH(SMALL(IF((tbVisitas[Funcionário]=$B$5)*(tbVisitas[Data]&gt;=VLOOKUP($B$7,Aux!$E$2:$G$13,2,FALSE))*(tbVisitas[Data]&lt;=VLOOKUP($B$7,Aux!$E$2:$G$13,3,FALSE))=1,tbVisitas[Linha]),ROW(A95)),IF((tbVisitas[Funcionário]=$B$5)*(tbVisitas[Data]&gt;=VLOOKUP($B$7,Aux!$E$2:$G$13,2,FALSE))*(tbVisitas[Data]&lt;=VLOOKUP($B$7,Aux!$E$2:$G$13,3,FALSE))=1,tbVisitas[Linha]),0),9),"")</f>
        <v/>
      </c>
    </row>
    <row r="101" spans="4:9" ht="30" customHeight="1" x14ac:dyDescent="0.25">
      <c r="D101" s="28" t="str">
        <f ca="1">IF($I101="","",IFERROR(INDEX(tbVisitas[],MATCH($I101,tbVisitas[Linha],0),3),""))</f>
        <v/>
      </c>
      <c r="E101" s="28" t="str">
        <f ca="1">IF($I101="","",IFERROR(INDEX(tbVisitas[],MATCH($I101,tbVisitas[Linha],0),5),""))</f>
        <v/>
      </c>
      <c r="F101" s="29" t="str">
        <f ca="1">IF($I101="","",IFERROR(INDEX(tbVisitas[],MATCH($I101,tbVisitas[Linha],0),1),""))</f>
        <v/>
      </c>
      <c r="G101" s="30" t="str">
        <f ca="1">IF($I101="","",IFERROR(INDEX(tbVisitas[],MATCH($I101,tbVisitas[Linha],0),6),""))</f>
        <v/>
      </c>
      <c r="H101" s="30" t="str">
        <f ca="1">IF($I101="","",IFERROR(INDEX(tbVisitas[],MATCH($I101,tbVisitas[Linha],0),7),""))</f>
        <v/>
      </c>
      <c r="I101" s="30" t="str">
        <f t="array" aca="1" ref="I101" ca="1">IFERROR(INDEX(tbVisitas[],MATCH(SMALL(IF((tbVisitas[Funcionário]=$B$5)*(tbVisitas[Data]&gt;=VLOOKUP($B$7,Aux!$E$2:$G$13,2,FALSE))*(tbVisitas[Data]&lt;=VLOOKUP($B$7,Aux!$E$2:$G$13,3,FALSE))=1,tbVisitas[Linha]),ROW(A96)),IF((tbVisitas[Funcionário]=$B$5)*(tbVisitas[Data]&gt;=VLOOKUP($B$7,Aux!$E$2:$G$13,2,FALSE))*(tbVisitas[Data]&lt;=VLOOKUP($B$7,Aux!$E$2:$G$13,3,FALSE))=1,tbVisitas[Linha]),0),9),"")</f>
        <v/>
      </c>
    </row>
    <row r="102" spans="4:9" ht="30" customHeight="1" x14ac:dyDescent="0.25">
      <c r="D102" s="28" t="str">
        <f ca="1">IF($I102="","",IFERROR(INDEX(tbVisitas[],MATCH($I102,tbVisitas[Linha],0),3),""))</f>
        <v/>
      </c>
      <c r="E102" s="28" t="str">
        <f ca="1">IF($I102="","",IFERROR(INDEX(tbVisitas[],MATCH($I102,tbVisitas[Linha],0),5),""))</f>
        <v/>
      </c>
      <c r="F102" s="29" t="str">
        <f ca="1">IF($I102="","",IFERROR(INDEX(tbVisitas[],MATCH($I102,tbVisitas[Linha],0),1),""))</f>
        <v/>
      </c>
      <c r="G102" s="30" t="str">
        <f ca="1">IF($I102="","",IFERROR(INDEX(tbVisitas[],MATCH($I102,tbVisitas[Linha],0),6),""))</f>
        <v/>
      </c>
      <c r="H102" s="30" t="str">
        <f ca="1">IF($I102="","",IFERROR(INDEX(tbVisitas[],MATCH($I102,tbVisitas[Linha],0),7),""))</f>
        <v/>
      </c>
      <c r="I102" s="30" t="str">
        <f t="array" aca="1" ref="I102" ca="1">IFERROR(INDEX(tbVisitas[],MATCH(SMALL(IF((tbVisitas[Funcionário]=$B$5)*(tbVisitas[Data]&gt;=VLOOKUP($B$7,Aux!$E$2:$G$13,2,FALSE))*(tbVisitas[Data]&lt;=VLOOKUP($B$7,Aux!$E$2:$G$13,3,FALSE))=1,tbVisitas[Linha]),ROW(A97)),IF((tbVisitas[Funcionário]=$B$5)*(tbVisitas[Data]&gt;=VLOOKUP($B$7,Aux!$E$2:$G$13,2,FALSE))*(tbVisitas[Data]&lt;=VLOOKUP($B$7,Aux!$E$2:$G$13,3,FALSE))=1,tbVisitas[Linha]),0),9),"")</f>
        <v/>
      </c>
    </row>
    <row r="103" spans="4:9" ht="30" customHeight="1" x14ac:dyDescent="0.25">
      <c r="D103" s="28" t="str">
        <f ca="1">IF($I103="","",IFERROR(INDEX(tbVisitas[],MATCH($I103,tbVisitas[Linha],0),3),""))</f>
        <v/>
      </c>
      <c r="E103" s="28" t="str">
        <f ca="1">IF($I103="","",IFERROR(INDEX(tbVisitas[],MATCH($I103,tbVisitas[Linha],0),5),""))</f>
        <v/>
      </c>
      <c r="F103" s="29" t="str">
        <f ca="1">IF($I103="","",IFERROR(INDEX(tbVisitas[],MATCH($I103,tbVisitas[Linha],0),1),""))</f>
        <v/>
      </c>
      <c r="G103" s="30" t="str">
        <f ca="1">IF($I103="","",IFERROR(INDEX(tbVisitas[],MATCH($I103,tbVisitas[Linha],0),6),""))</f>
        <v/>
      </c>
      <c r="H103" s="30" t="str">
        <f ca="1">IF($I103="","",IFERROR(INDEX(tbVisitas[],MATCH($I103,tbVisitas[Linha],0),7),""))</f>
        <v/>
      </c>
      <c r="I103" s="30" t="str">
        <f t="array" aca="1" ref="I103" ca="1">IFERROR(INDEX(tbVisitas[],MATCH(SMALL(IF((tbVisitas[Funcionário]=$B$5)*(tbVisitas[Data]&gt;=VLOOKUP($B$7,Aux!$E$2:$G$13,2,FALSE))*(tbVisitas[Data]&lt;=VLOOKUP($B$7,Aux!$E$2:$G$13,3,FALSE))=1,tbVisitas[Linha]),ROW(A98)),IF((tbVisitas[Funcionário]=$B$5)*(tbVisitas[Data]&gt;=VLOOKUP($B$7,Aux!$E$2:$G$13,2,FALSE))*(tbVisitas[Data]&lt;=VLOOKUP($B$7,Aux!$E$2:$G$13,3,FALSE))=1,tbVisitas[Linha]),0),9),"")</f>
        <v/>
      </c>
    </row>
    <row r="104" spans="4:9" ht="30" customHeight="1" x14ac:dyDescent="0.25">
      <c r="D104" s="28" t="str">
        <f ca="1">IF($I104="","",IFERROR(INDEX(tbVisitas[],MATCH($I104,tbVisitas[Linha],0),3),""))</f>
        <v/>
      </c>
      <c r="E104" s="28" t="str">
        <f ca="1">IF($I104="","",IFERROR(INDEX(tbVisitas[],MATCH($I104,tbVisitas[Linha],0),5),""))</f>
        <v/>
      </c>
      <c r="F104" s="29" t="str">
        <f ca="1">IF($I104="","",IFERROR(INDEX(tbVisitas[],MATCH($I104,tbVisitas[Linha],0),1),""))</f>
        <v/>
      </c>
      <c r="G104" s="30" t="str">
        <f ca="1">IF($I104="","",IFERROR(INDEX(tbVisitas[],MATCH($I104,tbVisitas[Linha],0),6),""))</f>
        <v/>
      </c>
      <c r="H104" s="30" t="str">
        <f ca="1">IF($I104="","",IFERROR(INDEX(tbVisitas[],MATCH($I104,tbVisitas[Linha],0),7),""))</f>
        <v/>
      </c>
      <c r="I104" s="30" t="str">
        <f t="array" aca="1" ref="I104" ca="1">IFERROR(INDEX(tbVisitas[],MATCH(SMALL(IF((tbVisitas[Funcionário]=$B$5)*(tbVisitas[Data]&gt;=VLOOKUP($B$7,Aux!$E$2:$G$13,2,FALSE))*(tbVisitas[Data]&lt;=VLOOKUP($B$7,Aux!$E$2:$G$13,3,FALSE))=1,tbVisitas[Linha]),ROW(A99)),IF((tbVisitas[Funcionário]=$B$5)*(tbVisitas[Data]&gt;=VLOOKUP($B$7,Aux!$E$2:$G$13,2,FALSE))*(tbVisitas[Data]&lt;=VLOOKUP($B$7,Aux!$E$2:$G$13,3,FALSE))=1,tbVisitas[Linha]),0),9),"")</f>
        <v/>
      </c>
    </row>
    <row r="105" spans="4:9" ht="30" customHeight="1" x14ac:dyDescent="0.25">
      <c r="D105" s="28" t="str">
        <f ca="1">IF($I105="","",IFERROR(INDEX(tbVisitas[],MATCH($I105,tbVisitas[Linha],0),3),""))</f>
        <v/>
      </c>
      <c r="E105" s="28" t="str">
        <f ca="1">IF($I105="","",IFERROR(INDEX(tbVisitas[],MATCH($I105,tbVisitas[Linha],0),5),""))</f>
        <v/>
      </c>
      <c r="F105" s="29" t="str">
        <f ca="1">IF($I105="","",IFERROR(INDEX(tbVisitas[],MATCH($I105,tbVisitas[Linha],0),1),""))</f>
        <v/>
      </c>
      <c r="G105" s="30" t="str">
        <f ca="1">IF($I105="","",IFERROR(INDEX(tbVisitas[],MATCH($I105,tbVisitas[Linha],0),6),""))</f>
        <v/>
      </c>
      <c r="H105" s="30" t="str">
        <f ca="1">IF($I105="","",IFERROR(INDEX(tbVisitas[],MATCH($I105,tbVisitas[Linha],0),7),""))</f>
        <v/>
      </c>
      <c r="I105" s="30" t="str">
        <f t="array" aca="1" ref="I105" ca="1">IFERROR(INDEX(tbVisitas[],MATCH(SMALL(IF((tbVisitas[Funcionário]=$B$5)*(tbVisitas[Data]&gt;=VLOOKUP($B$7,Aux!$E$2:$G$13,2,FALSE))*(tbVisitas[Data]&lt;=VLOOKUP($B$7,Aux!$E$2:$G$13,3,FALSE))=1,tbVisitas[Linha]),ROW(A100)),IF((tbVisitas[Funcionário]=$B$5)*(tbVisitas[Data]&gt;=VLOOKUP($B$7,Aux!$E$2:$G$13,2,FALSE))*(tbVisitas[Data]&lt;=VLOOKUP($B$7,Aux!$E$2:$G$13,3,FALSE))=1,tbVisitas[Linha]),0),9),"")</f>
        <v/>
      </c>
    </row>
    <row r="106" spans="4:9" ht="30" customHeight="1" x14ac:dyDescent="0.25">
      <c r="D106" s="28" t="str">
        <f ca="1">IF($I106="","",IFERROR(INDEX(tbVisitas[],MATCH($I106,tbVisitas[Linha],0),3),""))</f>
        <v/>
      </c>
      <c r="E106" s="28" t="str">
        <f ca="1">IF($I106="","",IFERROR(INDEX(tbVisitas[],MATCH($I106,tbVisitas[Linha],0),5),""))</f>
        <v/>
      </c>
      <c r="F106" s="29" t="str">
        <f ca="1">IF($I106="","",IFERROR(INDEX(tbVisitas[],MATCH($I106,tbVisitas[Linha],0),1),""))</f>
        <v/>
      </c>
      <c r="G106" s="30" t="str">
        <f ca="1">IF($I106="","",IFERROR(INDEX(tbVisitas[],MATCH($I106,tbVisitas[Linha],0),6),""))</f>
        <v/>
      </c>
      <c r="H106" s="30" t="str">
        <f ca="1">IF($I106="","",IFERROR(INDEX(tbVisitas[],MATCH($I106,tbVisitas[Linha],0),7),""))</f>
        <v/>
      </c>
      <c r="I106" s="30" t="str">
        <f t="array" aca="1" ref="I106" ca="1">IFERROR(INDEX(tbVisitas[],MATCH(SMALL(IF((tbVisitas[Funcionário]=$B$5)*(tbVisitas[Data]&gt;=VLOOKUP($B$7,Aux!$E$2:$G$13,2,FALSE))*(tbVisitas[Data]&lt;=VLOOKUP($B$7,Aux!$E$2:$G$13,3,FALSE))=1,tbVisitas[Linha]),ROW(A101)),IF((tbVisitas[Funcionário]=$B$5)*(tbVisitas[Data]&gt;=VLOOKUP($B$7,Aux!$E$2:$G$13,2,FALSE))*(tbVisitas[Data]&lt;=VLOOKUP($B$7,Aux!$E$2:$G$13,3,FALSE))=1,tbVisitas[Linha]),0),9),"")</f>
        <v/>
      </c>
    </row>
    <row r="107" spans="4:9" ht="30" customHeight="1" x14ac:dyDescent="0.25">
      <c r="D107" s="28" t="str">
        <f ca="1">IF($I107="","",IFERROR(INDEX(tbVisitas[],MATCH($I107,tbVisitas[Linha],0),3),""))</f>
        <v/>
      </c>
      <c r="E107" s="28" t="str">
        <f ca="1">IF($I107="","",IFERROR(INDEX(tbVisitas[],MATCH($I107,tbVisitas[Linha],0),5),""))</f>
        <v/>
      </c>
      <c r="F107" s="29" t="str">
        <f ca="1">IF($I107="","",IFERROR(INDEX(tbVisitas[],MATCH($I107,tbVisitas[Linha],0),1),""))</f>
        <v/>
      </c>
      <c r="G107" s="30" t="str">
        <f ca="1">IF($I107="","",IFERROR(INDEX(tbVisitas[],MATCH($I107,tbVisitas[Linha],0),6),""))</f>
        <v/>
      </c>
      <c r="H107" s="30" t="str">
        <f ca="1">IF($I107="","",IFERROR(INDEX(tbVisitas[],MATCH($I107,tbVisitas[Linha],0),7),""))</f>
        <v/>
      </c>
      <c r="I107" s="30" t="str">
        <f t="array" aca="1" ref="I107" ca="1">IFERROR(INDEX(tbVisitas[],MATCH(SMALL(IF((tbVisitas[Funcionário]=$B$5)*(tbVisitas[Data]&gt;=VLOOKUP($B$7,Aux!$E$2:$G$13,2,FALSE))*(tbVisitas[Data]&lt;=VLOOKUP($B$7,Aux!$E$2:$G$13,3,FALSE))=1,tbVisitas[Linha]),ROW(A102)),IF((tbVisitas[Funcionário]=$B$5)*(tbVisitas[Data]&gt;=VLOOKUP($B$7,Aux!$E$2:$G$13,2,FALSE))*(tbVisitas[Data]&lt;=VLOOKUP($B$7,Aux!$E$2:$G$13,3,FALSE))=1,tbVisitas[Linha]),0),9),"")</f>
        <v/>
      </c>
    </row>
    <row r="108" spans="4:9" ht="30" customHeight="1" x14ac:dyDescent="0.25">
      <c r="D108" s="28" t="str">
        <f ca="1">IF($I108="","",IFERROR(INDEX(tbVisitas[],MATCH($I108,tbVisitas[Linha],0),3),""))</f>
        <v/>
      </c>
      <c r="E108" s="28" t="str">
        <f ca="1">IF($I108="","",IFERROR(INDEX(tbVisitas[],MATCH($I108,tbVisitas[Linha],0),5),""))</f>
        <v/>
      </c>
      <c r="F108" s="29" t="str">
        <f ca="1">IF($I108="","",IFERROR(INDEX(tbVisitas[],MATCH($I108,tbVisitas[Linha],0),1),""))</f>
        <v/>
      </c>
      <c r="G108" s="30" t="str">
        <f ca="1">IF($I108="","",IFERROR(INDEX(tbVisitas[],MATCH($I108,tbVisitas[Linha],0),6),""))</f>
        <v/>
      </c>
      <c r="H108" s="30" t="str">
        <f ca="1">IF($I108="","",IFERROR(INDEX(tbVisitas[],MATCH($I108,tbVisitas[Linha],0),7),""))</f>
        <v/>
      </c>
      <c r="I108" s="30" t="str">
        <f t="array" aca="1" ref="I108" ca="1">IFERROR(INDEX(tbVisitas[],MATCH(SMALL(IF((tbVisitas[Funcionário]=$B$5)*(tbVisitas[Data]&gt;=VLOOKUP($B$7,Aux!$E$2:$G$13,2,FALSE))*(tbVisitas[Data]&lt;=VLOOKUP($B$7,Aux!$E$2:$G$13,3,FALSE))=1,tbVisitas[Linha]),ROW(A103)),IF((tbVisitas[Funcionário]=$B$5)*(tbVisitas[Data]&gt;=VLOOKUP($B$7,Aux!$E$2:$G$13,2,FALSE))*(tbVisitas[Data]&lt;=VLOOKUP($B$7,Aux!$E$2:$G$13,3,FALSE))=1,tbVisitas[Linha]),0),9),"")</f>
        <v/>
      </c>
    </row>
    <row r="109" spans="4:9" ht="30" customHeight="1" x14ac:dyDescent="0.25">
      <c r="D109" s="28" t="str">
        <f ca="1">IF($I109="","",IFERROR(INDEX(tbVisitas[],MATCH($I109,tbVisitas[Linha],0),3),""))</f>
        <v/>
      </c>
      <c r="E109" s="28" t="str">
        <f ca="1">IF($I109="","",IFERROR(INDEX(tbVisitas[],MATCH($I109,tbVisitas[Linha],0),5),""))</f>
        <v/>
      </c>
      <c r="F109" s="29" t="str">
        <f ca="1">IF($I109="","",IFERROR(INDEX(tbVisitas[],MATCH($I109,tbVisitas[Linha],0),1),""))</f>
        <v/>
      </c>
      <c r="G109" s="30" t="str">
        <f ca="1">IF($I109="","",IFERROR(INDEX(tbVisitas[],MATCH($I109,tbVisitas[Linha],0),6),""))</f>
        <v/>
      </c>
      <c r="H109" s="30" t="str">
        <f ca="1">IF($I109="","",IFERROR(INDEX(tbVisitas[],MATCH($I109,tbVisitas[Linha],0),7),""))</f>
        <v/>
      </c>
      <c r="I109" s="30" t="str">
        <f t="array" aca="1" ref="I109" ca="1">IFERROR(INDEX(tbVisitas[],MATCH(SMALL(IF((tbVisitas[Funcionário]=$B$5)*(tbVisitas[Data]&gt;=VLOOKUP($B$7,Aux!$E$2:$G$13,2,FALSE))*(tbVisitas[Data]&lt;=VLOOKUP($B$7,Aux!$E$2:$G$13,3,FALSE))=1,tbVisitas[Linha]),ROW(A104)),IF((tbVisitas[Funcionário]=$B$5)*(tbVisitas[Data]&gt;=VLOOKUP($B$7,Aux!$E$2:$G$13,2,FALSE))*(tbVisitas[Data]&lt;=VLOOKUP($B$7,Aux!$E$2:$G$13,3,FALSE))=1,tbVisitas[Linha]),0),9),"")</f>
        <v/>
      </c>
    </row>
    <row r="110" spans="4:9" ht="30" customHeight="1" x14ac:dyDescent="0.25">
      <c r="D110" s="28" t="str">
        <f ca="1">IF($I110="","",IFERROR(INDEX(tbVisitas[],MATCH($I110,tbVisitas[Linha],0),3),""))</f>
        <v/>
      </c>
      <c r="E110" s="28" t="str">
        <f ca="1">IF($I110="","",IFERROR(INDEX(tbVisitas[],MATCH($I110,tbVisitas[Linha],0),5),""))</f>
        <v/>
      </c>
      <c r="F110" s="29" t="str">
        <f ca="1">IF($I110="","",IFERROR(INDEX(tbVisitas[],MATCH($I110,tbVisitas[Linha],0),1),""))</f>
        <v/>
      </c>
      <c r="G110" s="30" t="str">
        <f ca="1">IF($I110="","",IFERROR(INDEX(tbVisitas[],MATCH($I110,tbVisitas[Linha],0),6),""))</f>
        <v/>
      </c>
      <c r="H110" s="30" t="str">
        <f ca="1">IF($I110="","",IFERROR(INDEX(tbVisitas[],MATCH($I110,tbVisitas[Linha],0),7),""))</f>
        <v/>
      </c>
      <c r="I110" s="30" t="str">
        <f t="array" aca="1" ref="I110" ca="1">IFERROR(INDEX(tbVisitas[],MATCH(SMALL(IF((tbVisitas[Funcionário]=$B$5)*(tbVisitas[Data]&gt;=VLOOKUP($B$7,Aux!$E$2:$G$13,2,FALSE))*(tbVisitas[Data]&lt;=VLOOKUP($B$7,Aux!$E$2:$G$13,3,FALSE))=1,tbVisitas[Linha]),ROW(A105)),IF((tbVisitas[Funcionário]=$B$5)*(tbVisitas[Data]&gt;=VLOOKUP($B$7,Aux!$E$2:$G$13,2,FALSE))*(tbVisitas[Data]&lt;=VLOOKUP($B$7,Aux!$E$2:$G$13,3,FALSE))=1,tbVisitas[Linha]),0),9),"")</f>
        <v/>
      </c>
    </row>
    <row r="111" spans="4:9" ht="30" customHeight="1" x14ac:dyDescent="0.25">
      <c r="D111" s="28" t="str">
        <f ca="1">IF($I111="","",IFERROR(INDEX(tbVisitas[],MATCH($I111,tbVisitas[Linha],0),3),""))</f>
        <v/>
      </c>
      <c r="E111" s="28" t="str">
        <f ca="1">IF($I111="","",IFERROR(INDEX(tbVisitas[],MATCH($I111,tbVisitas[Linha],0),5),""))</f>
        <v/>
      </c>
      <c r="F111" s="29" t="str">
        <f ca="1">IF($I111="","",IFERROR(INDEX(tbVisitas[],MATCH($I111,tbVisitas[Linha],0),1),""))</f>
        <v/>
      </c>
      <c r="G111" s="30" t="str">
        <f ca="1">IF($I111="","",IFERROR(INDEX(tbVisitas[],MATCH($I111,tbVisitas[Linha],0),6),""))</f>
        <v/>
      </c>
      <c r="H111" s="30" t="str">
        <f ca="1">IF($I111="","",IFERROR(INDEX(tbVisitas[],MATCH($I111,tbVisitas[Linha],0),7),""))</f>
        <v/>
      </c>
      <c r="I111" s="30" t="str">
        <f t="array" aca="1" ref="I111" ca="1">IFERROR(INDEX(tbVisitas[],MATCH(SMALL(IF((tbVisitas[Funcionário]=$B$5)*(tbVisitas[Data]&gt;=VLOOKUP($B$7,Aux!$E$2:$G$13,2,FALSE))*(tbVisitas[Data]&lt;=VLOOKUP($B$7,Aux!$E$2:$G$13,3,FALSE))=1,tbVisitas[Linha]),ROW(A106)),IF((tbVisitas[Funcionário]=$B$5)*(tbVisitas[Data]&gt;=VLOOKUP($B$7,Aux!$E$2:$G$13,2,FALSE))*(tbVisitas[Data]&lt;=VLOOKUP($B$7,Aux!$E$2:$G$13,3,FALSE))=1,tbVisitas[Linha]),0),9),"")</f>
        <v/>
      </c>
    </row>
    <row r="112" spans="4:9" ht="30" customHeight="1" x14ac:dyDescent="0.25">
      <c r="D112" s="28" t="str">
        <f ca="1">IF($I112="","",IFERROR(INDEX(tbVisitas[],MATCH($I112,tbVisitas[Linha],0),3),""))</f>
        <v/>
      </c>
      <c r="E112" s="28" t="str">
        <f ca="1">IF($I112="","",IFERROR(INDEX(tbVisitas[],MATCH($I112,tbVisitas[Linha],0),5),""))</f>
        <v/>
      </c>
      <c r="F112" s="29" t="str">
        <f ca="1">IF($I112="","",IFERROR(INDEX(tbVisitas[],MATCH($I112,tbVisitas[Linha],0),1),""))</f>
        <v/>
      </c>
      <c r="G112" s="30" t="str">
        <f ca="1">IF($I112="","",IFERROR(INDEX(tbVisitas[],MATCH($I112,tbVisitas[Linha],0),6),""))</f>
        <v/>
      </c>
      <c r="H112" s="30" t="str">
        <f ca="1">IF($I112="","",IFERROR(INDEX(tbVisitas[],MATCH($I112,tbVisitas[Linha],0),7),""))</f>
        <v/>
      </c>
      <c r="I112" s="30" t="str">
        <f t="array" aca="1" ref="I112" ca="1">IFERROR(INDEX(tbVisitas[],MATCH(SMALL(IF((tbVisitas[Funcionário]=$B$5)*(tbVisitas[Data]&gt;=VLOOKUP($B$7,Aux!$E$2:$G$13,2,FALSE))*(tbVisitas[Data]&lt;=VLOOKUP($B$7,Aux!$E$2:$G$13,3,FALSE))=1,tbVisitas[Linha]),ROW(A107)),IF((tbVisitas[Funcionário]=$B$5)*(tbVisitas[Data]&gt;=VLOOKUP($B$7,Aux!$E$2:$G$13,2,FALSE))*(tbVisitas[Data]&lt;=VLOOKUP($B$7,Aux!$E$2:$G$13,3,FALSE))=1,tbVisitas[Linha]),0),9),"")</f>
        <v/>
      </c>
    </row>
    <row r="113" spans="4:9" ht="30" customHeight="1" x14ac:dyDescent="0.25">
      <c r="D113" s="28" t="str">
        <f ca="1">IF($I113="","",IFERROR(INDEX(tbVisitas[],MATCH($I113,tbVisitas[Linha],0),3),""))</f>
        <v/>
      </c>
      <c r="E113" s="28" t="str">
        <f ca="1">IF($I113="","",IFERROR(INDEX(tbVisitas[],MATCH($I113,tbVisitas[Linha],0),5),""))</f>
        <v/>
      </c>
      <c r="F113" s="29" t="str">
        <f ca="1">IF($I113="","",IFERROR(INDEX(tbVisitas[],MATCH($I113,tbVisitas[Linha],0),1),""))</f>
        <v/>
      </c>
      <c r="G113" s="30" t="str">
        <f ca="1">IF($I113="","",IFERROR(INDEX(tbVisitas[],MATCH($I113,tbVisitas[Linha],0),6),""))</f>
        <v/>
      </c>
      <c r="H113" s="30" t="str">
        <f ca="1">IF($I113="","",IFERROR(INDEX(tbVisitas[],MATCH($I113,tbVisitas[Linha],0),7),""))</f>
        <v/>
      </c>
      <c r="I113" s="30" t="str">
        <f t="array" aca="1" ref="I113" ca="1">IFERROR(INDEX(tbVisitas[],MATCH(SMALL(IF((tbVisitas[Funcionário]=$B$5)*(tbVisitas[Data]&gt;=VLOOKUP($B$7,Aux!$E$2:$G$13,2,FALSE))*(tbVisitas[Data]&lt;=VLOOKUP($B$7,Aux!$E$2:$G$13,3,FALSE))=1,tbVisitas[Linha]),ROW(A108)),IF((tbVisitas[Funcionário]=$B$5)*(tbVisitas[Data]&gt;=VLOOKUP($B$7,Aux!$E$2:$G$13,2,FALSE))*(tbVisitas[Data]&lt;=VLOOKUP($B$7,Aux!$E$2:$G$13,3,FALSE))=1,tbVisitas[Linha]),0),9),"")</f>
        <v/>
      </c>
    </row>
    <row r="114" spans="4:9" ht="30" customHeight="1" x14ac:dyDescent="0.25">
      <c r="D114" s="28" t="str">
        <f ca="1">IF($I114="","",IFERROR(INDEX(tbVisitas[],MATCH($I114,tbVisitas[Linha],0),3),""))</f>
        <v/>
      </c>
      <c r="E114" s="28" t="str">
        <f ca="1">IF($I114="","",IFERROR(INDEX(tbVisitas[],MATCH($I114,tbVisitas[Linha],0),5),""))</f>
        <v/>
      </c>
      <c r="F114" s="29" t="str">
        <f ca="1">IF($I114="","",IFERROR(INDEX(tbVisitas[],MATCH($I114,tbVisitas[Linha],0),1),""))</f>
        <v/>
      </c>
      <c r="G114" s="30" t="str">
        <f ca="1">IF($I114="","",IFERROR(INDEX(tbVisitas[],MATCH($I114,tbVisitas[Linha],0),6),""))</f>
        <v/>
      </c>
      <c r="H114" s="30" t="str">
        <f ca="1">IF($I114="","",IFERROR(INDEX(tbVisitas[],MATCH($I114,tbVisitas[Linha],0),7),""))</f>
        <v/>
      </c>
      <c r="I114" s="30" t="str">
        <f t="array" aca="1" ref="I114" ca="1">IFERROR(INDEX(tbVisitas[],MATCH(SMALL(IF((tbVisitas[Funcionário]=$B$5)*(tbVisitas[Data]&gt;=VLOOKUP($B$7,Aux!$E$2:$G$13,2,FALSE))*(tbVisitas[Data]&lt;=VLOOKUP($B$7,Aux!$E$2:$G$13,3,FALSE))=1,tbVisitas[Linha]),ROW(A109)),IF((tbVisitas[Funcionário]=$B$5)*(tbVisitas[Data]&gt;=VLOOKUP($B$7,Aux!$E$2:$G$13,2,FALSE))*(tbVisitas[Data]&lt;=VLOOKUP($B$7,Aux!$E$2:$G$13,3,FALSE))=1,tbVisitas[Linha]),0),9),"")</f>
        <v/>
      </c>
    </row>
    <row r="115" spans="4:9" ht="30" customHeight="1" x14ac:dyDescent="0.25">
      <c r="D115" s="28" t="str">
        <f ca="1">IF($I115="","",IFERROR(INDEX(tbVisitas[],MATCH($I115,tbVisitas[Linha],0),3),""))</f>
        <v/>
      </c>
      <c r="E115" s="28" t="str">
        <f ca="1">IF($I115="","",IFERROR(INDEX(tbVisitas[],MATCH($I115,tbVisitas[Linha],0),5),""))</f>
        <v/>
      </c>
      <c r="F115" s="29" t="str">
        <f ca="1">IF($I115="","",IFERROR(INDEX(tbVisitas[],MATCH($I115,tbVisitas[Linha],0),1),""))</f>
        <v/>
      </c>
      <c r="G115" s="30" t="str">
        <f ca="1">IF($I115="","",IFERROR(INDEX(tbVisitas[],MATCH($I115,tbVisitas[Linha],0),6),""))</f>
        <v/>
      </c>
      <c r="H115" s="30" t="str">
        <f ca="1">IF($I115="","",IFERROR(INDEX(tbVisitas[],MATCH($I115,tbVisitas[Linha],0),7),""))</f>
        <v/>
      </c>
      <c r="I115" s="30" t="str">
        <f t="array" aca="1" ref="I115" ca="1">IFERROR(INDEX(tbVisitas[],MATCH(SMALL(IF((tbVisitas[Funcionário]=$B$5)*(tbVisitas[Data]&gt;=VLOOKUP($B$7,Aux!$E$2:$G$13,2,FALSE))*(tbVisitas[Data]&lt;=VLOOKUP($B$7,Aux!$E$2:$G$13,3,FALSE))=1,tbVisitas[Linha]),ROW(A110)),IF((tbVisitas[Funcionário]=$B$5)*(tbVisitas[Data]&gt;=VLOOKUP($B$7,Aux!$E$2:$G$13,2,FALSE))*(tbVisitas[Data]&lt;=VLOOKUP($B$7,Aux!$E$2:$G$13,3,FALSE))=1,tbVisitas[Linha]),0),9),"")</f>
        <v/>
      </c>
    </row>
    <row r="116" spans="4:9" ht="30" customHeight="1" x14ac:dyDescent="0.25">
      <c r="D116" s="28" t="str">
        <f ca="1">IF($I116="","",IFERROR(INDEX(tbVisitas[],MATCH($I116,tbVisitas[Linha],0),3),""))</f>
        <v/>
      </c>
      <c r="E116" s="28" t="str">
        <f ca="1">IF($I116="","",IFERROR(INDEX(tbVisitas[],MATCH($I116,tbVisitas[Linha],0),5),""))</f>
        <v/>
      </c>
      <c r="F116" s="29" t="str">
        <f ca="1">IF($I116="","",IFERROR(INDEX(tbVisitas[],MATCH($I116,tbVisitas[Linha],0),1),""))</f>
        <v/>
      </c>
      <c r="G116" s="30" t="str">
        <f ca="1">IF($I116="","",IFERROR(INDEX(tbVisitas[],MATCH($I116,tbVisitas[Linha],0),6),""))</f>
        <v/>
      </c>
      <c r="H116" s="30" t="str">
        <f ca="1">IF($I116="","",IFERROR(INDEX(tbVisitas[],MATCH($I116,tbVisitas[Linha],0),7),""))</f>
        <v/>
      </c>
      <c r="I116" s="30" t="str">
        <f t="array" aca="1" ref="I116" ca="1">IFERROR(INDEX(tbVisitas[],MATCH(SMALL(IF((tbVisitas[Funcionário]=$B$5)*(tbVisitas[Data]&gt;=VLOOKUP($B$7,Aux!$E$2:$G$13,2,FALSE))*(tbVisitas[Data]&lt;=VLOOKUP($B$7,Aux!$E$2:$G$13,3,FALSE))=1,tbVisitas[Linha]),ROW(A111)),IF((tbVisitas[Funcionário]=$B$5)*(tbVisitas[Data]&gt;=VLOOKUP($B$7,Aux!$E$2:$G$13,2,FALSE))*(tbVisitas[Data]&lt;=VLOOKUP($B$7,Aux!$E$2:$G$13,3,FALSE))=1,tbVisitas[Linha]),0),9),"")</f>
        <v/>
      </c>
    </row>
    <row r="117" spans="4:9" ht="30" customHeight="1" x14ac:dyDescent="0.25">
      <c r="D117" s="28" t="str">
        <f ca="1">IF($I117="","",IFERROR(INDEX(tbVisitas[],MATCH($I117,tbVisitas[Linha],0),3),""))</f>
        <v/>
      </c>
      <c r="E117" s="28" t="str">
        <f ca="1">IF($I117="","",IFERROR(INDEX(tbVisitas[],MATCH($I117,tbVisitas[Linha],0),5),""))</f>
        <v/>
      </c>
      <c r="F117" s="29" t="str">
        <f ca="1">IF($I117="","",IFERROR(INDEX(tbVisitas[],MATCH($I117,tbVisitas[Linha],0),1),""))</f>
        <v/>
      </c>
      <c r="G117" s="30" t="str">
        <f ca="1">IF($I117="","",IFERROR(INDEX(tbVisitas[],MATCH($I117,tbVisitas[Linha],0),6),""))</f>
        <v/>
      </c>
      <c r="H117" s="30" t="str">
        <f ca="1">IF($I117="","",IFERROR(INDEX(tbVisitas[],MATCH($I117,tbVisitas[Linha],0),7),""))</f>
        <v/>
      </c>
      <c r="I117" s="30" t="str">
        <f t="array" aca="1" ref="I117" ca="1">IFERROR(INDEX(tbVisitas[],MATCH(SMALL(IF((tbVisitas[Funcionário]=$B$5)*(tbVisitas[Data]&gt;=VLOOKUP($B$7,Aux!$E$2:$G$13,2,FALSE))*(tbVisitas[Data]&lt;=VLOOKUP($B$7,Aux!$E$2:$G$13,3,FALSE))=1,tbVisitas[Linha]),ROW(A112)),IF((tbVisitas[Funcionário]=$B$5)*(tbVisitas[Data]&gt;=VLOOKUP($B$7,Aux!$E$2:$G$13,2,FALSE))*(tbVisitas[Data]&lt;=VLOOKUP($B$7,Aux!$E$2:$G$13,3,FALSE))=1,tbVisitas[Linha]),0),9),"")</f>
        <v/>
      </c>
    </row>
    <row r="118" spans="4:9" ht="30" customHeight="1" x14ac:dyDescent="0.25">
      <c r="D118" s="28" t="str">
        <f ca="1">IF($I118="","",IFERROR(INDEX(tbVisitas[],MATCH($I118,tbVisitas[Linha],0),3),""))</f>
        <v/>
      </c>
      <c r="E118" s="28" t="str">
        <f ca="1">IF($I118="","",IFERROR(INDEX(tbVisitas[],MATCH($I118,tbVisitas[Linha],0),5),""))</f>
        <v/>
      </c>
      <c r="F118" s="29" t="str">
        <f ca="1">IF($I118="","",IFERROR(INDEX(tbVisitas[],MATCH($I118,tbVisitas[Linha],0),1),""))</f>
        <v/>
      </c>
      <c r="G118" s="30" t="str">
        <f ca="1">IF($I118="","",IFERROR(INDEX(tbVisitas[],MATCH($I118,tbVisitas[Linha],0),6),""))</f>
        <v/>
      </c>
      <c r="H118" s="30" t="str">
        <f ca="1">IF($I118="","",IFERROR(INDEX(tbVisitas[],MATCH($I118,tbVisitas[Linha],0),7),""))</f>
        <v/>
      </c>
      <c r="I118" s="30" t="str">
        <f t="array" aca="1" ref="I118" ca="1">IFERROR(INDEX(tbVisitas[],MATCH(SMALL(IF((tbVisitas[Funcionário]=$B$5)*(tbVisitas[Data]&gt;=VLOOKUP($B$7,Aux!$E$2:$G$13,2,FALSE))*(tbVisitas[Data]&lt;=VLOOKUP($B$7,Aux!$E$2:$G$13,3,FALSE))=1,tbVisitas[Linha]),ROW(A113)),IF((tbVisitas[Funcionário]=$B$5)*(tbVisitas[Data]&gt;=VLOOKUP($B$7,Aux!$E$2:$G$13,2,FALSE))*(tbVisitas[Data]&lt;=VLOOKUP($B$7,Aux!$E$2:$G$13,3,FALSE))=1,tbVisitas[Linha]),0),9),"")</f>
        <v/>
      </c>
    </row>
    <row r="119" spans="4:9" ht="30" customHeight="1" x14ac:dyDescent="0.25">
      <c r="D119" s="28" t="str">
        <f ca="1">IF($I119="","",IFERROR(INDEX(tbVisitas[],MATCH($I119,tbVisitas[Linha],0),3),""))</f>
        <v/>
      </c>
      <c r="E119" s="28" t="str">
        <f ca="1">IF($I119="","",IFERROR(INDEX(tbVisitas[],MATCH($I119,tbVisitas[Linha],0),5),""))</f>
        <v/>
      </c>
      <c r="F119" s="29" t="str">
        <f ca="1">IF($I119="","",IFERROR(INDEX(tbVisitas[],MATCH($I119,tbVisitas[Linha],0),1),""))</f>
        <v/>
      </c>
      <c r="G119" s="30" t="str">
        <f ca="1">IF($I119="","",IFERROR(INDEX(tbVisitas[],MATCH($I119,tbVisitas[Linha],0),6),""))</f>
        <v/>
      </c>
      <c r="H119" s="30" t="str">
        <f ca="1">IF($I119="","",IFERROR(INDEX(tbVisitas[],MATCH($I119,tbVisitas[Linha],0),7),""))</f>
        <v/>
      </c>
      <c r="I119" s="30" t="str">
        <f t="array" aca="1" ref="I119" ca="1">IFERROR(INDEX(tbVisitas[],MATCH(SMALL(IF((tbVisitas[Funcionário]=$B$5)*(tbVisitas[Data]&gt;=VLOOKUP($B$7,Aux!$E$2:$G$13,2,FALSE))*(tbVisitas[Data]&lt;=VLOOKUP($B$7,Aux!$E$2:$G$13,3,FALSE))=1,tbVisitas[Linha]),ROW(A114)),IF((tbVisitas[Funcionário]=$B$5)*(tbVisitas[Data]&gt;=VLOOKUP($B$7,Aux!$E$2:$G$13,2,FALSE))*(tbVisitas[Data]&lt;=VLOOKUP($B$7,Aux!$E$2:$G$13,3,FALSE))=1,tbVisitas[Linha]),0),9),"")</f>
        <v/>
      </c>
    </row>
    <row r="120" spans="4:9" ht="30" customHeight="1" x14ac:dyDescent="0.25">
      <c r="D120" s="28" t="str">
        <f ca="1">IF($I120="","",IFERROR(INDEX(tbVisitas[],MATCH($I120,tbVisitas[Linha],0),3),""))</f>
        <v/>
      </c>
      <c r="E120" s="28" t="str">
        <f ca="1">IF($I120="","",IFERROR(INDEX(tbVisitas[],MATCH($I120,tbVisitas[Linha],0),5),""))</f>
        <v/>
      </c>
      <c r="F120" s="29" t="str">
        <f ca="1">IF($I120="","",IFERROR(INDEX(tbVisitas[],MATCH($I120,tbVisitas[Linha],0),1),""))</f>
        <v/>
      </c>
      <c r="G120" s="30" t="str">
        <f ca="1">IF($I120="","",IFERROR(INDEX(tbVisitas[],MATCH($I120,tbVisitas[Linha],0),6),""))</f>
        <v/>
      </c>
      <c r="H120" s="30" t="str">
        <f ca="1">IF($I120="","",IFERROR(INDEX(tbVisitas[],MATCH($I120,tbVisitas[Linha],0),7),""))</f>
        <v/>
      </c>
      <c r="I120" s="30" t="str">
        <f t="array" aca="1" ref="I120" ca="1">IFERROR(INDEX(tbVisitas[],MATCH(SMALL(IF((tbVisitas[Funcionário]=$B$5)*(tbVisitas[Data]&gt;=VLOOKUP($B$7,Aux!$E$2:$G$13,2,FALSE))*(tbVisitas[Data]&lt;=VLOOKUP($B$7,Aux!$E$2:$G$13,3,FALSE))=1,tbVisitas[Linha]),ROW(A115)),IF((tbVisitas[Funcionário]=$B$5)*(tbVisitas[Data]&gt;=VLOOKUP($B$7,Aux!$E$2:$G$13,2,FALSE))*(tbVisitas[Data]&lt;=VLOOKUP($B$7,Aux!$E$2:$G$13,3,FALSE))=1,tbVisitas[Linha]),0),9),"")</f>
        <v/>
      </c>
    </row>
    <row r="121" spans="4:9" ht="30" customHeight="1" x14ac:dyDescent="0.25">
      <c r="D121" s="28" t="str">
        <f ca="1">IF($I121="","",IFERROR(INDEX(tbVisitas[],MATCH($I121,tbVisitas[Linha],0),3),""))</f>
        <v/>
      </c>
      <c r="E121" s="28" t="str">
        <f ca="1">IF($I121="","",IFERROR(INDEX(tbVisitas[],MATCH($I121,tbVisitas[Linha],0),5),""))</f>
        <v/>
      </c>
      <c r="F121" s="29" t="str">
        <f ca="1">IF($I121="","",IFERROR(INDEX(tbVisitas[],MATCH($I121,tbVisitas[Linha],0),1),""))</f>
        <v/>
      </c>
      <c r="G121" s="30" t="str">
        <f ca="1">IF($I121="","",IFERROR(INDEX(tbVisitas[],MATCH($I121,tbVisitas[Linha],0),6),""))</f>
        <v/>
      </c>
      <c r="H121" s="30" t="str">
        <f ca="1">IF($I121="","",IFERROR(INDEX(tbVisitas[],MATCH($I121,tbVisitas[Linha],0),7),""))</f>
        <v/>
      </c>
      <c r="I121" s="30" t="str">
        <f t="array" aca="1" ref="I121" ca="1">IFERROR(INDEX(tbVisitas[],MATCH(SMALL(IF((tbVisitas[Funcionário]=$B$5)*(tbVisitas[Data]&gt;=VLOOKUP($B$7,Aux!$E$2:$G$13,2,FALSE))*(tbVisitas[Data]&lt;=VLOOKUP($B$7,Aux!$E$2:$G$13,3,FALSE))=1,tbVisitas[Linha]),ROW(A116)),IF((tbVisitas[Funcionário]=$B$5)*(tbVisitas[Data]&gt;=VLOOKUP($B$7,Aux!$E$2:$G$13,2,FALSE))*(tbVisitas[Data]&lt;=VLOOKUP($B$7,Aux!$E$2:$G$13,3,FALSE))=1,tbVisitas[Linha]),0),9),"")</f>
        <v/>
      </c>
    </row>
    <row r="122" spans="4:9" ht="30" customHeight="1" x14ac:dyDescent="0.25">
      <c r="D122" s="28" t="str">
        <f ca="1">IF($I122="","",IFERROR(INDEX(tbVisitas[],MATCH($I122,tbVisitas[Linha],0),3),""))</f>
        <v/>
      </c>
      <c r="E122" s="28" t="str">
        <f ca="1">IF($I122="","",IFERROR(INDEX(tbVisitas[],MATCH($I122,tbVisitas[Linha],0),5),""))</f>
        <v/>
      </c>
      <c r="F122" s="29" t="str">
        <f ca="1">IF($I122="","",IFERROR(INDEX(tbVisitas[],MATCH($I122,tbVisitas[Linha],0),1),""))</f>
        <v/>
      </c>
      <c r="G122" s="30" t="str">
        <f ca="1">IF($I122="","",IFERROR(INDEX(tbVisitas[],MATCH($I122,tbVisitas[Linha],0),6),""))</f>
        <v/>
      </c>
      <c r="H122" s="30" t="str">
        <f ca="1">IF($I122="","",IFERROR(INDEX(tbVisitas[],MATCH($I122,tbVisitas[Linha],0),7),""))</f>
        <v/>
      </c>
      <c r="I122" s="30" t="str">
        <f t="array" aca="1" ref="I122" ca="1">IFERROR(INDEX(tbVisitas[],MATCH(SMALL(IF((tbVisitas[Funcionário]=$B$5)*(tbVisitas[Data]&gt;=VLOOKUP($B$7,Aux!$E$2:$G$13,2,FALSE))*(tbVisitas[Data]&lt;=VLOOKUP($B$7,Aux!$E$2:$G$13,3,FALSE))=1,tbVisitas[Linha]),ROW(A117)),IF((tbVisitas[Funcionário]=$B$5)*(tbVisitas[Data]&gt;=VLOOKUP($B$7,Aux!$E$2:$G$13,2,FALSE))*(tbVisitas[Data]&lt;=VLOOKUP($B$7,Aux!$E$2:$G$13,3,FALSE))=1,tbVisitas[Linha]),0),9),"")</f>
        <v/>
      </c>
    </row>
    <row r="123" spans="4:9" ht="30" customHeight="1" x14ac:dyDescent="0.25">
      <c r="D123" s="28" t="str">
        <f ca="1">IF($I123="","",IFERROR(INDEX(tbVisitas[],MATCH($I123,tbVisitas[Linha],0),3),""))</f>
        <v/>
      </c>
      <c r="E123" s="28" t="str">
        <f ca="1">IF($I123="","",IFERROR(INDEX(tbVisitas[],MATCH($I123,tbVisitas[Linha],0),5),""))</f>
        <v/>
      </c>
      <c r="F123" s="29" t="str">
        <f ca="1">IF($I123="","",IFERROR(INDEX(tbVisitas[],MATCH($I123,tbVisitas[Linha],0),1),""))</f>
        <v/>
      </c>
      <c r="G123" s="30" t="str">
        <f ca="1">IF($I123="","",IFERROR(INDEX(tbVisitas[],MATCH($I123,tbVisitas[Linha],0),6),""))</f>
        <v/>
      </c>
      <c r="H123" s="30" t="str">
        <f ca="1">IF($I123="","",IFERROR(INDEX(tbVisitas[],MATCH($I123,tbVisitas[Linha],0),7),""))</f>
        <v/>
      </c>
      <c r="I123" s="30" t="str">
        <f t="array" aca="1" ref="I123" ca="1">IFERROR(INDEX(tbVisitas[],MATCH(SMALL(IF((tbVisitas[Funcionário]=$B$5)*(tbVisitas[Data]&gt;=VLOOKUP($B$7,Aux!$E$2:$G$13,2,FALSE))*(tbVisitas[Data]&lt;=VLOOKUP($B$7,Aux!$E$2:$G$13,3,FALSE))=1,tbVisitas[Linha]),ROW(A118)),IF((tbVisitas[Funcionário]=$B$5)*(tbVisitas[Data]&gt;=VLOOKUP($B$7,Aux!$E$2:$G$13,2,FALSE))*(tbVisitas[Data]&lt;=VLOOKUP($B$7,Aux!$E$2:$G$13,3,FALSE))=1,tbVisitas[Linha]),0),9),"")</f>
        <v/>
      </c>
    </row>
    <row r="124" spans="4:9" ht="30" customHeight="1" x14ac:dyDescent="0.25">
      <c r="D124" s="28" t="str">
        <f ca="1">IF($I124="","",IFERROR(INDEX(tbVisitas[],MATCH($I124,tbVisitas[Linha],0),3),""))</f>
        <v/>
      </c>
      <c r="E124" s="28" t="str">
        <f ca="1">IF($I124="","",IFERROR(INDEX(tbVisitas[],MATCH($I124,tbVisitas[Linha],0),5),""))</f>
        <v/>
      </c>
      <c r="F124" s="29" t="str">
        <f ca="1">IF($I124="","",IFERROR(INDEX(tbVisitas[],MATCH($I124,tbVisitas[Linha],0),1),""))</f>
        <v/>
      </c>
      <c r="G124" s="30" t="str">
        <f ca="1">IF($I124="","",IFERROR(INDEX(tbVisitas[],MATCH($I124,tbVisitas[Linha],0),6),""))</f>
        <v/>
      </c>
      <c r="H124" s="30" t="str">
        <f ca="1">IF($I124="","",IFERROR(INDEX(tbVisitas[],MATCH($I124,tbVisitas[Linha],0),7),""))</f>
        <v/>
      </c>
      <c r="I124" s="30" t="str">
        <f t="array" aca="1" ref="I124" ca="1">IFERROR(INDEX(tbVisitas[],MATCH(SMALL(IF((tbVisitas[Funcionário]=$B$5)*(tbVisitas[Data]&gt;=VLOOKUP($B$7,Aux!$E$2:$G$13,2,FALSE))*(tbVisitas[Data]&lt;=VLOOKUP($B$7,Aux!$E$2:$G$13,3,FALSE))=1,tbVisitas[Linha]),ROW(A119)),IF((tbVisitas[Funcionário]=$B$5)*(tbVisitas[Data]&gt;=VLOOKUP($B$7,Aux!$E$2:$G$13,2,FALSE))*(tbVisitas[Data]&lt;=VLOOKUP($B$7,Aux!$E$2:$G$13,3,FALSE))=1,tbVisitas[Linha]),0),9),"")</f>
        <v/>
      </c>
    </row>
    <row r="125" spans="4:9" ht="30" customHeight="1" x14ac:dyDescent="0.25">
      <c r="D125" s="28" t="str">
        <f ca="1">IF($I125="","",IFERROR(INDEX(tbVisitas[],MATCH($I125,tbVisitas[Linha],0),3),""))</f>
        <v/>
      </c>
      <c r="E125" s="28" t="str">
        <f ca="1">IF($I125="","",IFERROR(INDEX(tbVisitas[],MATCH($I125,tbVisitas[Linha],0),5),""))</f>
        <v/>
      </c>
      <c r="F125" s="29" t="str">
        <f ca="1">IF($I125="","",IFERROR(INDEX(tbVisitas[],MATCH($I125,tbVisitas[Linha],0),1),""))</f>
        <v/>
      </c>
      <c r="G125" s="30" t="str">
        <f ca="1">IF($I125="","",IFERROR(INDEX(tbVisitas[],MATCH($I125,tbVisitas[Linha],0),6),""))</f>
        <v/>
      </c>
      <c r="H125" s="30" t="str">
        <f ca="1">IF($I125="","",IFERROR(INDEX(tbVisitas[],MATCH($I125,tbVisitas[Linha],0),7),""))</f>
        <v/>
      </c>
      <c r="I125" s="30" t="str">
        <f t="array" aca="1" ref="I125" ca="1">IFERROR(INDEX(tbVisitas[],MATCH(SMALL(IF((tbVisitas[Funcionário]=$B$5)*(tbVisitas[Data]&gt;=VLOOKUP($B$7,Aux!$E$2:$G$13,2,FALSE))*(tbVisitas[Data]&lt;=VLOOKUP($B$7,Aux!$E$2:$G$13,3,FALSE))=1,tbVisitas[Linha]),ROW(A120)),IF((tbVisitas[Funcionário]=$B$5)*(tbVisitas[Data]&gt;=VLOOKUP($B$7,Aux!$E$2:$G$13,2,FALSE))*(tbVisitas[Data]&lt;=VLOOKUP($B$7,Aux!$E$2:$G$13,3,FALSE))=1,tbVisitas[Linha]),0),9),"")</f>
        <v/>
      </c>
    </row>
    <row r="126" spans="4:9" ht="30" customHeight="1" x14ac:dyDescent="0.25">
      <c r="D126" s="28" t="str">
        <f ca="1">IF($I126="","",IFERROR(INDEX(tbVisitas[],MATCH($I126,tbVisitas[Linha],0),3),""))</f>
        <v/>
      </c>
      <c r="E126" s="28" t="str">
        <f ca="1">IF($I126="","",IFERROR(INDEX(tbVisitas[],MATCH($I126,tbVisitas[Linha],0),5),""))</f>
        <v/>
      </c>
      <c r="F126" s="29" t="str">
        <f ca="1">IF($I126="","",IFERROR(INDEX(tbVisitas[],MATCH($I126,tbVisitas[Linha],0),1),""))</f>
        <v/>
      </c>
      <c r="G126" s="30" t="str">
        <f ca="1">IF($I126="","",IFERROR(INDEX(tbVisitas[],MATCH($I126,tbVisitas[Linha],0),6),""))</f>
        <v/>
      </c>
      <c r="H126" s="30" t="str">
        <f ca="1">IF($I126="","",IFERROR(INDEX(tbVisitas[],MATCH($I126,tbVisitas[Linha],0),7),""))</f>
        <v/>
      </c>
      <c r="I126" s="30" t="str">
        <f t="array" aca="1" ref="I126" ca="1">IFERROR(INDEX(tbVisitas[],MATCH(SMALL(IF((tbVisitas[Funcionário]=$B$5)*(tbVisitas[Data]&gt;=VLOOKUP($B$7,Aux!$E$2:$G$13,2,FALSE))*(tbVisitas[Data]&lt;=VLOOKUP($B$7,Aux!$E$2:$G$13,3,FALSE))=1,tbVisitas[Linha]),ROW(A121)),IF((tbVisitas[Funcionário]=$B$5)*(tbVisitas[Data]&gt;=VLOOKUP($B$7,Aux!$E$2:$G$13,2,FALSE))*(tbVisitas[Data]&lt;=VLOOKUP($B$7,Aux!$E$2:$G$13,3,FALSE))=1,tbVisitas[Linha]),0),9),"")</f>
        <v/>
      </c>
    </row>
    <row r="127" spans="4:9" ht="30" customHeight="1" x14ac:dyDescent="0.25">
      <c r="D127" s="28" t="str">
        <f ca="1">IF($I127="","",IFERROR(INDEX(tbVisitas[],MATCH($I127,tbVisitas[Linha],0),3),""))</f>
        <v/>
      </c>
      <c r="E127" s="28" t="str">
        <f ca="1">IF($I127="","",IFERROR(INDEX(tbVisitas[],MATCH($I127,tbVisitas[Linha],0),5),""))</f>
        <v/>
      </c>
      <c r="F127" s="29" t="str">
        <f ca="1">IF($I127="","",IFERROR(INDEX(tbVisitas[],MATCH($I127,tbVisitas[Linha],0),1),""))</f>
        <v/>
      </c>
      <c r="G127" s="30" t="str">
        <f ca="1">IF($I127="","",IFERROR(INDEX(tbVisitas[],MATCH($I127,tbVisitas[Linha],0),6),""))</f>
        <v/>
      </c>
      <c r="H127" s="30" t="str">
        <f ca="1">IF($I127="","",IFERROR(INDEX(tbVisitas[],MATCH($I127,tbVisitas[Linha],0),7),""))</f>
        <v/>
      </c>
      <c r="I127" s="30" t="str">
        <f t="array" aca="1" ref="I127" ca="1">IFERROR(INDEX(tbVisitas[],MATCH(SMALL(IF((tbVisitas[Funcionário]=$B$5)*(tbVisitas[Data]&gt;=VLOOKUP($B$7,Aux!$E$2:$G$13,2,FALSE))*(tbVisitas[Data]&lt;=VLOOKUP($B$7,Aux!$E$2:$G$13,3,FALSE))=1,tbVisitas[Linha]),ROW(A122)),IF((tbVisitas[Funcionário]=$B$5)*(tbVisitas[Data]&gt;=VLOOKUP($B$7,Aux!$E$2:$G$13,2,FALSE))*(tbVisitas[Data]&lt;=VLOOKUP($B$7,Aux!$E$2:$G$13,3,FALSE))=1,tbVisitas[Linha]),0),9),"")</f>
        <v/>
      </c>
    </row>
    <row r="128" spans="4:9" ht="30" customHeight="1" x14ac:dyDescent="0.25">
      <c r="D128" s="28" t="str">
        <f ca="1">IF($I128="","",IFERROR(INDEX(tbVisitas[],MATCH($I128,tbVisitas[Linha],0),3),""))</f>
        <v/>
      </c>
      <c r="E128" s="28" t="str">
        <f ca="1">IF($I128="","",IFERROR(INDEX(tbVisitas[],MATCH($I128,tbVisitas[Linha],0),5),""))</f>
        <v/>
      </c>
      <c r="F128" s="29" t="str">
        <f ca="1">IF($I128="","",IFERROR(INDEX(tbVisitas[],MATCH($I128,tbVisitas[Linha],0),1),""))</f>
        <v/>
      </c>
      <c r="G128" s="30" t="str">
        <f ca="1">IF($I128="","",IFERROR(INDEX(tbVisitas[],MATCH($I128,tbVisitas[Linha],0),6),""))</f>
        <v/>
      </c>
      <c r="H128" s="30" t="str">
        <f ca="1">IF($I128="","",IFERROR(INDEX(tbVisitas[],MATCH($I128,tbVisitas[Linha],0),7),""))</f>
        <v/>
      </c>
      <c r="I128" s="30" t="str">
        <f t="array" aca="1" ref="I128" ca="1">IFERROR(INDEX(tbVisitas[],MATCH(SMALL(IF((tbVisitas[Funcionário]=$B$5)*(tbVisitas[Data]&gt;=VLOOKUP($B$7,Aux!$E$2:$G$13,2,FALSE))*(tbVisitas[Data]&lt;=VLOOKUP($B$7,Aux!$E$2:$G$13,3,FALSE))=1,tbVisitas[Linha]),ROW(A123)),IF((tbVisitas[Funcionário]=$B$5)*(tbVisitas[Data]&gt;=VLOOKUP($B$7,Aux!$E$2:$G$13,2,FALSE))*(tbVisitas[Data]&lt;=VLOOKUP($B$7,Aux!$E$2:$G$13,3,FALSE))=1,tbVisitas[Linha]),0),9),"")</f>
        <v/>
      </c>
    </row>
    <row r="129" spans="4:9" ht="30" customHeight="1" x14ac:dyDescent="0.25">
      <c r="D129" s="28" t="str">
        <f ca="1">IF($I129="","",IFERROR(INDEX(tbVisitas[],MATCH($I129,tbVisitas[Linha],0),3),""))</f>
        <v/>
      </c>
      <c r="E129" s="28" t="str">
        <f ca="1">IF($I129="","",IFERROR(INDEX(tbVisitas[],MATCH($I129,tbVisitas[Linha],0),5),""))</f>
        <v/>
      </c>
      <c r="F129" s="29" t="str">
        <f ca="1">IF($I129="","",IFERROR(INDEX(tbVisitas[],MATCH($I129,tbVisitas[Linha],0),1),""))</f>
        <v/>
      </c>
      <c r="G129" s="30" t="str">
        <f ca="1">IF($I129="","",IFERROR(INDEX(tbVisitas[],MATCH($I129,tbVisitas[Linha],0),6),""))</f>
        <v/>
      </c>
      <c r="H129" s="30" t="str">
        <f ca="1">IF($I129="","",IFERROR(INDEX(tbVisitas[],MATCH($I129,tbVisitas[Linha],0),7),""))</f>
        <v/>
      </c>
      <c r="I129" s="30" t="str">
        <f t="array" aca="1" ref="I129" ca="1">IFERROR(INDEX(tbVisitas[],MATCH(SMALL(IF((tbVisitas[Funcionário]=$B$5)*(tbVisitas[Data]&gt;=VLOOKUP($B$7,Aux!$E$2:$G$13,2,FALSE))*(tbVisitas[Data]&lt;=VLOOKUP($B$7,Aux!$E$2:$G$13,3,FALSE))=1,tbVisitas[Linha]),ROW(A124)),IF((tbVisitas[Funcionário]=$B$5)*(tbVisitas[Data]&gt;=VLOOKUP($B$7,Aux!$E$2:$G$13,2,FALSE))*(tbVisitas[Data]&lt;=VLOOKUP($B$7,Aux!$E$2:$G$13,3,FALSE))=1,tbVisitas[Linha]),0),9),"")</f>
        <v/>
      </c>
    </row>
    <row r="130" spans="4:9" ht="30" customHeight="1" x14ac:dyDescent="0.25">
      <c r="D130" s="28" t="str">
        <f ca="1">IF($I130="","",IFERROR(INDEX(tbVisitas[],MATCH($I130,tbVisitas[Linha],0),3),""))</f>
        <v/>
      </c>
      <c r="E130" s="28" t="str">
        <f ca="1">IF($I130="","",IFERROR(INDEX(tbVisitas[],MATCH($I130,tbVisitas[Linha],0),5),""))</f>
        <v/>
      </c>
      <c r="F130" s="29" t="str">
        <f ca="1">IF($I130="","",IFERROR(INDEX(tbVisitas[],MATCH($I130,tbVisitas[Linha],0),1),""))</f>
        <v/>
      </c>
      <c r="G130" s="30" t="str">
        <f ca="1">IF($I130="","",IFERROR(INDEX(tbVisitas[],MATCH($I130,tbVisitas[Linha],0),6),""))</f>
        <v/>
      </c>
      <c r="H130" s="30" t="str">
        <f ca="1">IF($I130="","",IFERROR(INDEX(tbVisitas[],MATCH($I130,tbVisitas[Linha],0),7),""))</f>
        <v/>
      </c>
      <c r="I130" s="30" t="str">
        <f t="array" aca="1" ref="I130" ca="1">IFERROR(INDEX(tbVisitas[],MATCH(SMALL(IF((tbVisitas[Funcionário]=$B$5)*(tbVisitas[Data]&gt;=VLOOKUP($B$7,Aux!$E$2:$G$13,2,FALSE))*(tbVisitas[Data]&lt;=VLOOKUP($B$7,Aux!$E$2:$G$13,3,FALSE))=1,tbVisitas[Linha]),ROW(A125)),IF((tbVisitas[Funcionário]=$B$5)*(tbVisitas[Data]&gt;=VLOOKUP($B$7,Aux!$E$2:$G$13,2,FALSE))*(tbVisitas[Data]&lt;=VLOOKUP($B$7,Aux!$E$2:$G$13,3,FALSE))=1,tbVisitas[Linha]),0),9),"")</f>
        <v/>
      </c>
    </row>
    <row r="131" spans="4:9" ht="30" customHeight="1" x14ac:dyDescent="0.25">
      <c r="D131" s="28" t="str">
        <f ca="1">IF($I131="","",IFERROR(INDEX(tbVisitas[],MATCH($I131,tbVisitas[Linha],0),3),""))</f>
        <v/>
      </c>
      <c r="E131" s="28" t="str">
        <f ca="1">IF($I131="","",IFERROR(INDEX(tbVisitas[],MATCH($I131,tbVisitas[Linha],0),5),""))</f>
        <v/>
      </c>
      <c r="F131" s="29" t="str">
        <f ca="1">IF($I131="","",IFERROR(INDEX(tbVisitas[],MATCH($I131,tbVisitas[Linha],0),1),""))</f>
        <v/>
      </c>
      <c r="G131" s="30" t="str">
        <f ca="1">IF($I131="","",IFERROR(INDEX(tbVisitas[],MATCH($I131,tbVisitas[Linha],0),6),""))</f>
        <v/>
      </c>
      <c r="H131" s="30" t="str">
        <f ca="1">IF($I131="","",IFERROR(INDEX(tbVisitas[],MATCH($I131,tbVisitas[Linha],0),7),""))</f>
        <v/>
      </c>
      <c r="I131" s="30" t="str">
        <f t="array" aca="1" ref="I131" ca="1">IFERROR(INDEX(tbVisitas[],MATCH(SMALL(IF((tbVisitas[Funcionário]=$B$5)*(tbVisitas[Data]&gt;=VLOOKUP($B$7,Aux!$E$2:$G$13,2,FALSE))*(tbVisitas[Data]&lt;=VLOOKUP($B$7,Aux!$E$2:$G$13,3,FALSE))=1,tbVisitas[Linha]),ROW(A126)),IF((tbVisitas[Funcionário]=$B$5)*(tbVisitas[Data]&gt;=VLOOKUP($B$7,Aux!$E$2:$G$13,2,FALSE))*(tbVisitas[Data]&lt;=VLOOKUP($B$7,Aux!$E$2:$G$13,3,FALSE))=1,tbVisitas[Linha]),0),9),"")</f>
        <v/>
      </c>
    </row>
    <row r="132" spans="4:9" ht="30" customHeight="1" x14ac:dyDescent="0.25">
      <c r="D132" s="28" t="str">
        <f ca="1">IF($I132="","",IFERROR(INDEX(tbVisitas[],MATCH($I132,tbVisitas[Linha],0),3),""))</f>
        <v/>
      </c>
      <c r="E132" s="28" t="str">
        <f ca="1">IF($I132="","",IFERROR(INDEX(tbVisitas[],MATCH($I132,tbVisitas[Linha],0),5),""))</f>
        <v/>
      </c>
      <c r="F132" s="29" t="str">
        <f ca="1">IF($I132="","",IFERROR(INDEX(tbVisitas[],MATCH($I132,tbVisitas[Linha],0),1),""))</f>
        <v/>
      </c>
      <c r="G132" s="30" t="str">
        <f ca="1">IF($I132="","",IFERROR(INDEX(tbVisitas[],MATCH($I132,tbVisitas[Linha],0),6),""))</f>
        <v/>
      </c>
      <c r="H132" s="30" t="str">
        <f ca="1">IF($I132="","",IFERROR(INDEX(tbVisitas[],MATCH($I132,tbVisitas[Linha],0),7),""))</f>
        <v/>
      </c>
      <c r="I132" s="30" t="str">
        <f t="array" aca="1" ref="I132" ca="1">IFERROR(INDEX(tbVisitas[],MATCH(SMALL(IF((tbVisitas[Funcionário]=$B$5)*(tbVisitas[Data]&gt;=VLOOKUP($B$7,Aux!$E$2:$G$13,2,FALSE))*(tbVisitas[Data]&lt;=VLOOKUP($B$7,Aux!$E$2:$G$13,3,FALSE))=1,tbVisitas[Linha]),ROW(A127)),IF((tbVisitas[Funcionário]=$B$5)*(tbVisitas[Data]&gt;=VLOOKUP($B$7,Aux!$E$2:$G$13,2,FALSE))*(tbVisitas[Data]&lt;=VLOOKUP($B$7,Aux!$E$2:$G$13,3,FALSE))=1,tbVisitas[Linha]),0),9),"")</f>
        <v/>
      </c>
    </row>
    <row r="133" spans="4:9" ht="30" customHeight="1" x14ac:dyDescent="0.25">
      <c r="D133" s="28" t="str">
        <f ca="1">IF($I133="","",IFERROR(INDEX(tbVisitas[],MATCH($I133,tbVisitas[Linha],0),3),""))</f>
        <v/>
      </c>
      <c r="E133" s="28" t="str">
        <f ca="1">IF($I133="","",IFERROR(INDEX(tbVisitas[],MATCH($I133,tbVisitas[Linha],0),5),""))</f>
        <v/>
      </c>
      <c r="F133" s="29" t="str">
        <f ca="1">IF($I133="","",IFERROR(INDEX(tbVisitas[],MATCH($I133,tbVisitas[Linha],0),1),""))</f>
        <v/>
      </c>
      <c r="G133" s="30" t="str">
        <f ca="1">IF($I133="","",IFERROR(INDEX(tbVisitas[],MATCH($I133,tbVisitas[Linha],0),6),""))</f>
        <v/>
      </c>
      <c r="H133" s="30" t="str">
        <f ca="1">IF($I133="","",IFERROR(INDEX(tbVisitas[],MATCH($I133,tbVisitas[Linha],0),7),""))</f>
        <v/>
      </c>
      <c r="I133" s="30" t="str">
        <f t="array" aca="1" ref="I133" ca="1">IFERROR(INDEX(tbVisitas[],MATCH(SMALL(IF((tbVisitas[Funcionário]=$B$5)*(tbVisitas[Data]&gt;=VLOOKUP($B$7,Aux!$E$2:$G$13,2,FALSE))*(tbVisitas[Data]&lt;=VLOOKUP($B$7,Aux!$E$2:$G$13,3,FALSE))=1,tbVisitas[Linha]),ROW(A128)),IF((tbVisitas[Funcionário]=$B$5)*(tbVisitas[Data]&gt;=VLOOKUP($B$7,Aux!$E$2:$G$13,2,FALSE))*(tbVisitas[Data]&lt;=VLOOKUP($B$7,Aux!$E$2:$G$13,3,FALSE))=1,tbVisitas[Linha]),0),9),"")</f>
        <v/>
      </c>
    </row>
    <row r="134" spans="4:9" ht="30" customHeight="1" x14ac:dyDescent="0.25">
      <c r="D134" s="28" t="str">
        <f ca="1">IF($I134="","",IFERROR(INDEX(tbVisitas[],MATCH($I134,tbVisitas[Linha],0),3),""))</f>
        <v/>
      </c>
      <c r="E134" s="28" t="str">
        <f ca="1">IF($I134="","",IFERROR(INDEX(tbVisitas[],MATCH($I134,tbVisitas[Linha],0),5),""))</f>
        <v/>
      </c>
      <c r="F134" s="29" t="str">
        <f ca="1">IF($I134="","",IFERROR(INDEX(tbVisitas[],MATCH($I134,tbVisitas[Linha],0),1),""))</f>
        <v/>
      </c>
      <c r="G134" s="30" t="str">
        <f ca="1">IF($I134="","",IFERROR(INDEX(tbVisitas[],MATCH($I134,tbVisitas[Linha],0),6),""))</f>
        <v/>
      </c>
      <c r="H134" s="30" t="str">
        <f ca="1">IF($I134="","",IFERROR(INDEX(tbVisitas[],MATCH($I134,tbVisitas[Linha],0),7),""))</f>
        <v/>
      </c>
      <c r="I134" s="30" t="str">
        <f t="array" aca="1" ref="I134" ca="1">IFERROR(INDEX(tbVisitas[],MATCH(SMALL(IF((tbVisitas[Funcionário]=$B$5)*(tbVisitas[Data]&gt;=VLOOKUP($B$7,Aux!$E$2:$G$13,2,FALSE))*(tbVisitas[Data]&lt;=VLOOKUP($B$7,Aux!$E$2:$G$13,3,FALSE))=1,tbVisitas[Linha]),ROW(A129)),IF((tbVisitas[Funcionário]=$B$5)*(tbVisitas[Data]&gt;=VLOOKUP($B$7,Aux!$E$2:$G$13,2,FALSE))*(tbVisitas[Data]&lt;=VLOOKUP($B$7,Aux!$E$2:$G$13,3,FALSE))=1,tbVisitas[Linha]),0),9),"")</f>
        <v/>
      </c>
    </row>
    <row r="135" spans="4:9" ht="30" customHeight="1" x14ac:dyDescent="0.25">
      <c r="D135" s="28" t="str">
        <f ca="1">IF($I135="","",IFERROR(INDEX(tbVisitas[],MATCH($I135,tbVisitas[Linha],0),3),""))</f>
        <v/>
      </c>
      <c r="E135" s="28" t="str">
        <f ca="1">IF($I135="","",IFERROR(INDEX(tbVisitas[],MATCH($I135,tbVisitas[Linha],0),5),""))</f>
        <v/>
      </c>
      <c r="F135" s="29" t="str">
        <f ca="1">IF($I135="","",IFERROR(INDEX(tbVisitas[],MATCH($I135,tbVisitas[Linha],0),1),""))</f>
        <v/>
      </c>
      <c r="G135" s="30" t="str">
        <f ca="1">IF($I135="","",IFERROR(INDEX(tbVisitas[],MATCH($I135,tbVisitas[Linha],0),6),""))</f>
        <v/>
      </c>
      <c r="H135" s="30" t="str">
        <f ca="1">IF($I135="","",IFERROR(INDEX(tbVisitas[],MATCH($I135,tbVisitas[Linha],0),7),""))</f>
        <v/>
      </c>
      <c r="I135" s="30" t="str">
        <f t="array" aca="1" ref="I135" ca="1">IFERROR(INDEX(tbVisitas[],MATCH(SMALL(IF((tbVisitas[Funcionário]=$B$5)*(tbVisitas[Data]&gt;=VLOOKUP($B$7,Aux!$E$2:$G$13,2,FALSE))*(tbVisitas[Data]&lt;=VLOOKUP($B$7,Aux!$E$2:$G$13,3,FALSE))=1,tbVisitas[Linha]),ROW(A130)),IF((tbVisitas[Funcionário]=$B$5)*(tbVisitas[Data]&gt;=VLOOKUP($B$7,Aux!$E$2:$G$13,2,FALSE))*(tbVisitas[Data]&lt;=VLOOKUP($B$7,Aux!$E$2:$G$13,3,FALSE))=1,tbVisitas[Linha]),0),9),"")</f>
        <v/>
      </c>
    </row>
    <row r="136" spans="4:9" ht="30" customHeight="1" x14ac:dyDescent="0.25">
      <c r="D136" s="28" t="str">
        <f ca="1">IF($I136="","",IFERROR(INDEX(tbVisitas[],MATCH($I136,tbVisitas[Linha],0),3),""))</f>
        <v/>
      </c>
      <c r="E136" s="28" t="str">
        <f ca="1">IF($I136="","",IFERROR(INDEX(tbVisitas[],MATCH($I136,tbVisitas[Linha],0),5),""))</f>
        <v/>
      </c>
      <c r="F136" s="29" t="str">
        <f ca="1">IF($I136="","",IFERROR(INDEX(tbVisitas[],MATCH($I136,tbVisitas[Linha],0),1),""))</f>
        <v/>
      </c>
      <c r="G136" s="30" t="str">
        <f ca="1">IF($I136="","",IFERROR(INDEX(tbVisitas[],MATCH($I136,tbVisitas[Linha],0),6),""))</f>
        <v/>
      </c>
      <c r="H136" s="30" t="str">
        <f ca="1">IF($I136="","",IFERROR(INDEX(tbVisitas[],MATCH($I136,tbVisitas[Linha],0),7),""))</f>
        <v/>
      </c>
      <c r="I136" s="30" t="str">
        <f t="array" aca="1" ref="I136" ca="1">IFERROR(INDEX(tbVisitas[],MATCH(SMALL(IF((tbVisitas[Funcionário]=$B$5)*(tbVisitas[Data]&gt;=VLOOKUP($B$7,Aux!$E$2:$G$13,2,FALSE))*(tbVisitas[Data]&lt;=VLOOKUP($B$7,Aux!$E$2:$G$13,3,FALSE))=1,tbVisitas[Linha]),ROW(A131)),IF((tbVisitas[Funcionário]=$B$5)*(tbVisitas[Data]&gt;=VLOOKUP($B$7,Aux!$E$2:$G$13,2,FALSE))*(tbVisitas[Data]&lt;=VLOOKUP($B$7,Aux!$E$2:$G$13,3,FALSE))=1,tbVisitas[Linha]),0),9),"")</f>
        <v/>
      </c>
    </row>
    <row r="137" spans="4:9" ht="30" customHeight="1" x14ac:dyDescent="0.25">
      <c r="D137" s="28" t="str">
        <f ca="1">IF($I137="","",IFERROR(INDEX(tbVisitas[],MATCH($I137,tbVisitas[Linha],0),3),""))</f>
        <v/>
      </c>
      <c r="E137" s="28" t="str">
        <f ca="1">IF($I137="","",IFERROR(INDEX(tbVisitas[],MATCH($I137,tbVisitas[Linha],0),5),""))</f>
        <v/>
      </c>
      <c r="F137" s="29" t="str">
        <f ca="1">IF($I137="","",IFERROR(INDEX(tbVisitas[],MATCH($I137,tbVisitas[Linha],0),1),""))</f>
        <v/>
      </c>
      <c r="G137" s="30" t="str">
        <f ca="1">IF($I137="","",IFERROR(INDEX(tbVisitas[],MATCH($I137,tbVisitas[Linha],0),6),""))</f>
        <v/>
      </c>
      <c r="H137" s="30" t="str">
        <f ca="1">IF($I137="","",IFERROR(INDEX(tbVisitas[],MATCH($I137,tbVisitas[Linha],0),7),""))</f>
        <v/>
      </c>
      <c r="I137" s="30" t="str">
        <f t="array" aca="1" ref="I137" ca="1">IFERROR(INDEX(tbVisitas[],MATCH(SMALL(IF((tbVisitas[Funcionário]=$B$5)*(tbVisitas[Data]&gt;=VLOOKUP($B$7,Aux!$E$2:$G$13,2,FALSE))*(tbVisitas[Data]&lt;=VLOOKUP($B$7,Aux!$E$2:$G$13,3,FALSE))=1,tbVisitas[Linha]),ROW(A132)),IF((tbVisitas[Funcionário]=$B$5)*(tbVisitas[Data]&gt;=VLOOKUP($B$7,Aux!$E$2:$G$13,2,FALSE))*(tbVisitas[Data]&lt;=VLOOKUP($B$7,Aux!$E$2:$G$13,3,FALSE))=1,tbVisitas[Linha]),0),9),"")</f>
        <v/>
      </c>
    </row>
    <row r="138" spans="4:9" ht="30" customHeight="1" x14ac:dyDescent="0.25">
      <c r="D138" s="28" t="str">
        <f ca="1">IF($I138="","",IFERROR(INDEX(tbVisitas[],MATCH($I138,tbVisitas[Linha],0),3),""))</f>
        <v/>
      </c>
      <c r="E138" s="28" t="str">
        <f ca="1">IF($I138="","",IFERROR(INDEX(tbVisitas[],MATCH($I138,tbVisitas[Linha],0),5),""))</f>
        <v/>
      </c>
      <c r="F138" s="29" t="str">
        <f ca="1">IF($I138="","",IFERROR(INDEX(tbVisitas[],MATCH($I138,tbVisitas[Linha],0),1),""))</f>
        <v/>
      </c>
      <c r="G138" s="30" t="str">
        <f ca="1">IF($I138="","",IFERROR(INDEX(tbVisitas[],MATCH($I138,tbVisitas[Linha],0),6),""))</f>
        <v/>
      </c>
      <c r="H138" s="30" t="str">
        <f ca="1">IF($I138="","",IFERROR(INDEX(tbVisitas[],MATCH($I138,tbVisitas[Linha],0),7),""))</f>
        <v/>
      </c>
      <c r="I138" s="30" t="str">
        <f t="array" aca="1" ref="I138" ca="1">IFERROR(INDEX(tbVisitas[],MATCH(SMALL(IF((tbVisitas[Funcionário]=$B$5)*(tbVisitas[Data]&gt;=VLOOKUP($B$7,Aux!$E$2:$G$13,2,FALSE))*(tbVisitas[Data]&lt;=VLOOKUP($B$7,Aux!$E$2:$G$13,3,FALSE))=1,tbVisitas[Linha]),ROW(A133)),IF((tbVisitas[Funcionário]=$B$5)*(tbVisitas[Data]&gt;=VLOOKUP($B$7,Aux!$E$2:$G$13,2,FALSE))*(tbVisitas[Data]&lt;=VLOOKUP($B$7,Aux!$E$2:$G$13,3,FALSE))=1,tbVisitas[Linha]),0),9),"")</f>
        <v/>
      </c>
    </row>
    <row r="139" spans="4:9" ht="30" customHeight="1" x14ac:dyDescent="0.25">
      <c r="D139" s="28" t="str">
        <f ca="1">IF($I139="","",IFERROR(INDEX(tbVisitas[],MATCH($I139,tbVisitas[Linha],0),3),""))</f>
        <v/>
      </c>
      <c r="E139" s="28" t="str">
        <f ca="1">IF($I139="","",IFERROR(INDEX(tbVisitas[],MATCH($I139,tbVisitas[Linha],0),5),""))</f>
        <v/>
      </c>
      <c r="F139" s="29" t="str">
        <f ca="1">IF($I139="","",IFERROR(INDEX(tbVisitas[],MATCH($I139,tbVisitas[Linha],0),1),""))</f>
        <v/>
      </c>
      <c r="G139" s="30" t="str">
        <f ca="1">IF($I139="","",IFERROR(INDEX(tbVisitas[],MATCH($I139,tbVisitas[Linha],0),6),""))</f>
        <v/>
      </c>
      <c r="H139" s="30" t="str">
        <f ca="1">IF($I139="","",IFERROR(INDEX(tbVisitas[],MATCH($I139,tbVisitas[Linha],0),7),""))</f>
        <v/>
      </c>
      <c r="I139" s="30" t="str">
        <f t="array" aca="1" ref="I139" ca="1">IFERROR(INDEX(tbVisitas[],MATCH(SMALL(IF((tbVisitas[Funcionário]=$B$5)*(tbVisitas[Data]&gt;=VLOOKUP($B$7,Aux!$E$2:$G$13,2,FALSE))*(tbVisitas[Data]&lt;=VLOOKUP($B$7,Aux!$E$2:$G$13,3,FALSE))=1,tbVisitas[Linha]),ROW(A134)),IF((tbVisitas[Funcionário]=$B$5)*(tbVisitas[Data]&gt;=VLOOKUP($B$7,Aux!$E$2:$G$13,2,FALSE))*(tbVisitas[Data]&lt;=VLOOKUP($B$7,Aux!$E$2:$G$13,3,FALSE))=1,tbVisitas[Linha]),0),9),"")</f>
        <v/>
      </c>
    </row>
    <row r="140" spans="4:9" ht="30" customHeight="1" x14ac:dyDescent="0.25">
      <c r="D140" s="28" t="str">
        <f ca="1">IF($I140="","",IFERROR(INDEX(tbVisitas[],MATCH($I140,tbVisitas[Linha],0),3),""))</f>
        <v/>
      </c>
      <c r="E140" s="28" t="str">
        <f ca="1">IF($I140="","",IFERROR(INDEX(tbVisitas[],MATCH($I140,tbVisitas[Linha],0),5),""))</f>
        <v/>
      </c>
      <c r="F140" s="29" t="str">
        <f ca="1">IF($I140="","",IFERROR(INDEX(tbVisitas[],MATCH($I140,tbVisitas[Linha],0),1),""))</f>
        <v/>
      </c>
      <c r="G140" s="30" t="str">
        <f ca="1">IF($I140="","",IFERROR(INDEX(tbVisitas[],MATCH($I140,tbVisitas[Linha],0),6),""))</f>
        <v/>
      </c>
      <c r="H140" s="30" t="str">
        <f ca="1">IF($I140="","",IFERROR(INDEX(tbVisitas[],MATCH($I140,tbVisitas[Linha],0),7),""))</f>
        <v/>
      </c>
      <c r="I140" s="30" t="str">
        <f t="array" aca="1" ref="I140" ca="1">IFERROR(INDEX(tbVisitas[],MATCH(SMALL(IF((tbVisitas[Funcionário]=$B$5)*(tbVisitas[Data]&gt;=VLOOKUP($B$7,Aux!$E$2:$G$13,2,FALSE))*(tbVisitas[Data]&lt;=VLOOKUP($B$7,Aux!$E$2:$G$13,3,FALSE))=1,tbVisitas[Linha]),ROW(A135)),IF((tbVisitas[Funcionário]=$B$5)*(tbVisitas[Data]&gt;=VLOOKUP($B$7,Aux!$E$2:$G$13,2,FALSE))*(tbVisitas[Data]&lt;=VLOOKUP($B$7,Aux!$E$2:$G$13,3,FALSE))=1,tbVisitas[Linha]),0),9),"")</f>
        <v/>
      </c>
    </row>
    <row r="141" spans="4:9" ht="30" customHeight="1" x14ac:dyDescent="0.25">
      <c r="D141" s="28" t="str">
        <f ca="1">IF($I141="","",IFERROR(INDEX(tbVisitas[],MATCH($I141,tbVisitas[Linha],0),3),""))</f>
        <v/>
      </c>
      <c r="E141" s="28" t="str">
        <f ca="1">IF($I141="","",IFERROR(INDEX(tbVisitas[],MATCH($I141,tbVisitas[Linha],0),5),""))</f>
        <v/>
      </c>
      <c r="F141" s="29" t="str">
        <f ca="1">IF($I141="","",IFERROR(INDEX(tbVisitas[],MATCH($I141,tbVisitas[Linha],0),1),""))</f>
        <v/>
      </c>
      <c r="G141" s="30" t="str">
        <f ca="1">IF($I141="","",IFERROR(INDEX(tbVisitas[],MATCH($I141,tbVisitas[Linha],0),6),""))</f>
        <v/>
      </c>
      <c r="H141" s="30" t="str">
        <f ca="1">IF($I141="","",IFERROR(INDEX(tbVisitas[],MATCH($I141,tbVisitas[Linha],0),7),""))</f>
        <v/>
      </c>
      <c r="I141" s="30" t="str">
        <f t="array" aca="1" ref="I141" ca="1">IFERROR(INDEX(tbVisitas[],MATCH(SMALL(IF((tbVisitas[Funcionário]=$B$5)*(tbVisitas[Data]&gt;=VLOOKUP($B$7,Aux!$E$2:$G$13,2,FALSE))*(tbVisitas[Data]&lt;=VLOOKUP($B$7,Aux!$E$2:$G$13,3,FALSE))=1,tbVisitas[Linha]),ROW(A136)),IF((tbVisitas[Funcionário]=$B$5)*(tbVisitas[Data]&gt;=VLOOKUP($B$7,Aux!$E$2:$G$13,2,FALSE))*(tbVisitas[Data]&lt;=VLOOKUP($B$7,Aux!$E$2:$G$13,3,FALSE))=1,tbVisitas[Linha]),0),9),"")</f>
        <v/>
      </c>
    </row>
    <row r="142" spans="4:9" ht="30" customHeight="1" x14ac:dyDescent="0.25">
      <c r="D142" s="28" t="str">
        <f ca="1">IF($I142="","",IFERROR(INDEX(tbVisitas[],MATCH($I142,tbVisitas[Linha],0),3),""))</f>
        <v/>
      </c>
      <c r="E142" s="28" t="str">
        <f ca="1">IF($I142="","",IFERROR(INDEX(tbVisitas[],MATCH($I142,tbVisitas[Linha],0),5),""))</f>
        <v/>
      </c>
      <c r="F142" s="29" t="str">
        <f ca="1">IF($I142="","",IFERROR(INDEX(tbVisitas[],MATCH($I142,tbVisitas[Linha],0),1),""))</f>
        <v/>
      </c>
      <c r="G142" s="30" t="str">
        <f ca="1">IF($I142="","",IFERROR(INDEX(tbVisitas[],MATCH($I142,tbVisitas[Linha],0),6),""))</f>
        <v/>
      </c>
      <c r="H142" s="30" t="str">
        <f ca="1">IF($I142="","",IFERROR(INDEX(tbVisitas[],MATCH($I142,tbVisitas[Linha],0),7),""))</f>
        <v/>
      </c>
      <c r="I142" s="30" t="str">
        <f t="array" aca="1" ref="I142" ca="1">IFERROR(INDEX(tbVisitas[],MATCH(SMALL(IF((tbVisitas[Funcionário]=$B$5)*(tbVisitas[Data]&gt;=VLOOKUP($B$7,Aux!$E$2:$G$13,2,FALSE))*(tbVisitas[Data]&lt;=VLOOKUP($B$7,Aux!$E$2:$G$13,3,FALSE))=1,tbVisitas[Linha]),ROW(A137)),IF((tbVisitas[Funcionário]=$B$5)*(tbVisitas[Data]&gt;=VLOOKUP($B$7,Aux!$E$2:$G$13,2,FALSE))*(tbVisitas[Data]&lt;=VLOOKUP($B$7,Aux!$E$2:$G$13,3,FALSE))=1,tbVisitas[Linha]),0),9),"")</f>
        <v/>
      </c>
    </row>
    <row r="143" spans="4:9" ht="30" customHeight="1" x14ac:dyDescent="0.25">
      <c r="D143" s="28" t="str">
        <f ca="1">IF($I143="","",IFERROR(INDEX(tbVisitas[],MATCH($I143,tbVisitas[Linha],0),3),""))</f>
        <v/>
      </c>
      <c r="E143" s="28" t="str">
        <f ca="1">IF($I143="","",IFERROR(INDEX(tbVisitas[],MATCH($I143,tbVisitas[Linha],0),5),""))</f>
        <v/>
      </c>
      <c r="F143" s="29" t="str">
        <f ca="1">IF($I143="","",IFERROR(INDEX(tbVisitas[],MATCH($I143,tbVisitas[Linha],0),1),""))</f>
        <v/>
      </c>
      <c r="G143" s="30" t="str">
        <f ca="1">IF($I143="","",IFERROR(INDEX(tbVisitas[],MATCH($I143,tbVisitas[Linha],0),6),""))</f>
        <v/>
      </c>
      <c r="H143" s="30" t="str">
        <f ca="1">IF($I143="","",IFERROR(INDEX(tbVisitas[],MATCH($I143,tbVisitas[Linha],0),7),""))</f>
        <v/>
      </c>
      <c r="I143" s="30" t="str">
        <f t="array" aca="1" ref="I143" ca="1">IFERROR(INDEX(tbVisitas[],MATCH(SMALL(IF((tbVisitas[Funcionário]=$B$5)*(tbVisitas[Data]&gt;=VLOOKUP($B$7,Aux!$E$2:$G$13,2,FALSE))*(tbVisitas[Data]&lt;=VLOOKUP($B$7,Aux!$E$2:$G$13,3,FALSE))=1,tbVisitas[Linha]),ROW(A138)),IF((tbVisitas[Funcionário]=$B$5)*(tbVisitas[Data]&gt;=VLOOKUP($B$7,Aux!$E$2:$G$13,2,FALSE))*(tbVisitas[Data]&lt;=VLOOKUP($B$7,Aux!$E$2:$G$13,3,FALSE))=1,tbVisitas[Linha]),0),9),"")</f>
        <v/>
      </c>
    </row>
    <row r="144" spans="4:9" ht="30" customHeight="1" x14ac:dyDescent="0.25">
      <c r="D144" s="28" t="str">
        <f ca="1">IF($I144="","",IFERROR(INDEX(tbVisitas[],MATCH($I144,tbVisitas[Linha],0),3),""))</f>
        <v/>
      </c>
      <c r="E144" s="28" t="str">
        <f ca="1">IF($I144="","",IFERROR(INDEX(tbVisitas[],MATCH($I144,tbVisitas[Linha],0),5),""))</f>
        <v/>
      </c>
      <c r="F144" s="29" t="str">
        <f ca="1">IF($I144="","",IFERROR(INDEX(tbVisitas[],MATCH($I144,tbVisitas[Linha],0),1),""))</f>
        <v/>
      </c>
      <c r="G144" s="30" t="str">
        <f ca="1">IF($I144="","",IFERROR(INDEX(tbVisitas[],MATCH($I144,tbVisitas[Linha],0),6),""))</f>
        <v/>
      </c>
      <c r="H144" s="30" t="str">
        <f ca="1">IF($I144="","",IFERROR(INDEX(tbVisitas[],MATCH($I144,tbVisitas[Linha],0),7),""))</f>
        <v/>
      </c>
      <c r="I144" s="30" t="str">
        <f t="array" aca="1" ref="I144" ca="1">IFERROR(INDEX(tbVisitas[],MATCH(SMALL(IF((tbVisitas[Funcionário]=$B$5)*(tbVisitas[Data]&gt;=VLOOKUP($B$7,Aux!$E$2:$G$13,2,FALSE))*(tbVisitas[Data]&lt;=VLOOKUP($B$7,Aux!$E$2:$G$13,3,FALSE))=1,tbVisitas[Linha]),ROW(A139)),IF((tbVisitas[Funcionário]=$B$5)*(tbVisitas[Data]&gt;=VLOOKUP($B$7,Aux!$E$2:$G$13,2,FALSE))*(tbVisitas[Data]&lt;=VLOOKUP($B$7,Aux!$E$2:$G$13,3,FALSE))=1,tbVisitas[Linha]),0),9),"")</f>
        <v/>
      </c>
    </row>
    <row r="145" spans="4:9" ht="30" customHeight="1" x14ac:dyDescent="0.25">
      <c r="D145" s="28" t="str">
        <f ca="1">IF($I145="","",IFERROR(INDEX(tbVisitas[],MATCH($I145,tbVisitas[Linha],0),3),""))</f>
        <v/>
      </c>
      <c r="E145" s="28" t="str">
        <f ca="1">IF($I145="","",IFERROR(INDEX(tbVisitas[],MATCH($I145,tbVisitas[Linha],0),5),""))</f>
        <v/>
      </c>
      <c r="F145" s="29" t="str">
        <f ca="1">IF($I145="","",IFERROR(INDEX(tbVisitas[],MATCH($I145,tbVisitas[Linha],0),1),""))</f>
        <v/>
      </c>
      <c r="G145" s="30" t="str">
        <f ca="1">IF($I145="","",IFERROR(INDEX(tbVisitas[],MATCH($I145,tbVisitas[Linha],0),6),""))</f>
        <v/>
      </c>
      <c r="H145" s="30" t="str">
        <f ca="1">IF($I145="","",IFERROR(INDEX(tbVisitas[],MATCH($I145,tbVisitas[Linha],0),7),""))</f>
        <v/>
      </c>
      <c r="I145" s="30" t="str">
        <f t="array" aca="1" ref="I145" ca="1">IFERROR(INDEX(tbVisitas[],MATCH(SMALL(IF((tbVisitas[Funcionário]=$B$5)*(tbVisitas[Data]&gt;=VLOOKUP($B$7,Aux!$E$2:$G$13,2,FALSE))*(tbVisitas[Data]&lt;=VLOOKUP($B$7,Aux!$E$2:$G$13,3,FALSE))=1,tbVisitas[Linha]),ROW(A140)),IF((tbVisitas[Funcionário]=$B$5)*(tbVisitas[Data]&gt;=VLOOKUP($B$7,Aux!$E$2:$G$13,2,FALSE))*(tbVisitas[Data]&lt;=VLOOKUP($B$7,Aux!$E$2:$G$13,3,FALSE))=1,tbVisitas[Linha]),0),9),"")</f>
        <v/>
      </c>
    </row>
    <row r="146" spans="4:9" ht="30" customHeight="1" x14ac:dyDescent="0.25">
      <c r="D146" s="28" t="str">
        <f ca="1">IF($I146="","",IFERROR(INDEX(tbVisitas[],MATCH($I146,tbVisitas[Linha],0),3),""))</f>
        <v/>
      </c>
      <c r="E146" s="28" t="str">
        <f ca="1">IF($I146="","",IFERROR(INDEX(tbVisitas[],MATCH($I146,tbVisitas[Linha],0),5),""))</f>
        <v/>
      </c>
      <c r="F146" s="29" t="str">
        <f ca="1">IF($I146="","",IFERROR(INDEX(tbVisitas[],MATCH($I146,tbVisitas[Linha],0),1),""))</f>
        <v/>
      </c>
      <c r="G146" s="30" t="str">
        <f ca="1">IF($I146="","",IFERROR(INDEX(tbVisitas[],MATCH($I146,tbVisitas[Linha],0),6),""))</f>
        <v/>
      </c>
      <c r="H146" s="30" t="str">
        <f ca="1">IF($I146="","",IFERROR(INDEX(tbVisitas[],MATCH($I146,tbVisitas[Linha],0),7),""))</f>
        <v/>
      </c>
      <c r="I146" s="30" t="str">
        <f t="array" aca="1" ref="I146" ca="1">IFERROR(INDEX(tbVisitas[],MATCH(SMALL(IF((tbVisitas[Funcionário]=$B$5)*(tbVisitas[Data]&gt;=VLOOKUP($B$7,Aux!$E$2:$G$13,2,FALSE))*(tbVisitas[Data]&lt;=VLOOKUP($B$7,Aux!$E$2:$G$13,3,FALSE))=1,tbVisitas[Linha]),ROW(A141)),IF((tbVisitas[Funcionário]=$B$5)*(tbVisitas[Data]&gt;=VLOOKUP($B$7,Aux!$E$2:$G$13,2,FALSE))*(tbVisitas[Data]&lt;=VLOOKUP($B$7,Aux!$E$2:$G$13,3,FALSE))=1,tbVisitas[Linha]),0),9),"")</f>
        <v/>
      </c>
    </row>
    <row r="147" spans="4:9" ht="30" customHeight="1" x14ac:dyDescent="0.25">
      <c r="D147" s="28" t="str">
        <f ca="1">IF($I147="","",IFERROR(INDEX(tbVisitas[],MATCH($I147,tbVisitas[Linha],0),3),""))</f>
        <v/>
      </c>
      <c r="E147" s="28" t="str">
        <f ca="1">IF($I147="","",IFERROR(INDEX(tbVisitas[],MATCH($I147,tbVisitas[Linha],0),5),""))</f>
        <v/>
      </c>
      <c r="F147" s="29" t="str">
        <f ca="1">IF($I147="","",IFERROR(INDEX(tbVisitas[],MATCH($I147,tbVisitas[Linha],0),1),""))</f>
        <v/>
      </c>
      <c r="G147" s="30" t="str">
        <f ca="1">IF($I147="","",IFERROR(INDEX(tbVisitas[],MATCH($I147,tbVisitas[Linha],0),6),""))</f>
        <v/>
      </c>
      <c r="H147" s="30" t="str">
        <f ca="1">IF($I147="","",IFERROR(INDEX(tbVisitas[],MATCH($I147,tbVisitas[Linha],0),7),""))</f>
        <v/>
      </c>
      <c r="I147" s="30" t="str">
        <f t="array" aca="1" ref="I147" ca="1">IFERROR(INDEX(tbVisitas[],MATCH(SMALL(IF((tbVisitas[Funcionário]=$B$5)*(tbVisitas[Data]&gt;=VLOOKUP($B$7,Aux!$E$2:$G$13,2,FALSE))*(tbVisitas[Data]&lt;=VLOOKUP($B$7,Aux!$E$2:$G$13,3,FALSE))=1,tbVisitas[Linha]),ROW(A142)),IF((tbVisitas[Funcionário]=$B$5)*(tbVisitas[Data]&gt;=VLOOKUP($B$7,Aux!$E$2:$G$13,2,FALSE))*(tbVisitas[Data]&lt;=VLOOKUP($B$7,Aux!$E$2:$G$13,3,FALSE))=1,tbVisitas[Linha]),0),9),"")</f>
        <v/>
      </c>
    </row>
    <row r="148" spans="4:9" ht="30" customHeight="1" x14ac:dyDescent="0.25">
      <c r="D148" s="28" t="str">
        <f ca="1">IF($I148="","",IFERROR(INDEX(tbVisitas[],MATCH($I148,tbVisitas[Linha],0),3),""))</f>
        <v/>
      </c>
      <c r="E148" s="28" t="str">
        <f ca="1">IF($I148="","",IFERROR(INDEX(tbVisitas[],MATCH($I148,tbVisitas[Linha],0),5),""))</f>
        <v/>
      </c>
      <c r="F148" s="29" t="str">
        <f ca="1">IF($I148="","",IFERROR(INDEX(tbVisitas[],MATCH($I148,tbVisitas[Linha],0),1),""))</f>
        <v/>
      </c>
      <c r="G148" s="30" t="str">
        <f ca="1">IF($I148="","",IFERROR(INDEX(tbVisitas[],MATCH($I148,tbVisitas[Linha],0),6),""))</f>
        <v/>
      </c>
      <c r="H148" s="30" t="str">
        <f ca="1">IF($I148="","",IFERROR(INDEX(tbVisitas[],MATCH($I148,tbVisitas[Linha],0),7),""))</f>
        <v/>
      </c>
      <c r="I148" s="30" t="str">
        <f t="array" aca="1" ref="I148" ca="1">IFERROR(INDEX(tbVisitas[],MATCH(SMALL(IF((tbVisitas[Funcionário]=$B$5)*(tbVisitas[Data]&gt;=VLOOKUP($B$7,Aux!$E$2:$G$13,2,FALSE))*(tbVisitas[Data]&lt;=VLOOKUP($B$7,Aux!$E$2:$G$13,3,FALSE))=1,tbVisitas[Linha]),ROW(A143)),IF((tbVisitas[Funcionário]=$B$5)*(tbVisitas[Data]&gt;=VLOOKUP($B$7,Aux!$E$2:$G$13,2,FALSE))*(tbVisitas[Data]&lt;=VLOOKUP($B$7,Aux!$E$2:$G$13,3,FALSE))=1,tbVisitas[Linha]),0),9),"")</f>
        <v/>
      </c>
    </row>
    <row r="149" spans="4:9" ht="30" customHeight="1" x14ac:dyDescent="0.25">
      <c r="D149" s="28" t="str">
        <f ca="1">IF($I149="","",IFERROR(INDEX(tbVisitas[],MATCH($I149,tbVisitas[Linha],0),3),""))</f>
        <v/>
      </c>
      <c r="E149" s="28" t="str">
        <f ca="1">IF($I149="","",IFERROR(INDEX(tbVisitas[],MATCH($I149,tbVisitas[Linha],0),5),""))</f>
        <v/>
      </c>
      <c r="F149" s="29" t="str">
        <f ca="1">IF($I149="","",IFERROR(INDEX(tbVisitas[],MATCH($I149,tbVisitas[Linha],0),1),""))</f>
        <v/>
      </c>
      <c r="G149" s="30" t="str">
        <f ca="1">IF($I149="","",IFERROR(INDEX(tbVisitas[],MATCH($I149,tbVisitas[Linha],0),6),""))</f>
        <v/>
      </c>
      <c r="H149" s="30" t="str">
        <f ca="1">IF($I149="","",IFERROR(INDEX(tbVisitas[],MATCH($I149,tbVisitas[Linha],0),7),""))</f>
        <v/>
      </c>
      <c r="I149" s="30" t="str">
        <f t="array" aca="1" ref="I149" ca="1">IFERROR(INDEX(tbVisitas[],MATCH(SMALL(IF((tbVisitas[Funcionário]=$B$5)*(tbVisitas[Data]&gt;=VLOOKUP($B$7,Aux!$E$2:$G$13,2,FALSE))*(tbVisitas[Data]&lt;=VLOOKUP($B$7,Aux!$E$2:$G$13,3,FALSE))=1,tbVisitas[Linha]),ROW(A144)),IF((tbVisitas[Funcionário]=$B$5)*(tbVisitas[Data]&gt;=VLOOKUP($B$7,Aux!$E$2:$G$13,2,FALSE))*(tbVisitas[Data]&lt;=VLOOKUP($B$7,Aux!$E$2:$G$13,3,FALSE))=1,tbVisitas[Linha]),0),9),"")</f>
        <v/>
      </c>
    </row>
    <row r="150" spans="4:9" ht="30" customHeight="1" x14ac:dyDescent="0.25">
      <c r="D150" s="28" t="str">
        <f ca="1">IF($I150="","",IFERROR(INDEX(tbVisitas[],MATCH($I150,tbVisitas[Linha],0),3),""))</f>
        <v/>
      </c>
      <c r="E150" s="28" t="str">
        <f ca="1">IF($I150="","",IFERROR(INDEX(tbVisitas[],MATCH($I150,tbVisitas[Linha],0),5),""))</f>
        <v/>
      </c>
      <c r="F150" s="29" t="str">
        <f ca="1">IF($I150="","",IFERROR(INDEX(tbVisitas[],MATCH($I150,tbVisitas[Linha],0),1),""))</f>
        <v/>
      </c>
      <c r="G150" s="30" t="str">
        <f ca="1">IF($I150="","",IFERROR(INDEX(tbVisitas[],MATCH($I150,tbVisitas[Linha],0),6),""))</f>
        <v/>
      </c>
      <c r="H150" s="30" t="str">
        <f ca="1">IF($I150="","",IFERROR(INDEX(tbVisitas[],MATCH($I150,tbVisitas[Linha],0),7),""))</f>
        <v/>
      </c>
      <c r="I150" s="30" t="str">
        <f t="array" aca="1" ref="I150" ca="1">IFERROR(INDEX(tbVisitas[],MATCH(SMALL(IF((tbVisitas[Funcionário]=$B$5)*(tbVisitas[Data]&gt;=VLOOKUP($B$7,Aux!$E$2:$G$13,2,FALSE))*(tbVisitas[Data]&lt;=VLOOKUP($B$7,Aux!$E$2:$G$13,3,FALSE))=1,tbVisitas[Linha]),ROW(A145)),IF((tbVisitas[Funcionário]=$B$5)*(tbVisitas[Data]&gt;=VLOOKUP($B$7,Aux!$E$2:$G$13,2,FALSE))*(tbVisitas[Data]&lt;=VLOOKUP($B$7,Aux!$E$2:$G$13,3,FALSE))=1,tbVisitas[Linha]),0),9),"")</f>
        <v/>
      </c>
    </row>
    <row r="151" spans="4:9" ht="30" customHeight="1" x14ac:dyDescent="0.25">
      <c r="D151" s="28" t="str">
        <f ca="1">IF($I151="","",IFERROR(INDEX(tbVisitas[],MATCH($I151,tbVisitas[Linha],0),3),""))</f>
        <v/>
      </c>
      <c r="E151" s="28" t="str">
        <f ca="1">IF($I151="","",IFERROR(INDEX(tbVisitas[],MATCH($I151,tbVisitas[Linha],0),5),""))</f>
        <v/>
      </c>
      <c r="F151" s="29" t="str">
        <f ca="1">IF($I151="","",IFERROR(INDEX(tbVisitas[],MATCH($I151,tbVisitas[Linha],0),1),""))</f>
        <v/>
      </c>
      <c r="G151" s="30" t="str">
        <f ca="1">IF($I151="","",IFERROR(INDEX(tbVisitas[],MATCH($I151,tbVisitas[Linha],0),6),""))</f>
        <v/>
      </c>
      <c r="H151" s="30" t="str">
        <f ca="1">IF($I151="","",IFERROR(INDEX(tbVisitas[],MATCH($I151,tbVisitas[Linha],0),7),""))</f>
        <v/>
      </c>
      <c r="I151" s="30" t="str">
        <f t="array" aca="1" ref="I151" ca="1">IFERROR(INDEX(tbVisitas[],MATCH(SMALL(IF((tbVisitas[Funcionário]=$B$5)*(tbVisitas[Data]&gt;=VLOOKUP($B$7,Aux!$E$2:$G$13,2,FALSE))*(tbVisitas[Data]&lt;=VLOOKUP($B$7,Aux!$E$2:$G$13,3,FALSE))=1,tbVisitas[Linha]),ROW(A146)),IF((tbVisitas[Funcionário]=$B$5)*(tbVisitas[Data]&gt;=VLOOKUP($B$7,Aux!$E$2:$G$13,2,FALSE))*(tbVisitas[Data]&lt;=VLOOKUP($B$7,Aux!$E$2:$G$13,3,FALSE))=1,tbVisitas[Linha]),0),9),"")</f>
        <v/>
      </c>
    </row>
    <row r="152" spans="4:9" ht="30" customHeight="1" x14ac:dyDescent="0.25">
      <c r="D152" s="28" t="str">
        <f ca="1">IF($I152="","",IFERROR(INDEX(tbVisitas[],MATCH($I152,tbVisitas[Linha],0),3),""))</f>
        <v/>
      </c>
      <c r="E152" s="28" t="str">
        <f ca="1">IF($I152="","",IFERROR(INDEX(tbVisitas[],MATCH($I152,tbVisitas[Linha],0),5),""))</f>
        <v/>
      </c>
      <c r="F152" s="29" t="str">
        <f ca="1">IF($I152="","",IFERROR(INDEX(tbVisitas[],MATCH($I152,tbVisitas[Linha],0),1),""))</f>
        <v/>
      </c>
      <c r="G152" s="30" t="str">
        <f ca="1">IF($I152="","",IFERROR(INDEX(tbVisitas[],MATCH($I152,tbVisitas[Linha],0),6),""))</f>
        <v/>
      </c>
      <c r="H152" s="30" t="str">
        <f ca="1">IF($I152="","",IFERROR(INDEX(tbVisitas[],MATCH($I152,tbVisitas[Linha],0),7),""))</f>
        <v/>
      </c>
      <c r="I152" s="30" t="str">
        <f t="array" aca="1" ref="I152" ca="1">IFERROR(INDEX(tbVisitas[],MATCH(SMALL(IF((tbVisitas[Funcionário]=$B$5)*(tbVisitas[Data]&gt;=VLOOKUP($B$7,Aux!$E$2:$G$13,2,FALSE))*(tbVisitas[Data]&lt;=VLOOKUP($B$7,Aux!$E$2:$G$13,3,FALSE))=1,tbVisitas[Linha]),ROW(A147)),IF((tbVisitas[Funcionário]=$B$5)*(tbVisitas[Data]&gt;=VLOOKUP($B$7,Aux!$E$2:$G$13,2,FALSE))*(tbVisitas[Data]&lt;=VLOOKUP($B$7,Aux!$E$2:$G$13,3,FALSE))=1,tbVisitas[Linha]),0),9),"")</f>
        <v/>
      </c>
    </row>
    <row r="153" spans="4:9" ht="30" customHeight="1" x14ac:dyDescent="0.25">
      <c r="D153" s="28" t="str">
        <f ca="1">IF($I153="","",IFERROR(INDEX(tbVisitas[],MATCH($I153,tbVisitas[Linha],0),3),""))</f>
        <v/>
      </c>
      <c r="E153" s="28" t="str">
        <f ca="1">IF($I153="","",IFERROR(INDEX(tbVisitas[],MATCH($I153,tbVisitas[Linha],0),5),""))</f>
        <v/>
      </c>
      <c r="F153" s="29" t="str">
        <f ca="1">IF($I153="","",IFERROR(INDEX(tbVisitas[],MATCH($I153,tbVisitas[Linha],0),1),""))</f>
        <v/>
      </c>
      <c r="G153" s="30" t="str">
        <f ca="1">IF($I153="","",IFERROR(INDEX(tbVisitas[],MATCH($I153,tbVisitas[Linha],0),6),""))</f>
        <v/>
      </c>
      <c r="H153" s="30" t="str">
        <f ca="1">IF($I153="","",IFERROR(INDEX(tbVisitas[],MATCH($I153,tbVisitas[Linha],0),7),""))</f>
        <v/>
      </c>
      <c r="I153" s="30" t="str">
        <f t="array" aca="1" ref="I153" ca="1">IFERROR(INDEX(tbVisitas[],MATCH(SMALL(IF((tbVisitas[Funcionário]=$B$5)*(tbVisitas[Data]&gt;=VLOOKUP($B$7,Aux!$E$2:$G$13,2,FALSE))*(tbVisitas[Data]&lt;=VLOOKUP($B$7,Aux!$E$2:$G$13,3,FALSE))=1,tbVisitas[Linha]),ROW(A148)),IF((tbVisitas[Funcionário]=$B$5)*(tbVisitas[Data]&gt;=VLOOKUP($B$7,Aux!$E$2:$G$13,2,FALSE))*(tbVisitas[Data]&lt;=VLOOKUP($B$7,Aux!$E$2:$G$13,3,FALSE))=1,tbVisitas[Linha]),0),9),"")</f>
        <v/>
      </c>
    </row>
    <row r="154" spans="4:9" ht="30" customHeight="1" x14ac:dyDescent="0.25">
      <c r="D154" s="28" t="str">
        <f ca="1">IF($I154="","",IFERROR(INDEX(tbVisitas[],MATCH($I154,tbVisitas[Linha],0),3),""))</f>
        <v/>
      </c>
      <c r="E154" s="28" t="str">
        <f ca="1">IF($I154="","",IFERROR(INDEX(tbVisitas[],MATCH($I154,tbVisitas[Linha],0),5),""))</f>
        <v/>
      </c>
      <c r="F154" s="29" t="str">
        <f ca="1">IF($I154="","",IFERROR(INDEX(tbVisitas[],MATCH($I154,tbVisitas[Linha],0),1),""))</f>
        <v/>
      </c>
      <c r="G154" s="30" t="str">
        <f ca="1">IF($I154="","",IFERROR(INDEX(tbVisitas[],MATCH($I154,tbVisitas[Linha],0),6),""))</f>
        <v/>
      </c>
      <c r="H154" s="30" t="str">
        <f ca="1">IF($I154="","",IFERROR(INDEX(tbVisitas[],MATCH($I154,tbVisitas[Linha],0),7),""))</f>
        <v/>
      </c>
      <c r="I154" s="30" t="str">
        <f t="array" aca="1" ref="I154" ca="1">IFERROR(INDEX(tbVisitas[],MATCH(SMALL(IF((tbVisitas[Funcionário]=$B$5)*(tbVisitas[Data]&gt;=VLOOKUP($B$7,Aux!$E$2:$G$13,2,FALSE))*(tbVisitas[Data]&lt;=VLOOKUP($B$7,Aux!$E$2:$G$13,3,FALSE))=1,tbVisitas[Linha]),ROW(A149)),IF((tbVisitas[Funcionário]=$B$5)*(tbVisitas[Data]&gt;=VLOOKUP($B$7,Aux!$E$2:$G$13,2,FALSE))*(tbVisitas[Data]&lt;=VLOOKUP($B$7,Aux!$E$2:$G$13,3,FALSE))=1,tbVisitas[Linha]),0),9),"")</f>
        <v/>
      </c>
    </row>
    <row r="155" spans="4:9" ht="30" customHeight="1" x14ac:dyDescent="0.25">
      <c r="D155" s="28" t="str">
        <f ca="1">IF($I155="","",IFERROR(INDEX(tbVisitas[],MATCH($I155,tbVisitas[Linha],0),3),""))</f>
        <v/>
      </c>
      <c r="E155" s="28" t="str">
        <f ca="1">IF($I155="","",IFERROR(INDEX(tbVisitas[],MATCH($I155,tbVisitas[Linha],0),5),""))</f>
        <v/>
      </c>
      <c r="F155" s="29" t="str">
        <f ca="1">IF($I155="","",IFERROR(INDEX(tbVisitas[],MATCH($I155,tbVisitas[Linha],0),1),""))</f>
        <v/>
      </c>
      <c r="G155" s="30" t="str">
        <f ca="1">IF($I155="","",IFERROR(INDEX(tbVisitas[],MATCH($I155,tbVisitas[Linha],0),6),""))</f>
        <v/>
      </c>
      <c r="H155" s="30" t="str">
        <f ca="1">IF($I155="","",IFERROR(INDEX(tbVisitas[],MATCH($I155,tbVisitas[Linha],0),7),""))</f>
        <v/>
      </c>
      <c r="I155" s="30" t="str">
        <f t="array" aca="1" ref="I155" ca="1">IFERROR(INDEX(tbVisitas[],MATCH(SMALL(IF((tbVisitas[Funcionário]=$B$5)*(tbVisitas[Data]&gt;=VLOOKUP($B$7,Aux!$E$2:$G$13,2,FALSE))*(tbVisitas[Data]&lt;=VLOOKUP($B$7,Aux!$E$2:$G$13,3,FALSE))=1,tbVisitas[Linha]),ROW(A150)),IF((tbVisitas[Funcionário]=$B$5)*(tbVisitas[Data]&gt;=VLOOKUP($B$7,Aux!$E$2:$G$13,2,FALSE))*(tbVisitas[Data]&lt;=VLOOKUP($B$7,Aux!$E$2:$G$13,3,FALSE))=1,tbVisitas[Linha]),0),9),"")</f>
        <v/>
      </c>
    </row>
    <row r="156" spans="4:9" ht="30" customHeight="1" x14ac:dyDescent="0.25">
      <c r="D156" s="28" t="str">
        <f ca="1">IF($I156="","",IFERROR(INDEX(tbVisitas[],MATCH($I156,tbVisitas[Linha],0),3),""))</f>
        <v/>
      </c>
      <c r="E156" s="28" t="str">
        <f ca="1">IF($I156="","",IFERROR(INDEX(tbVisitas[],MATCH($I156,tbVisitas[Linha],0),5),""))</f>
        <v/>
      </c>
      <c r="F156" s="29" t="str">
        <f ca="1">IF($I156="","",IFERROR(INDEX(tbVisitas[],MATCH($I156,tbVisitas[Linha],0),1),""))</f>
        <v/>
      </c>
      <c r="G156" s="30" t="str">
        <f ca="1">IF($I156="","",IFERROR(INDEX(tbVisitas[],MATCH($I156,tbVisitas[Linha],0),6),""))</f>
        <v/>
      </c>
      <c r="H156" s="30" t="str">
        <f ca="1">IF($I156="","",IFERROR(INDEX(tbVisitas[],MATCH($I156,tbVisitas[Linha],0),7),""))</f>
        <v/>
      </c>
      <c r="I156" s="30" t="str">
        <f t="array" aca="1" ref="I156" ca="1">IFERROR(INDEX(tbVisitas[],MATCH(SMALL(IF((tbVisitas[Funcionário]=$B$5)*(tbVisitas[Data]&gt;=VLOOKUP($B$7,Aux!$E$2:$G$13,2,FALSE))*(tbVisitas[Data]&lt;=VLOOKUP($B$7,Aux!$E$2:$G$13,3,FALSE))=1,tbVisitas[Linha]),ROW(A151)),IF((tbVisitas[Funcionário]=$B$5)*(tbVisitas[Data]&gt;=VLOOKUP($B$7,Aux!$E$2:$G$13,2,FALSE))*(tbVisitas[Data]&lt;=VLOOKUP($B$7,Aux!$E$2:$G$13,3,FALSE))=1,tbVisitas[Linha]),0),9),"")</f>
        <v/>
      </c>
    </row>
    <row r="157" spans="4:9" ht="30" customHeight="1" x14ac:dyDescent="0.25">
      <c r="D157" s="28" t="str">
        <f ca="1">IF($I157="","",IFERROR(INDEX(tbVisitas[],MATCH($I157,tbVisitas[Linha],0),3),""))</f>
        <v/>
      </c>
      <c r="E157" s="28" t="str">
        <f ca="1">IF($I157="","",IFERROR(INDEX(tbVisitas[],MATCH($I157,tbVisitas[Linha],0),5),""))</f>
        <v/>
      </c>
      <c r="F157" s="29" t="str">
        <f ca="1">IF($I157="","",IFERROR(INDEX(tbVisitas[],MATCH($I157,tbVisitas[Linha],0),1),""))</f>
        <v/>
      </c>
      <c r="G157" s="30" t="str">
        <f ca="1">IF($I157="","",IFERROR(INDEX(tbVisitas[],MATCH($I157,tbVisitas[Linha],0),6),""))</f>
        <v/>
      </c>
      <c r="H157" s="30" t="str">
        <f ca="1">IF($I157="","",IFERROR(INDEX(tbVisitas[],MATCH($I157,tbVisitas[Linha],0),7),""))</f>
        <v/>
      </c>
      <c r="I157" s="30" t="str">
        <f t="array" aca="1" ref="I157" ca="1">IFERROR(INDEX(tbVisitas[],MATCH(SMALL(IF((tbVisitas[Funcionário]=$B$5)*(tbVisitas[Data]&gt;=VLOOKUP($B$7,Aux!$E$2:$G$13,2,FALSE))*(tbVisitas[Data]&lt;=VLOOKUP($B$7,Aux!$E$2:$G$13,3,FALSE))=1,tbVisitas[Linha]),ROW(A152)),IF((tbVisitas[Funcionário]=$B$5)*(tbVisitas[Data]&gt;=VLOOKUP($B$7,Aux!$E$2:$G$13,2,FALSE))*(tbVisitas[Data]&lt;=VLOOKUP($B$7,Aux!$E$2:$G$13,3,FALSE))=1,tbVisitas[Linha]),0),9),"")</f>
        <v/>
      </c>
    </row>
    <row r="158" spans="4:9" ht="30" customHeight="1" x14ac:dyDescent="0.25">
      <c r="D158" s="28" t="str">
        <f ca="1">IF($I158="","",IFERROR(INDEX(tbVisitas[],MATCH($I158,tbVisitas[Linha],0),3),""))</f>
        <v/>
      </c>
      <c r="E158" s="28" t="str">
        <f ca="1">IF($I158="","",IFERROR(INDEX(tbVisitas[],MATCH($I158,tbVisitas[Linha],0),5),""))</f>
        <v/>
      </c>
      <c r="F158" s="29" t="str">
        <f ca="1">IF($I158="","",IFERROR(INDEX(tbVisitas[],MATCH($I158,tbVisitas[Linha],0),1),""))</f>
        <v/>
      </c>
      <c r="G158" s="30" t="str">
        <f ca="1">IF($I158="","",IFERROR(INDEX(tbVisitas[],MATCH($I158,tbVisitas[Linha],0),6),""))</f>
        <v/>
      </c>
      <c r="H158" s="30" t="str">
        <f ca="1">IF($I158="","",IFERROR(INDEX(tbVisitas[],MATCH($I158,tbVisitas[Linha],0),7),""))</f>
        <v/>
      </c>
      <c r="I158" s="30" t="str">
        <f t="array" aca="1" ref="I158" ca="1">IFERROR(INDEX(tbVisitas[],MATCH(SMALL(IF((tbVisitas[Funcionário]=$B$5)*(tbVisitas[Data]&gt;=VLOOKUP($B$7,Aux!$E$2:$G$13,2,FALSE))*(tbVisitas[Data]&lt;=VLOOKUP($B$7,Aux!$E$2:$G$13,3,FALSE))=1,tbVisitas[Linha]),ROW(A153)),IF((tbVisitas[Funcionário]=$B$5)*(tbVisitas[Data]&gt;=VLOOKUP($B$7,Aux!$E$2:$G$13,2,FALSE))*(tbVisitas[Data]&lt;=VLOOKUP($B$7,Aux!$E$2:$G$13,3,FALSE))=1,tbVisitas[Linha]),0),9),"")</f>
        <v/>
      </c>
    </row>
    <row r="159" spans="4:9" ht="30" customHeight="1" x14ac:dyDescent="0.25">
      <c r="D159" s="28" t="str">
        <f ca="1">IF($I159="","",IFERROR(INDEX(tbVisitas[],MATCH($I159,tbVisitas[Linha],0),3),""))</f>
        <v/>
      </c>
      <c r="E159" s="28" t="str">
        <f ca="1">IF($I159="","",IFERROR(INDEX(tbVisitas[],MATCH($I159,tbVisitas[Linha],0),5),""))</f>
        <v/>
      </c>
      <c r="F159" s="29" t="str">
        <f ca="1">IF($I159="","",IFERROR(INDEX(tbVisitas[],MATCH($I159,tbVisitas[Linha],0),1),""))</f>
        <v/>
      </c>
      <c r="G159" s="30" t="str">
        <f ca="1">IF($I159="","",IFERROR(INDEX(tbVisitas[],MATCH($I159,tbVisitas[Linha],0),6),""))</f>
        <v/>
      </c>
      <c r="H159" s="30" t="str">
        <f ca="1">IF($I159="","",IFERROR(INDEX(tbVisitas[],MATCH($I159,tbVisitas[Linha],0),7),""))</f>
        <v/>
      </c>
      <c r="I159" s="30" t="str">
        <f t="array" aca="1" ref="I159" ca="1">IFERROR(INDEX(tbVisitas[],MATCH(SMALL(IF((tbVisitas[Funcionário]=$B$5)*(tbVisitas[Data]&gt;=VLOOKUP($B$7,Aux!$E$2:$G$13,2,FALSE))*(tbVisitas[Data]&lt;=VLOOKUP($B$7,Aux!$E$2:$G$13,3,FALSE))=1,tbVisitas[Linha]),ROW(A154)),IF((tbVisitas[Funcionário]=$B$5)*(tbVisitas[Data]&gt;=VLOOKUP($B$7,Aux!$E$2:$G$13,2,FALSE))*(tbVisitas[Data]&lt;=VLOOKUP($B$7,Aux!$E$2:$G$13,3,FALSE))=1,tbVisitas[Linha]),0),9),"")</f>
        <v/>
      </c>
    </row>
    <row r="160" spans="4:9" ht="30" customHeight="1" x14ac:dyDescent="0.25">
      <c r="D160" s="28" t="str">
        <f ca="1">IF($I160="","",IFERROR(INDEX(tbVisitas[],MATCH($I160,tbVisitas[Linha],0),3),""))</f>
        <v/>
      </c>
      <c r="E160" s="28" t="str">
        <f ca="1">IF($I160="","",IFERROR(INDEX(tbVisitas[],MATCH($I160,tbVisitas[Linha],0),5),""))</f>
        <v/>
      </c>
      <c r="F160" s="29" t="str">
        <f ca="1">IF($I160="","",IFERROR(INDEX(tbVisitas[],MATCH($I160,tbVisitas[Linha],0),1),""))</f>
        <v/>
      </c>
      <c r="G160" s="30" t="str">
        <f ca="1">IF($I160="","",IFERROR(INDEX(tbVisitas[],MATCH($I160,tbVisitas[Linha],0),6),""))</f>
        <v/>
      </c>
      <c r="H160" s="30" t="str">
        <f ca="1">IF($I160="","",IFERROR(INDEX(tbVisitas[],MATCH($I160,tbVisitas[Linha],0),7),""))</f>
        <v/>
      </c>
      <c r="I160" s="30" t="str">
        <f t="array" aca="1" ref="I160" ca="1">IFERROR(INDEX(tbVisitas[],MATCH(SMALL(IF((tbVisitas[Funcionário]=$B$5)*(tbVisitas[Data]&gt;=VLOOKUP($B$7,Aux!$E$2:$G$13,2,FALSE))*(tbVisitas[Data]&lt;=VLOOKUP($B$7,Aux!$E$2:$G$13,3,FALSE))=1,tbVisitas[Linha]),ROW(A155)),IF((tbVisitas[Funcionário]=$B$5)*(tbVisitas[Data]&gt;=VLOOKUP($B$7,Aux!$E$2:$G$13,2,FALSE))*(tbVisitas[Data]&lt;=VLOOKUP($B$7,Aux!$E$2:$G$13,3,FALSE))=1,tbVisitas[Linha]),0),9),"")</f>
        <v/>
      </c>
    </row>
    <row r="161" spans="4:9" ht="30" customHeight="1" x14ac:dyDescent="0.25">
      <c r="D161" s="28" t="str">
        <f ca="1">IF($I161="","",IFERROR(INDEX(tbVisitas[],MATCH($I161,tbVisitas[Linha],0),3),""))</f>
        <v/>
      </c>
      <c r="E161" s="28" t="str">
        <f ca="1">IF($I161="","",IFERROR(INDEX(tbVisitas[],MATCH($I161,tbVisitas[Linha],0),5),""))</f>
        <v/>
      </c>
      <c r="F161" s="29" t="str">
        <f ca="1">IF($I161="","",IFERROR(INDEX(tbVisitas[],MATCH($I161,tbVisitas[Linha],0),1),""))</f>
        <v/>
      </c>
      <c r="G161" s="30" t="str">
        <f ca="1">IF($I161="","",IFERROR(INDEX(tbVisitas[],MATCH($I161,tbVisitas[Linha],0),6),""))</f>
        <v/>
      </c>
      <c r="H161" s="30" t="str">
        <f ca="1">IF($I161="","",IFERROR(INDEX(tbVisitas[],MATCH($I161,tbVisitas[Linha],0),7),""))</f>
        <v/>
      </c>
      <c r="I161" s="30" t="str">
        <f t="array" aca="1" ref="I161" ca="1">IFERROR(INDEX(tbVisitas[],MATCH(SMALL(IF((tbVisitas[Funcionário]=$B$5)*(tbVisitas[Data]&gt;=VLOOKUP($B$7,Aux!$E$2:$G$13,2,FALSE))*(tbVisitas[Data]&lt;=VLOOKUP($B$7,Aux!$E$2:$G$13,3,FALSE))=1,tbVisitas[Linha]),ROW(A156)),IF((tbVisitas[Funcionário]=$B$5)*(tbVisitas[Data]&gt;=VLOOKUP($B$7,Aux!$E$2:$G$13,2,FALSE))*(tbVisitas[Data]&lt;=VLOOKUP($B$7,Aux!$E$2:$G$13,3,FALSE))=1,tbVisitas[Linha]),0),9),"")</f>
        <v/>
      </c>
    </row>
    <row r="162" spans="4:9" ht="30" customHeight="1" x14ac:dyDescent="0.25">
      <c r="D162" s="28" t="str">
        <f ca="1">IF($I162="","",IFERROR(INDEX(tbVisitas[],MATCH($I162,tbVisitas[Linha],0),3),""))</f>
        <v/>
      </c>
      <c r="E162" s="28" t="str">
        <f ca="1">IF($I162="","",IFERROR(INDEX(tbVisitas[],MATCH($I162,tbVisitas[Linha],0),5),""))</f>
        <v/>
      </c>
      <c r="F162" s="29" t="str">
        <f ca="1">IF($I162="","",IFERROR(INDEX(tbVisitas[],MATCH($I162,tbVisitas[Linha],0),1),""))</f>
        <v/>
      </c>
      <c r="G162" s="30" t="str">
        <f ca="1">IF($I162="","",IFERROR(INDEX(tbVisitas[],MATCH($I162,tbVisitas[Linha],0),6),""))</f>
        <v/>
      </c>
      <c r="H162" s="30" t="str">
        <f ca="1">IF($I162="","",IFERROR(INDEX(tbVisitas[],MATCH($I162,tbVisitas[Linha],0),7),""))</f>
        <v/>
      </c>
      <c r="I162" s="30" t="str">
        <f t="array" aca="1" ref="I162" ca="1">IFERROR(INDEX(tbVisitas[],MATCH(SMALL(IF((tbVisitas[Funcionário]=$B$5)*(tbVisitas[Data]&gt;=VLOOKUP($B$7,Aux!$E$2:$G$13,2,FALSE))*(tbVisitas[Data]&lt;=VLOOKUP($B$7,Aux!$E$2:$G$13,3,FALSE))=1,tbVisitas[Linha]),ROW(A157)),IF((tbVisitas[Funcionário]=$B$5)*(tbVisitas[Data]&gt;=VLOOKUP($B$7,Aux!$E$2:$G$13,2,FALSE))*(tbVisitas[Data]&lt;=VLOOKUP($B$7,Aux!$E$2:$G$13,3,FALSE))=1,tbVisitas[Linha]),0),9),"")</f>
        <v/>
      </c>
    </row>
    <row r="163" spans="4:9" ht="30" customHeight="1" x14ac:dyDescent="0.25">
      <c r="D163" s="28" t="str">
        <f ca="1">IF($I163="","",IFERROR(INDEX(tbVisitas[],MATCH($I163,tbVisitas[Linha],0),3),""))</f>
        <v/>
      </c>
      <c r="E163" s="28" t="str">
        <f ca="1">IF($I163="","",IFERROR(INDEX(tbVisitas[],MATCH($I163,tbVisitas[Linha],0),5),""))</f>
        <v/>
      </c>
      <c r="F163" s="29" t="str">
        <f ca="1">IF($I163="","",IFERROR(INDEX(tbVisitas[],MATCH($I163,tbVisitas[Linha],0),1),""))</f>
        <v/>
      </c>
      <c r="G163" s="30" t="str">
        <f ca="1">IF($I163="","",IFERROR(INDEX(tbVisitas[],MATCH($I163,tbVisitas[Linha],0),6),""))</f>
        <v/>
      </c>
      <c r="H163" s="30" t="str">
        <f ca="1">IF($I163="","",IFERROR(INDEX(tbVisitas[],MATCH($I163,tbVisitas[Linha],0),7),""))</f>
        <v/>
      </c>
      <c r="I163" s="30" t="str">
        <f t="array" aca="1" ref="I163" ca="1">IFERROR(INDEX(tbVisitas[],MATCH(SMALL(IF((tbVisitas[Funcionário]=$B$5)*(tbVisitas[Data]&gt;=VLOOKUP($B$7,Aux!$E$2:$G$13,2,FALSE))*(tbVisitas[Data]&lt;=VLOOKUP($B$7,Aux!$E$2:$G$13,3,FALSE))=1,tbVisitas[Linha]),ROW(A158)),IF((tbVisitas[Funcionário]=$B$5)*(tbVisitas[Data]&gt;=VLOOKUP($B$7,Aux!$E$2:$G$13,2,FALSE))*(tbVisitas[Data]&lt;=VLOOKUP($B$7,Aux!$E$2:$G$13,3,FALSE))=1,tbVisitas[Linha]),0),9),"")</f>
        <v/>
      </c>
    </row>
    <row r="164" spans="4:9" ht="30" customHeight="1" x14ac:dyDescent="0.25">
      <c r="D164" s="28" t="str">
        <f ca="1">IF($I164="","",IFERROR(INDEX(tbVisitas[],MATCH($I164,tbVisitas[Linha],0),3),""))</f>
        <v/>
      </c>
      <c r="E164" s="28" t="str">
        <f ca="1">IF($I164="","",IFERROR(INDEX(tbVisitas[],MATCH($I164,tbVisitas[Linha],0),5),""))</f>
        <v/>
      </c>
      <c r="F164" s="29" t="str">
        <f ca="1">IF($I164="","",IFERROR(INDEX(tbVisitas[],MATCH($I164,tbVisitas[Linha],0),1),""))</f>
        <v/>
      </c>
      <c r="G164" s="30" t="str">
        <f ca="1">IF($I164="","",IFERROR(INDEX(tbVisitas[],MATCH($I164,tbVisitas[Linha],0),6),""))</f>
        <v/>
      </c>
      <c r="H164" s="30" t="str">
        <f ca="1">IF($I164="","",IFERROR(INDEX(tbVisitas[],MATCH($I164,tbVisitas[Linha],0),7),""))</f>
        <v/>
      </c>
      <c r="I164" s="30" t="str">
        <f t="array" aca="1" ref="I164" ca="1">IFERROR(INDEX(tbVisitas[],MATCH(SMALL(IF((tbVisitas[Funcionário]=$B$5)*(tbVisitas[Data]&gt;=VLOOKUP($B$7,Aux!$E$2:$G$13,2,FALSE))*(tbVisitas[Data]&lt;=VLOOKUP($B$7,Aux!$E$2:$G$13,3,FALSE))=1,tbVisitas[Linha]),ROW(A159)),IF((tbVisitas[Funcionário]=$B$5)*(tbVisitas[Data]&gt;=VLOOKUP($B$7,Aux!$E$2:$G$13,2,FALSE))*(tbVisitas[Data]&lt;=VLOOKUP($B$7,Aux!$E$2:$G$13,3,FALSE))=1,tbVisitas[Linha]),0),9),"")</f>
        <v/>
      </c>
    </row>
    <row r="165" spans="4:9" ht="30" customHeight="1" x14ac:dyDescent="0.25">
      <c r="D165" s="28" t="str">
        <f ca="1">IF($I165="","",IFERROR(INDEX(tbVisitas[],MATCH($I165,tbVisitas[Linha],0),3),""))</f>
        <v/>
      </c>
      <c r="E165" s="28" t="str">
        <f ca="1">IF($I165="","",IFERROR(INDEX(tbVisitas[],MATCH($I165,tbVisitas[Linha],0),5),""))</f>
        <v/>
      </c>
      <c r="F165" s="29" t="str">
        <f ca="1">IF($I165="","",IFERROR(INDEX(tbVisitas[],MATCH($I165,tbVisitas[Linha],0),1),""))</f>
        <v/>
      </c>
      <c r="G165" s="30" t="str">
        <f ca="1">IF($I165="","",IFERROR(INDEX(tbVisitas[],MATCH($I165,tbVisitas[Linha],0),6),""))</f>
        <v/>
      </c>
      <c r="H165" s="30" t="str">
        <f ca="1">IF($I165="","",IFERROR(INDEX(tbVisitas[],MATCH($I165,tbVisitas[Linha],0),7),""))</f>
        <v/>
      </c>
      <c r="I165" s="30" t="str">
        <f t="array" aca="1" ref="I165" ca="1">IFERROR(INDEX(tbVisitas[],MATCH(SMALL(IF((tbVisitas[Funcionário]=$B$5)*(tbVisitas[Data]&gt;=VLOOKUP($B$7,Aux!$E$2:$G$13,2,FALSE))*(tbVisitas[Data]&lt;=VLOOKUP($B$7,Aux!$E$2:$G$13,3,FALSE))=1,tbVisitas[Linha]),ROW(A160)),IF((tbVisitas[Funcionário]=$B$5)*(tbVisitas[Data]&gt;=VLOOKUP($B$7,Aux!$E$2:$G$13,2,FALSE))*(tbVisitas[Data]&lt;=VLOOKUP($B$7,Aux!$E$2:$G$13,3,FALSE))=1,tbVisitas[Linha]),0),9),"")</f>
        <v/>
      </c>
    </row>
    <row r="166" spans="4:9" ht="30" customHeight="1" x14ac:dyDescent="0.25">
      <c r="D166" s="28" t="str">
        <f ca="1">IF($I166="","",IFERROR(INDEX(tbVisitas[],MATCH($I166,tbVisitas[Linha],0),3),""))</f>
        <v/>
      </c>
      <c r="E166" s="28" t="str">
        <f ca="1">IF($I166="","",IFERROR(INDEX(tbVisitas[],MATCH($I166,tbVisitas[Linha],0),5),""))</f>
        <v/>
      </c>
      <c r="F166" s="29" t="str">
        <f ca="1">IF($I166="","",IFERROR(INDEX(tbVisitas[],MATCH($I166,tbVisitas[Linha],0),1),""))</f>
        <v/>
      </c>
      <c r="G166" s="30" t="str">
        <f ca="1">IF($I166="","",IFERROR(INDEX(tbVisitas[],MATCH($I166,tbVisitas[Linha],0),6),""))</f>
        <v/>
      </c>
      <c r="H166" s="30" t="str">
        <f ca="1">IF($I166="","",IFERROR(INDEX(tbVisitas[],MATCH($I166,tbVisitas[Linha],0),7),""))</f>
        <v/>
      </c>
      <c r="I166" s="30" t="str">
        <f t="array" aca="1" ref="I166" ca="1">IFERROR(INDEX(tbVisitas[],MATCH(SMALL(IF((tbVisitas[Funcionário]=$B$5)*(tbVisitas[Data]&gt;=VLOOKUP($B$7,Aux!$E$2:$G$13,2,FALSE))*(tbVisitas[Data]&lt;=VLOOKUP($B$7,Aux!$E$2:$G$13,3,FALSE))=1,tbVisitas[Linha]),ROW(A161)),IF((tbVisitas[Funcionário]=$B$5)*(tbVisitas[Data]&gt;=VLOOKUP($B$7,Aux!$E$2:$G$13,2,FALSE))*(tbVisitas[Data]&lt;=VLOOKUP($B$7,Aux!$E$2:$G$13,3,FALSE))=1,tbVisitas[Linha]),0),9),"")</f>
        <v/>
      </c>
    </row>
    <row r="167" spans="4:9" ht="30" customHeight="1" x14ac:dyDescent="0.25">
      <c r="D167" s="28" t="str">
        <f ca="1">IF($I167="","",IFERROR(INDEX(tbVisitas[],MATCH($I167,tbVisitas[Linha],0),3),""))</f>
        <v/>
      </c>
      <c r="E167" s="28" t="str">
        <f ca="1">IF($I167="","",IFERROR(INDEX(tbVisitas[],MATCH($I167,tbVisitas[Linha],0),5),""))</f>
        <v/>
      </c>
      <c r="F167" s="29" t="str">
        <f ca="1">IF($I167="","",IFERROR(INDEX(tbVisitas[],MATCH($I167,tbVisitas[Linha],0),1),""))</f>
        <v/>
      </c>
      <c r="G167" s="30" t="str">
        <f ca="1">IF($I167="","",IFERROR(INDEX(tbVisitas[],MATCH($I167,tbVisitas[Linha],0),6),""))</f>
        <v/>
      </c>
      <c r="H167" s="30" t="str">
        <f ca="1">IF($I167="","",IFERROR(INDEX(tbVisitas[],MATCH($I167,tbVisitas[Linha],0),7),""))</f>
        <v/>
      </c>
      <c r="I167" s="30" t="str">
        <f t="array" aca="1" ref="I167" ca="1">IFERROR(INDEX(tbVisitas[],MATCH(SMALL(IF((tbVisitas[Funcionário]=$B$5)*(tbVisitas[Data]&gt;=VLOOKUP($B$7,Aux!$E$2:$G$13,2,FALSE))*(tbVisitas[Data]&lt;=VLOOKUP($B$7,Aux!$E$2:$G$13,3,FALSE))=1,tbVisitas[Linha]),ROW(A162)),IF((tbVisitas[Funcionário]=$B$5)*(tbVisitas[Data]&gt;=VLOOKUP($B$7,Aux!$E$2:$G$13,2,FALSE))*(tbVisitas[Data]&lt;=VLOOKUP($B$7,Aux!$E$2:$G$13,3,FALSE))=1,tbVisitas[Linha]),0),9),"")</f>
        <v/>
      </c>
    </row>
    <row r="168" spans="4:9" ht="30" customHeight="1" x14ac:dyDescent="0.25">
      <c r="D168" s="28" t="str">
        <f ca="1">IF($I168="","",IFERROR(INDEX(tbVisitas[],MATCH($I168,tbVisitas[Linha],0),3),""))</f>
        <v/>
      </c>
      <c r="E168" s="28" t="str">
        <f ca="1">IF($I168="","",IFERROR(INDEX(tbVisitas[],MATCH($I168,tbVisitas[Linha],0),5),""))</f>
        <v/>
      </c>
      <c r="F168" s="29" t="str">
        <f ca="1">IF($I168="","",IFERROR(INDEX(tbVisitas[],MATCH($I168,tbVisitas[Linha],0),1),""))</f>
        <v/>
      </c>
      <c r="G168" s="30" t="str">
        <f ca="1">IF($I168="","",IFERROR(INDEX(tbVisitas[],MATCH($I168,tbVisitas[Linha],0),6),""))</f>
        <v/>
      </c>
      <c r="H168" s="30" t="str">
        <f ca="1">IF($I168="","",IFERROR(INDEX(tbVisitas[],MATCH($I168,tbVisitas[Linha],0),7),""))</f>
        <v/>
      </c>
      <c r="I168" s="30" t="str">
        <f t="array" aca="1" ref="I168" ca="1">IFERROR(INDEX(tbVisitas[],MATCH(SMALL(IF((tbVisitas[Funcionário]=$B$5)*(tbVisitas[Data]&gt;=VLOOKUP($B$7,Aux!$E$2:$G$13,2,FALSE))*(tbVisitas[Data]&lt;=VLOOKUP($B$7,Aux!$E$2:$G$13,3,FALSE))=1,tbVisitas[Linha]),ROW(A163)),IF((tbVisitas[Funcionário]=$B$5)*(tbVisitas[Data]&gt;=VLOOKUP($B$7,Aux!$E$2:$G$13,2,FALSE))*(tbVisitas[Data]&lt;=VLOOKUP($B$7,Aux!$E$2:$G$13,3,FALSE))=1,tbVisitas[Linha]),0),9),"")</f>
        <v/>
      </c>
    </row>
    <row r="169" spans="4:9" ht="30" customHeight="1" x14ac:dyDescent="0.25">
      <c r="D169" s="28" t="str">
        <f ca="1">IF($I169="","",IFERROR(INDEX(tbVisitas[],MATCH($I169,tbVisitas[Linha],0),3),""))</f>
        <v/>
      </c>
      <c r="E169" s="28" t="str">
        <f ca="1">IF($I169="","",IFERROR(INDEX(tbVisitas[],MATCH($I169,tbVisitas[Linha],0),5),""))</f>
        <v/>
      </c>
      <c r="F169" s="29" t="str">
        <f ca="1">IF($I169="","",IFERROR(INDEX(tbVisitas[],MATCH($I169,tbVisitas[Linha],0),1),""))</f>
        <v/>
      </c>
      <c r="G169" s="30" t="str">
        <f ca="1">IF($I169="","",IFERROR(INDEX(tbVisitas[],MATCH($I169,tbVisitas[Linha],0),6),""))</f>
        <v/>
      </c>
      <c r="H169" s="30" t="str">
        <f ca="1">IF($I169="","",IFERROR(INDEX(tbVisitas[],MATCH($I169,tbVisitas[Linha],0),7),""))</f>
        <v/>
      </c>
      <c r="I169" s="30" t="str">
        <f t="array" aca="1" ref="I169" ca="1">IFERROR(INDEX(tbVisitas[],MATCH(SMALL(IF((tbVisitas[Funcionário]=$B$5)*(tbVisitas[Data]&gt;=VLOOKUP($B$7,Aux!$E$2:$G$13,2,FALSE))*(tbVisitas[Data]&lt;=VLOOKUP($B$7,Aux!$E$2:$G$13,3,FALSE))=1,tbVisitas[Linha]),ROW(A164)),IF((tbVisitas[Funcionário]=$B$5)*(tbVisitas[Data]&gt;=VLOOKUP($B$7,Aux!$E$2:$G$13,2,FALSE))*(tbVisitas[Data]&lt;=VLOOKUP($B$7,Aux!$E$2:$G$13,3,FALSE))=1,tbVisitas[Linha]),0),9),"")</f>
        <v/>
      </c>
    </row>
    <row r="170" spans="4:9" ht="30" customHeight="1" x14ac:dyDescent="0.25">
      <c r="D170" s="28" t="str">
        <f ca="1">IF($I170="","",IFERROR(INDEX(tbVisitas[],MATCH($I170,tbVisitas[Linha],0),3),""))</f>
        <v/>
      </c>
      <c r="E170" s="28" t="str">
        <f ca="1">IF($I170="","",IFERROR(INDEX(tbVisitas[],MATCH($I170,tbVisitas[Linha],0),5),""))</f>
        <v/>
      </c>
      <c r="F170" s="29" t="str">
        <f ca="1">IF($I170="","",IFERROR(INDEX(tbVisitas[],MATCH($I170,tbVisitas[Linha],0),1),""))</f>
        <v/>
      </c>
      <c r="G170" s="30" t="str">
        <f ca="1">IF($I170="","",IFERROR(INDEX(tbVisitas[],MATCH($I170,tbVisitas[Linha],0),6),""))</f>
        <v/>
      </c>
      <c r="H170" s="30" t="str">
        <f ca="1">IF($I170="","",IFERROR(INDEX(tbVisitas[],MATCH($I170,tbVisitas[Linha],0),7),""))</f>
        <v/>
      </c>
      <c r="I170" s="30" t="str">
        <f t="array" aca="1" ref="I170" ca="1">IFERROR(INDEX(tbVisitas[],MATCH(SMALL(IF((tbVisitas[Funcionário]=$B$5)*(tbVisitas[Data]&gt;=VLOOKUP($B$7,Aux!$E$2:$G$13,2,FALSE))*(tbVisitas[Data]&lt;=VLOOKUP($B$7,Aux!$E$2:$G$13,3,FALSE))=1,tbVisitas[Linha]),ROW(A165)),IF((tbVisitas[Funcionário]=$B$5)*(tbVisitas[Data]&gt;=VLOOKUP($B$7,Aux!$E$2:$G$13,2,FALSE))*(tbVisitas[Data]&lt;=VLOOKUP($B$7,Aux!$E$2:$G$13,3,FALSE))=1,tbVisitas[Linha]),0),9),"")</f>
        <v/>
      </c>
    </row>
    <row r="171" spans="4:9" ht="30" customHeight="1" x14ac:dyDescent="0.25">
      <c r="D171" s="28" t="str">
        <f ca="1">IF($I171="","",IFERROR(INDEX(tbVisitas[],MATCH($I171,tbVisitas[Linha],0),3),""))</f>
        <v/>
      </c>
      <c r="E171" s="28" t="str">
        <f ca="1">IF($I171="","",IFERROR(INDEX(tbVisitas[],MATCH($I171,tbVisitas[Linha],0),5),""))</f>
        <v/>
      </c>
      <c r="F171" s="29" t="str">
        <f ca="1">IF($I171="","",IFERROR(INDEX(tbVisitas[],MATCH($I171,tbVisitas[Linha],0),1),""))</f>
        <v/>
      </c>
      <c r="G171" s="30" t="str">
        <f ca="1">IF($I171="","",IFERROR(INDEX(tbVisitas[],MATCH($I171,tbVisitas[Linha],0),6),""))</f>
        <v/>
      </c>
      <c r="H171" s="30" t="str">
        <f ca="1">IF($I171="","",IFERROR(INDEX(tbVisitas[],MATCH($I171,tbVisitas[Linha],0),7),""))</f>
        <v/>
      </c>
      <c r="I171" s="30" t="str">
        <f t="array" aca="1" ref="I171" ca="1">IFERROR(INDEX(tbVisitas[],MATCH(SMALL(IF((tbVisitas[Funcionário]=$B$5)*(tbVisitas[Data]&gt;=VLOOKUP($B$7,Aux!$E$2:$G$13,2,FALSE))*(tbVisitas[Data]&lt;=VLOOKUP($B$7,Aux!$E$2:$G$13,3,FALSE))=1,tbVisitas[Linha]),ROW(A166)),IF((tbVisitas[Funcionário]=$B$5)*(tbVisitas[Data]&gt;=VLOOKUP($B$7,Aux!$E$2:$G$13,2,FALSE))*(tbVisitas[Data]&lt;=VLOOKUP($B$7,Aux!$E$2:$G$13,3,FALSE))=1,tbVisitas[Linha]),0),9),"")</f>
        <v/>
      </c>
    </row>
    <row r="172" spans="4:9" ht="30" customHeight="1" x14ac:dyDescent="0.25">
      <c r="D172" s="28" t="str">
        <f ca="1">IF($I172="","",IFERROR(INDEX(tbVisitas[],MATCH($I172,tbVisitas[Linha],0),3),""))</f>
        <v/>
      </c>
      <c r="E172" s="28" t="str">
        <f ca="1">IF($I172="","",IFERROR(INDEX(tbVisitas[],MATCH($I172,tbVisitas[Linha],0),5),""))</f>
        <v/>
      </c>
      <c r="F172" s="29" t="str">
        <f ca="1">IF($I172="","",IFERROR(INDEX(tbVisitas[],MATCH($I172,tbVisitas[Linha],0),1),""))</f>
        <v/>
      </c>
      <c r="G172" s="30" t="str">
        <f ca="1">IF($I172="","",IFERROR(INDEX(tbVisitas[],MATCH($I172,tbVisitas[Linha],0),6),""))</f>
        <v/>
      </c>
      <c r="H172" s="30" t="str">
        <f ca="1">IF($I172="","",IFERROR(INDEX(tbVisitas[],MATCH($I172,tbVisitas[Linha],0),7),""))</f>
        <v/>
      </c>
      <c r="I172" s="30" t="str">
        <f t="array" aca="1" ref="I172" ca="1">IFERROR(INDEX(tbVisitas[],MATCH(SMALL(IF((tbVisitas[Funcionário]=$B$5)*(tbVisitas[Data]&gt;=VLOOKUP($B$7,Aux!$E$2:$G$13,2,FALSE))*(tbVisitas[Data]&lt;=VLOOKUP($B$7,Aux!$E$2:$G$13,3,FALSE))=1,tbVisitas[Linha]),ROW(A167)),IF((tbVisitas[Funcionário]=$B$5)*(tbVisitas[Data]&gt;=VLOOKUP($B$7,Aux!$E$2:$G$13,2,FALSE))*(tbVisitas[Data]&lt;=VLOOKUP($B$7,Aux!$E$2:$G$13,3,FALSE))=1,tbVisitas[Linha]),0),9),"")</f>
        <v/>
      </c>
    </row>
    <row r="173" spans="4:9" ht="30" customHeight="1" x14ac:dyDescent="0.25">
      <c r="D173" s="28" t="str">
        <f ca="1">IF($I173="","",IFERROR(INDEX(tbVisitas[],MATCH($I173,tbVisitas[Linha],0),3),""))</f>
        <v/>
      </c>
      <c r="E173" s="28" t="str">
        <f ca="1">IF($I173="","",IFERROR(INDEX(tbVisitas[],MATCH($I173,tbVisitas[Linha],0),5),""))</f>
        <v/>
      </c>
      <c r="F173" s="29" t="str">
        <f ca="1">IF($I173="","",IFERROR(INDEX(tbVisitas[],MATCH($I173,tbVisitas[Linha],0),1),""))</f>
        <v/>
      </c>
      <c r="G173" s="30" t="str">
        <f ca="1">IF($I173="","",IFERROR(INDEX(tbVisitas[],MATCH($I173,tbVisitas[Linha],0),6),""))</f>
        <v/>
      </c>
      <c r="H173" s="30" t="str">
        <f ca="1">IF($I173="","",IFERROR(INDEX(tbVisitas[],MATCH($I173,tbVisitas[Linha],0),7),""))</f>
        <v/>
      </c>
      <c r="I173" s="30" t="str">
        <f t="array" aca="1" ref="I173" ca="1">IFERROR(INDEX(tbVisitas[],MATCH(SMALL(IF((tbVisitas[Funcionário]=$B$5)*(tbVisitas[Data]&gt;=VLOOKUP($B$7,Aux!$E$2:$G$13,2,FALSE))*(tbVisitas[Data]&lt;=VLOOKUP($B$7,Aux!$E$2:$G$13,3,FALSE))=1,tbVisitas[Linha]),ROW(A168)),IF((tbVisitas[Funcionário]=$B$5)*(tbVisitas[Data]&gt;=VLOOKUP($B$7,Aux!$E$2:$G$13,2,FALSE))*(tbVisitas[Data]&lt;=VLOOKUP($B$7,Aux!$E$2:$G$13,3,FALSE))=1,tbVisitas[Linha]),0),9),"")</f>
        <v/>
      </c>
    </row>
    <row r="174" spans="4:9" ht="30" customHeight="1" x14ac:dyDescent="0.25">
      <c r="D174" s="28" t="str">
        <f ca="1">IF($I174="","",IFERROR(INDEX(tbVisitas[],MATCH($I174,tbVisitas[Linha],0),3),""))</f>
        <v/>
      </c>
      <c r="E174" s="28" t="str">
        <f ca="1">IF($I174="","",IFERROR(INDEX(tbVisitas[],MATCH($I174,tbVisitas[Linha],0),5),""))</f>
        <v/>
      </c>
      <c r="F174" s="29" t="str">
        <f ca="1">IF($I174="","",IFERROR(INDEX(tbVisitas[],MATCH($I174,tbVisitas[Linha],0),1),""))</f>
        <v/>
      </c>
      <c r="G174" s="30" t="str">
        <f ca="1">IF($I174="","",IFERROR(INDEX(tbVisitas[],MATCH($I174,tbVisitas[Linha],0),6),""))</f>
        <v/>
      </c>
      <c r="H174" s="30" t="str">
        <f ca="1">IF($I174="","",IFERROR(INDEX(tbVisitas[],MATCH($I174,tbVisitas[Linha],0),7),""))</f>
        <v/>
      </c>
      <c r="I174" s="30" t="str">
        <f t="array" aca="1" ref="I174" ca="1">IFERROR(INDEX(tbVisitas[],MATCH(SMALL(IF((tbVisitas[Funcionário]=$B$5)*(tbVisitas[Data]&gt;=VLOOKUP($B$7,Aux!$E$2:$G$13,2,FALSE))*(tbVisitas[Data]&lt;=VLOOKUP($B$7,Aux!$E$2:$G$13,3,FALSE))=1,tbVisitas[Linha]),ROW(A169)),IF((tbVisitas[Funcionário]=$B$5)*(tbVisitas[Data]&gt;=VLOOKUP($B$7,Aux!$E$2:$G$13,2,FALSE))*(tbVisitas[Data]&lt;=VLOOKUP($B$7,Aux!$E$2:$G$13,3,FALSE))=1,tbVisitas[Linha]),0),9),"")</f>
        <v/>
      </c>
    </row>
    <row r="175" spans="4:9" ht="30" customHeight="1" x14ac:dyDescent="0.25">
      <c r="D175" s="28" t="str">
        <f ca="1">IF($I175="","",IFERROR(INDEX(tbVisitas[],MATCH($I175,tbVisitas[Linha],0),3),""))</f>
        <v/>
      </c>
      <c r="E175" s="28" t="str">
        <f ca="1">IF($I175="","",IFERROR(INDEX(tbVisitas[],MATCH($I175,tbVisitas[Linha],0),5),""))</f>
        <v/>
      </c>
      <c r="F175" s="29" t="str">
        <f ca="1">IF($I175="","",IFERROR(INDEX(tbVisitas[],MATCH($I175,tbVisitas[Linha],0),1),""))</f>
        <v/>
      </c>
      <c r="G175" s="30" t="str">
        <f ca="1">IF($I175="","",IFERROR(INDEX(tbVisitas[],MATCH($I175,tbVisitas[Linha],0),6),""))</f>
        <v/>
      </c>
      <c r="H175" s="30" t="str">
        <f ca="1">IF($I175="","",IFERROR(INDEX(tbVisitas[],MATCH($I175,tbVisitas[Linha],0),7),""))</f>
        <v/>
      </c>
      <c r="I175" s="30" t="str">
        <f t="array" aca="1" ref="I175" ca="1">IFERROR(INDEX(tbVisitas[],MATCH(SMALL(IF((tbVisitas[Funcionário]=$B$5)*(tbVisitas[Data]&gt;=VLOOKUP($B$7,Aux!$E$2:$G$13,2,FALSE))*(tbVisitas[Data]&lt;=VLOOKUP($B$7,Aux!$E$2:$G$13,3,FALSE))=1,tbVisitas[Linha]),ROW(A170)),IF((tbVisitas[Funcionário]=$B$5)*(tbVisitas[Data]&gt;=VLOOKUP($B$7,Aux!$E$2:$G$13,2,FALSE))*(tbVisitas[Data]&lt;=VLOOKUP($B$7,Aux!$E$2:$G$13,3,FALSE))=1,tbVisitas[Linha]),0),9),"")</f>
        <v/>
      </c>
    </row>
    <row r="176" spans="4:9" ht="30" customHeight="1" x14ac:dyDescent="0.25">
      <c r="D176" s="28" t="str">
        <f ca="1">IF($I176="","",IFERROR(INDEX(tbVisitas[],MATCH($I176,tbVisitas[Linha],0),3),""))</f>
        <v/>
      </c>
      <c r="E176" s="28" t="str">
        <f ca="1">IF($I176="","",IFERROR(INDEX(tbVisitas[],MATCH($I176,tbVisitas[Linha],0),5),""))</f>
        <v/>
      </c>
      <c r="F176" s="29" t="str">
        <f ca="1">IF($I176="","",IFERROR(INDEX(tbVisitas[],MATCH($I176,tbVisitas[Linha],0),1),""))</f>
        <v/>
      </c>
      <c r="G176" s="30" t="str">
        <f ca="1">IF($I176="","",IFERROR(INDEX(tbVisitas[],MATCH($I176,tbVisitas[Linha],0),6),""))</f>
        <v/>
      </c>
      <c r="H176" s="30" t="str">
        <f ca="1">IF($I176="","",IFERROR(INDEX(tbVisitas[],MATCH($I176,tbVisitas[Linha],0),7),""))</f>
        <v/>
      </c>
      <c r="I176" s="30" t="str">
        <f t="array" aca="1" ref="I176" ca="1">IFERROR(INDEX(tbVisitas[],MATCH(SMALL(IF((tbVisitas[Funcionário]=$B$5)*(tbVisitas[Data]&gt;=VLOOKUP($B$7,Aux!$E$2:$G$13,2,FALSE))*(tbVisitas[Data]&lt;=VLOOKUP($B$7,Aux!$E$2:$G$13,3,FALSE))=1,tbVisitas[Linha]),ROW(A171)),IF((tbVisitas[Funcionário]=$B$5)*(tbVisitas[Data]&gt;=VLOOKUP($B$7,Aux!$E$2:$G$13,2,FALSE))*(tbVisitas[Data]&lt;=VLOOKUP($B$7,Aux!$E$2:$G$13,3,FALSE))=1,tbVisitas[Linha]),0),9),"")</f>
        <v/>
      </c>
    </row>
    <row r="177" spans="4:9" ht="30" customHeight="1" x14ac:dyDescent="0.25">
      <c r="D177" s="28" t="str">
        <f ca="1">IF($I177="","",IFERROR(INDEX(tbVisitas[],MATCH($I177,tbVisitas[Linha],0),3),""))</f>
        <v/>
      </c>
      <c r="E177" s="28" t="str">
        <f ca="1">IF($I177="","",IFERROR(INDEX(tbVisitas[],MATCH($I177,tbVisitas[Linha],0),5),""))</f>
        <v/>
      </c>
      <c r="F177" s="29" t="str">
        <f ca="1">IF($I177="","",IFERROR(INDEX(tbVisitas[],MATCH($I177,tbVisitas[Linha],0),1),""))</f>
        <v/>
      </c>
      <c r="G177" s="30" t="str">
        <f ca="1">IF($I177="","",IFERROR(INDEX(tbVisitas[],MATCH($I177,tbVisitas[Linha],0),6),""))</f>
        <v/>
      </c>
      <c r="H177" s="30" t="str">
        <f ca="1">IF($I177="","",IFERROR(INDEX(tbVisitas[],MATCH($I177,tbVisitas[Linha],0),7),""))</f>
        <v/>
      </c>
      <c r="I177" s="30" t="str">
        <f t="array" aca="1" ref="I177" ca="1">IFERROR(INDEX(tbVisitas[],MATCH(SMALL(IF((tbVisitas[Funcionário]=$B$5)*(tbVisitas[Data]&gt;=VLOOKUP($B$7,Aux!$E$2:$G$13,2,FALSE))*(tbVisitas[Data]&lt;=VLOOKUP($B$7,Aux!$E$2:$G$13,3,FALSE))=1,tbVisitas[Linha]),ROW(A172)),IF((tbVisitas[Funcionário]=$B$5)*(tbVisitas[Data]&gt;=VLOOKUP($B$7,Aux!$E$2:$G$13,2,FALSE))*(tbVisitas[Data]&lt;=VLOOKUP($B$7,Aux!$E$2:$G$13,3,FALSE))=1,tbVisitas[Linha]),0),9),"")</f>
        <v/>
      </c>
    </row>
    <row r="178" spans="4:9" ht="30" customHeight="1" x14ac:dyDescent="0.25">
      <c r="D178" s="28" t="str">
        <f ca="1">IF($I178="","",IFERROR(INDEX(tbVisitas[],MATCH($I178,tbVisitas[Linha],0),3),""))</f>
        <v/>
      </c>
      <c r="E178" s="28" t="str">
        <f ca="1">IF($I178="","",IFERROR(INDEX(tbVisitas[],MATCH($I178,tbVisitas[Linha],0),5),""))</f>
        <v/>
      </c>
      <c r="F178" s="29" t="str">
        <f ca="1">IF($I178="","",IFERROR(INDEX(tbVisitas[],MATCH($I178,tbVisitas[Linha],0),1),""))</f>
        <v/>
      </c>
      <c r="G178" s="30" t="str">
        <f ca="1">IF($I178="","",IFERROR(INDEX(tbVisitas[],MATCH($I178,tbVisitas[Linha],0),6),""))</f>
        <v/>
      </c>
      <c r="H178" s="30" t="str">
        <f ca="1">IF($I178="","",IFERROR(INDEX(tbVisitas[],MATCH($I178,tbVisitas[Linha],0),7),""))</f>
        <v/>
      </c>
      <c r="I178" s="30" t="str">
        <f t="array" aca="1" ref="I178" ca="1">IFERROR(INDEX(tbVisitas[],MATCH(SMALL(IF((tbVisitas[Funcionário]=$B$5)*(tbVisitas[Data]&gt;=VLOOKUP($B$7,Aux!$E$2:$G$13,2,FALSE))*(tbVisitas[Data]&lt;=VLOOKUP($B$7,Aux!$E$2:$G$13,3,FALSE))=1,tbVisitas[Linha]),ROW(A173)),IF((tbVisitas[Funcionário]=$B$5)*(tbVisitas[Data]&gt;=VLOOKUP($B$7,Aux!$E$2:$G$13,2,FALSE))*(tbVisitas[Data]&lt;=VLOOKUP($B$7,Aux!$E$2:$G$13,3,FALSE))=1,tbVisitas[Linha]),0),9),"")</f>
        <v/>
      </c>
    </row>
    <row r="179" spans="4:9" ht="30" customHeight="1" x14ac:dyDescent="0.25">
      <c r="D179" s="28" t="str">
        <f ca="1">IF($I179="","",IFERROR(INDEX(tbVisitas[],MATCH($I179,tbVisitas[Linha],0),3),""))</f>
        <v/>
      </c>
      <c r="E179" s="28" t="str">
        <f ca="1">IF($I179="","",IFERROR(INDEX(tbVisitas[],MATCH($I179,tbVisitas[Linha],0),5),""))</f>
        <v/>
      </c>
      <c r="F179" s="29" t="str">
        <f ca="1">IF($I179="","",IFERROR(INDEX(tbVisitas[],MATCH($I179,tbVisitas[Linha],0),1),""))</f>
        <v/>
      </c>
      <c r="G179" s="30" t="str">
        <f ca="1">IF($I179="","",IFERROR(INDEX(tbVisitas[],MATCH($I179,tbVisitas[Linha],0),6),""))</f>
        <v/>
      </c>
      <c r="H179" s="30" t="str">
        <f ca="1">IF($I179="","",IFERROR(INDEX(tbVisitas[],MATCH($I179,tbVisitas[Linha],0),7),""))</f>
        <v/>
      </c>
      <c r="I179" s="30" t="str">
        <f t="array" aca="1" ref="I179" ca="1">IFERROR(INDEX(tbVisitas[],MATCH(SMALL(IF((tbVisitas[Funcionário]=$B$5)*(tbVisitas[Data]&gt;=VLOOKUP($B$7,Aux!$E$2:$G$13,2,FALSE))*(tbVisitas[Data]&lt;=VLOOKUP($B$7,Aux!$E$2:$G$13,3,FALSE))=1,tbVisitas[Linha]),ROW(A174)),IF((tbVisitas[Funcionário]=$B$5)*(tbVisitas[Data]&gt;=VLOOKUP($B$7,Aux!$E$2:$G$13,2,FALSE))*(tbVisitas[Data]&lt;=VLOOKUP($B$7,Aux!$E$2:$G$13,3,FALSE))=1,tbVisitas[Linha]),0),9),"")</f>
        <v/>
      </c>
    </row>
    <row r="180" spans="4:9" ht="30" customHeight="1" x14ac:dyDescent="0.25">
      <c r="D180" s="28" t="str">
        <f ca="1">IF($I180="","",IFERROR(INDEX(tbVisitas[],MATCH($I180,tbVisitas[Linha],0),3),""))</f>
        <v/>
      </c>
      <c r="E180" s="28" t="str">
        <f ca="1">IF($I180="","",IFERROR(INDEX(tbVisitas[],MATCH($I180,tbVisitas[Linha],0),5),""))</f>
        <v/>
      </c>
      <c r="F180" s="29" t="str">
        <f ca="1">IF($I180="","",IFERROR(INDEX(tbVisitas[],MATCH($I180,tbVisitas[Linha],0),1),""))</f>
        <v/>
      </c>
      <c r="G180" s="30" t="str">
        <f ca="1">IF($I180="","",IFERROR(INDEX(tbVisitas[],MATCH($I180,tbVisitas[Linha],0),6),""))</f>
        <v/>
      </c>
      <c r="H180" s="30" t="str">
        <f ca="1">IF($I180="","",IFERROR(INDEX(tbVisitas[],MATCH($I180,tbVisitas[Linha],0),7),""))</f>
        <v/>
      </c>
      <c r="I180" s="30" t="str">
        <f t="array" aca="1" ref="I180" ca="1">IFERROR(INDEX(tbVisitas[],MATCH(SMALL(IF((tbVisitas[Funcionário]=$B$5)*(tbVisitas[Data]&gt;=VLOOKUP($B$7,Aux!$E$2:$G$13,2,FALSE))*(tbVisitas[Data]&lt;=VLOOKUP($B$7,Aux!$E$2:$G$13,3,FALSE))=1,tbVisitas[Linha]),ROW(A175)),IF((tbVisitas[Funcionário]=$B$5)*(tbVisitas[Data]&gt;=VLOOKUP($B$7,Aux!$E$2:$G$13,2,FALSE))*(tbVisitas[Data]&lt;=VLOOKUP($B$7,Aux!$E$2:$G$13,3,FALSE))=1,tbVisitas[Linha]),0),9),"")</f>
        <v/>
      </c>
    </row>
    <row r="181" spans="4:9" ht="30" customHeight="1" x14ac:dyDescent="0.25">
      <c r="D181" s="28" t="str">
        <f ca="1">IF($I181="","",IFERROR(INDEX(tbVisitas[],MATCH($I181,tbVisitas[Linha],0),3),""))</f>
        <v/>
      </c>
      <c r="E181" s="28" t="str">
        <f ca="1">IF($I181="","",IFERROR(INDEX(tbVisitas[],MATCH($I181,tbVisitas[Linha],0),5),""))</f>
        <v/>
      </c>
      <c r="F181" s="29" t="str">
        <f ca="1">IF($I181="","",IFERROR(INDEX(tbVisitas[],MATCH($I181,tbVisitas[Linha],0),1),""))</f>
        <v/>
      </c>
      <c r="G181" s="30" t="str">
        <f ca="1">IF($I181="","",IFERROR(INDEX(tbVisitas[],MATCH($I181,tbVisitas[Linha],0),6),""))</f>
        <v/>
      </c>
      <c r="H181" s="30" t="str">
        <f ca="1">IF($I181="","",IFERROR(INDEX(tbVisitas[],MATCH($I181,tbVisitas[Linha],0),7),""))</f>
        <v/>
      </c>
      <c r="I181" s="30" t="str">
        <f t="array" aca="1" ref="I181" ca="1">IFERROR(INDEX(tbVisitas[],MATCH(SMALL(IF((tbVisitas[Funcionário]=$B$5)*(tbVisitas[Data]&gt;=VLOOKUP($B$7,Aux!$E$2:$G$13,2,FALSE))*(tbVisitas[Data]&lt;=VLOOKUP($B$7,Aux!$E$2:$G$13,3,FALSE))=1,tbVisitas[Linha]),ROW(A176)),IF((tbVisitas[Funcionário]=$B$5)*(tbVisitas[Data]&gt;=VLOOKUP($B$7,Aux!$E$2:$G$13,2,FALSE))*(tbVisitas[Data]&lt;=VLOOKUP($B$7,Aux!$E$2:$G$13,3,FALSE))=1,tbVisitas[Linha]),0),9),"")</f>
        <v/>
      </c>
    </row>
    <row r="182" spans="4:9" ht="30" customHeight="1" x14ac:dyDescent="0.25">
      <c r="D182" s="28" t="str">
        <f ca="1">IF($I182="","",IFERROR(INDEX(tbVisitas[],MATCH($I182,tbVisitas[Linha],0),3),""))</f>
        <v/>
      </c>
      <c r="E182" s="28" t="str">
        <f ca="1">IF($I182="","",IFERROR(INDEX(tbVisitas[],MATCH($I182,tbVisitas[Linha],0),5),""))</f>
        <v/>
      </c>
      <c r="F182" s="29" t="str">
        <f ca="1">IF($I182="","",IFERROR(INDEX(tbVisitas[],MATCH($I182,tbVisitas[Linha],0),1),""))</f>
        <v/>
      </c>
      <c r="G182" s="30" t="str">
        <f ca="1">IF($I182="","",IFERROR(INDEX(tbVisitas[],MATCH($I182,tbVisitas[Linha],0),6),""))</f>
        <v/>
      </c>
      <c r="H182" s="30" t="str">
        <f ca="1">IF($I182="","",IFERROR(INDEX(tbVisitas[],MATCH($I182,tbVisitas[Linha],0),7),""))</f>
        <v/>
      </c>
      <c r="I182" s="30" t="str">
        <f t="array" aca="1" ref="I182" ca="1">IFERROR(INDEX(tbVisitas[],MATCH(SMALL(IF((tbVisitas[Funcionário]=$B$5)*(tbVisitas[Data]&gt;=VLOOKUP($B$7,Aux!$E$2:$G$13,2,FALSE))*(tbVisitas[Data]&lt;=VLOOKUP($B$7,Aux!$E$2:$G$13,3,FALSE))=1,tbVisitas[Linha]),ROW(A177)),IF((tbVisitas[Funcionário]=$B$5)*(tbVisitas[Data]&gt;=VLOOKUP($B$7,Aux!$E$2:$G$13,2,FALSE))*(tbVisitas[Data]&lt;=VLOOKUP($B$7,Aux!$E$2:$G$13,3,FALSE))=1,tbVisitas[Linha]),0),9),"")</f>
        <v/>
      </c>
    </row>
    <row r="183" spans="4:9" ht="30" customHeight="1" x14ac:dyDescent="0.25">
      <c r="D183" s="28" t="str">
        <f ca="1">IF($I183="","",IFERROR(INDEX(tbVisitas[],MATCH($I183,tbVisitas[Linha],0),3),""))</f>
        <v/>
      </c>
      <c r="E183" s="28" t="str">
        <f ca="1">IF($I183="","",IFERROR(INDEX(tbVisitas[],MATCH($I183,tbVisitas[Linha],0),5),""))</f>
        <v/>
      </c>
      <c r="F183" s="29" t="str">
        <f ca="1">IF($I183="","",IFERROR(INDEX(tbVisitas[],MATCH($I183,tbVisitas[Linha],0),1),""))</f>
        <v/>
      </c>
      <c r="G183" s="30" t="str">
        <f ca="1">IF($I183="","",IFERROR(INDEX(tbVisitas[],MATCH($I183,tbVisitas[Linha],0),6),""))</f>
        <v/>
      </c>
      <c r="H183" s="30" t="str">
        <f ca="1">IF($I183="","",IFERROR(INDEX(tbVisitas[],MATCH($I183,tbVisitas[Linha],0),7),""))</f>
        <v/>
      </c>
      <c r="I183" s="30" t="str">
        <f t="array" aca="1" ref="I183" ca="1">IFERROR(INDEX(tbVisitas[],MATCH(SMALL(IF((tbVisitas[Funcionário]=$B$5)*(tbVisitas[Data]&gt;=VLOOKUP($B$7,Aux!$E$2:$G$13,2,FALSE))*(tbVisitas[Data]&lt;=VLOOKUP($B$7,Aux!$E$2:$G$13,3,FALSE))=1,tbVisitas[Linha]),ROW(A178)),IF((tbVisitas[Funcionário]=$B$5)*(tbVisitas[Data]&gt;=VLOOKUP($B$7,Aux!$E$2:$G$13,2,FALSE))*(tbVisitas[Data]&lt;=VLOOKUP($B$7,Aux!$E$2:$G$13,3,FALSE))=1,tbVisitas[Linha]),0),9),"")</f>
        <v/>
      </c>
    </row>
    <row r="184" spans="4:9" ht="30" customHeight="1" x14ac:dyDescent="0.25">
      <c r="D184" s="28" t="str">
        <f ca="1">IF($I184="","",IFERROR(INDEX(tbVisitas[],MATCH($I184,tbVisitas[Linha],0),3),""))</f>
        <v/>
      </c>
      <c r="E184" s="28" t="str">
        <f ca="1">IF($I184="","",IFERROR(INDEX(tbVisitas[],MATCH($I184,tbVisitas[Linha],0),5),""))</f>
        <v/>
      </c>
      <c r="F184" s="29" t="str">
        <f ca="1">IF($I184="","",IFERROR(INDEX(tbVisitas[],MATCH($I184,tbVisitas[Linha],0),1),""))</f>
        <v/>
      </c>
      <c r="G184" s="30" t="str">
        <f ca="1">IF($I184="","",IFERROR(INDEX(tbVisitas[],MATCH($I184,tbVisitas[Linha],0),6),""))</f>
        <v/>
      </c>
      <c r="H184" s="30" t="str">
        <f ca="1">IF($I184="","",IFERROR(INDEX(tbVisitas[],MATCH($I184,tbVisitas[Linha],0),7),""))</f>
        <v/>
      </c>
      <c r="I184" s="30" t="str">
        <f t="array" aca="1" ref="I184" ca="1">IFERROR(INDEX(tbVisitas[],MATCH(SMALL(IF((tbVisitas[Funcionário]=$B$5)*(tbVisitas[Data]&gt;=VLOOKUP($B$7,Aux!$E$2:$G$13,2,FALSE))*(tbVisitas[Data]&lt;=VLOOKUP($B$7,Aux!$E$2:$G$13,3,FALSE))=1,tbVisitas[Linha]),ROW(A179)),IF((tbVisitas[Funcionário]=$B$5)*(tbVisitas[Data]&gt;=VLOOKUP($B$7,Aux!$E$2:$G$13,2,FALSE))*(tbVisitas[Data]&lt;=VLOOKUP($B$7,Aux!$E$2:$G$13,3,FALSE))=1,tbVisitas[Linha]),0),9),"")</f>
        <v/>
      </c>
    </row>
    <row r="185" spans="4:9" ht="30" customHeight="1" x14ac:dyDescent="0.25">
      <c r="D185" s="28" t="str">
        <f ca="1">IF($I185="","",IFERROR(INDEX(tbVisitas[],MATCH($I185,tbVisitas[Linha],0),3),""))</f>
        <v/>
      </c>
      <c r="E185" s="28" t="str">
        <f ca="1">IF($I185="","",IFERROR(INDEX(tbVisitas[],MATCH($I185,tbVisitas[Linha],0),5),""))</f>
        <v/>
      </c>
      <c r="F185" s="29" t="str">
        <f ca="1">IF($I185="","",IFERROR(INDEX(tbVisitas[],MATCH($I185,tbVisitas[Linha],0),1),""))</f>
        <v/>
      </c>
      <c r="G185" s="30" t="str">
        <f ca="1">IF($I185="","",IFERROR(INDEX(tbVisitas[],MATCH($I185,tbVisitas[Linha],0),6),""))</f>
        <v/>
      </c>
      <c r="H185" s="30" t="str">
        <f ca="1">IF($I185="","",IFERROR(INDEX(tbVisitas[],MATCH($I185,tbVisitas[Linha],0),7),""))</f>
        <v/>
      </c>
      <c r="I185" s="30" t="str">
        <f t="array" aca="1" ref="I185" ca="1">IFERROR(INDEX(tbVisitas[],MATCH(SMALL(IF((tbVisitas[Funcionário]=$B$5)*(tbVisitas[Data]&gt;=VLOOKUP($B$7,Aux!$E$2:$G$13,2,FALSE))*(tbVisitas[Data]&lt;=VLOOKUP($B$7,Aux!$E$2:$G$13,3,FALSE))=1,tbVisitas[Linha]),ROW(A180)),IF((tbVisitas[Funcionário]=$B$5)*(tbVisitas[Data]&gt;=VLOOKUP($B$7,Aux!$E$2:$G$13,2,FALSE))*(tbVisitas[Data]&lt;=VLOOKUP($B$7,Aux!$E$2:$G$13,3,FALSE))=1,tbVisitas[Linha]),0),9),"")</f>
        <v/>
      </c>
    </row>
    <row r="186" spans="4:9" ht="30" customHeight="1" x14ac:dyDescent="0.25">
      <c r="D186" s="28" t="str">
        <f ca="1">IF($I186="","",IFERROR(INDEX(tbVisitas[],MATCH($I186,tbVisitas[Linha],0),3),""))</f>
        <v/>
      </c>
      <c r="E186" s="28" t="str">
        <f ca="1">IF($I186="","",IFERROR(INDEX(tbVisitas[],MATCH($I186,tbVisitas[Linha],0),5),""))</f>
        <v/>
      </c>
      <c r="F186" s="29" t="str">
        <f ca="1">IF($I186="","",IFERROR(INDEX(tbVisitas[],MATCH($I186,tbVisitas[Linha],0),1),""))</f>
        <v/>
      </c>
      <c r="G186" s="30" t="str">
        <f ca="1">IF($I186="","",IFERROR(INDEX(tbVisitas[],MATCH($I186,tbVisitas[Linha],0),6),""))</f>
        <v/>
      </c>
      <c r="H186" s="30" t="str">
        <f ca="1">IF($I186="","",IFERROR(INDEX(tbVisitas[],MATCH($I186,tbVisitas[Linha],0),7),""))</f>
        <v/>
      </c>
      <c r="I186" s="30" t="str">
        <f t="array" aca="1" ref="I186" ca="1">IFERROR(INDEX(tbVisitas[],MATCH(SMALL(IF((tbVisitas[Funcionário]=$B$5)*(tbVisitas[Data]&gt;=VLOOKUP($B$7,Aux!$E$2:$G$13,2,FALSE))*(tbVisitas[Data]&lt;=VLOOKUP($B$7,Aux!$E$2:$G$13,3,FALSE))=1,tbVisitas[Linha]),ROW(A181)),IF((tbVisitas[Funcionário]=$B$5)*(tbVisitas[Data]&gt;=VLOOKUP($B$7,Aux!$E$2:$G$13,2,FALSE))*(tbVisitas[Data]&lt;=VLOOKUP($B$7,Aux!$E$2:$G$13,3,FALSE))=1,tbVisitas[Linha]),0),9),"")</f>
        <v/>
      </c>
    </row>
    <row r="187" spans="4:9" ht="30" customHeight="1" x14ac:dyDescent="0.25">
      <c r="D187" s="28" t="str">
        <f ca="1">IF($I187="","",IFERROR(INDEX(tbVisitas[],MATCH($I187,tbVisitas[Linha],0),3),""))</f>
        <v/>
      </c>
      <c r="E187" s="28" t="str">
        <f ca="1">IF($I187="","",IFERROR(INDEX(tbVisitas[],MATCH($I187,tbVisitas[Linha],0),5),""))</f>
        <v/>
      </c>
      <c r="F187" s="29" t="str">
        <f ca="1">IF($I187="","",IFERROR(INDEX(tbVisitas[],MATCH($I187,tbVisitas[Linha],0),1),""))</f>
        <v/>
      </c>
      <c r="G187" s="30" t="str">
        <f ca="1">IF($I187="","",IFERROR(INDEX(tbVisitas[],MATCH($I187,tbVisitas[Linha],0),6),""))</f>
        <v/>
      </c>
      <c r="H187" s="30" t="str">
        <f ca="1">IF($I187="","",IFERROR(INDEX(tbVisitas[],MATCH($I187,tbVisitas[Linha],0),7),""))</f>
        <v/>
      </c>
      <c r="I187" s="30" t="str">
        <f t="array" aca="1" ref="I187" ca="1">IFERROR(INDEX(tbVisitas[],MATCH(SMALL(IF((tbVisitas[Funcionário]=$B$5)*(tbVisitas[Data]&gt;=VLOOKUP($B$7,Aux!$E$2:$G$13,2,FALSE))*(tbVisitas[Data]&lt;=VLOOKUP($B$7,Aux!$E$2:$G$13,3,FALSE))=1,tbVisitas[Linha]),ROW(A182)),IF((tbVisitas[Funcionário]=$B$5)*(tbVisitas[Data]&gt;=VLOOKUP($B$7,Aux!$E$2:$G$13,2,FALSE))*(tbVisitas[Data]&lt;=VLOOKUP($B$7,Aux!$E$2:$G$13,3,FALSE))=1,tbVisitas[Linha]),0),9),"")</f>
        <v/>
      </c>
    </row>
    <row r="188" spans="4:9" ht="30" customHeight="1" x14ac:dyDescent="0.25">
      <c r="D188" s="28" t="str">
        <f ca="1">IF($I188="","",IFERROR(INDEX(tbVisitas[],MATCH($I188,tbVisitas[Linha],0),3),""))</f>
        <v/>
      </c>
      <c r="E188" s="28" t="str">
        <f ca="1">IF($I188="","",IFERROR(INDEX(tbVisitas[],MATCH($I188,tbVisitas[Linha],0),5),""))</f>
        <v/>
      </c>
      <c r="F188" s="29" t="str">
        <f ca="1">IF($I188="","",IFERROR(INDEX(tbVisitas[],MATCH($I188,tbVisitas[Linha],0),1),""))</f>
        <v/>
      </c>
      <c r="G188" s="30" t="str">
        <f ca="1">IF($I188="","",IFERROR(INDEX(tbVisitas[],MATCH($I188,tbVisitas[Linha],0),6),""))</f>
        <v/>
      </c>
      <c r="H188" s="30" t="str">
        <f ca="1">IF($I188="","",IFERROR(INDEX(tbVisitas[],MATCH($I188,tbVisitas[Linha],0),7),""))</f>
        <v/>
      </c>
      <c r="I188" s="30" t="str">
        <f t="array" aca="1" ref="I188" ca="1">IFERROR(INDEX(tbVisitas[],MATCH(SMALL(IF((tbVisitas[Funcionário]=$B$5)*(tbVisitas[Data]&gt;=VLOOKUP($B$7,Aux!$E$2:$G$13,2,FALSE))*(tbVisitas[Data]&lt;=VLOOKUP($B$7,Aux!$E$2:$G$13,3,FALSE))=1,tbVisitas[Linha]),ROW(A183)),IF((tbVisitas[Funcionário]=$B$5)*(tbVisitas[Data]&gt;=VLOOKUP($B$7,Aux!$E$2:$G$13,2,FALSE))*(tbVisitas[Data]&lt;=VLOOKUP($B$7,Aux!$E$2:$G$13,3,FALSE))=1,tbVisitas[Linha]),0),9),"")</f>
        <v/>
      </c>
    </row>
    <row r="189" spans="4:9" ht="30" customHeight="1" x14ac:dyDescent="0.25">
      <c r="D189" s="28" t="str">
        <f ca="1">IF($I189="","",IFERROR(INDEX(tbVisitas[],MATCH($I189,tbVisitas[Linha],0),3),""))</f>
        <v/>
      </c>
      <c r="E189" s="28" t="str">
        <f ca="1">IF($I189="","",IFERROR(INDEX(tbVisitas[],MATCH($I189,tbVisitas[Linha],0),5),""))</f>
        <v/>
      </c>
      <c r="F189" s="29" t="str">
        <f ca="1">IF($I189="","",IFERROR(INDEX(tbVisitas[],MATCH($I189,tbVisitas[Linha],0),1),""))</f>
        <v/>
      </c>
      <c r="G189" s="30" t="str">
        <f ca="1">IF($I189="","",IFERROR(INDEX(tbVisitas[],MATCH($I189,tbVisitas[Linha],0),6),""))</f>
        <v/>
      </c>
      <c r="H189" s="30" t="str">
        <f ca="1">IF($I189="","",IFERROR(INDEX(tbVisitas[],MATCH($I189,tbVisitas[Linha],0),7),""))</f>
        <v/>
      </c>
      <c r="I189" s="30" t="str">
        <f t="array" aca="1" ref="I189" ca="1">IFERROR(INDEX(tbVisitas[],MATCH(SMALL(IF((tbVisitas[Funcionário]=$B$5)*(tbVisitas[Data]&gt;=VLOOKUP($B$7,Aux!$E$2:$G$13,2,FALSE))*(tbVisitas[Data]&lt;=VLOOKUP($B$7,Aux!$E$2:$G$13,3,FALSE))=1,tbVisitas[Linha]),ROW(A184)),IF((tbVisitas[Funcionário]=$B$5)*(tbVisitas[Data]&gt;=VLOOKUP($B$7,Aux!$E$2:$G$13,2,FALSE))*(tbVisitas[Data]&lt;=VLOOKUP($B$7,Aux!$E$2:$G$13,3,FALSE))=1,tbVisitas[Linha]),0),9),"")</f>
        <v/>
      </c>
    </row>
    <row r="190" spans="4:9" ht="30" customHeight="1" x14ac:dyDescent="0.25">
      <c r="D190" s="28" t="str">
        <f ca="1">IF($I190="","",IFERROR(INDEX(tbVisitas[],MATCH($I190,tbVisitas[Linha],0),3),""))</f>
        <v/>
      </c>
      <c r="E190" s="28" t="str">
        <f ca="1">IF($I190="","",IFERROR(INDEX(tbVisitas[],MATCH($I190,tbVisitas[Linha],0),5),""))</f>
        <v/>
      </c>
      <c r="F190" s="29" t="str">
        <f ca="1">IF($I190="","",IFERROR(INDEX(tbVisitas[],MATCH($I190,tbVisitas[Linha],0),1),""))</f>
        <v/>
      </c>
      <c r="G190" s="30" t="str">
        <f ca="1">IF($I190="","",IFERROR(INDEX(tbVisitas[],MATCH($I190,tbVisitas[Linha],0),6),""))</f>
        <v/>
      </c>
      <c r="H190" s="30" t="str">
        <f ca="1">IF($I190="","",IFERROR(INDEX(tbVisitas[],MATCH($I190,tbVisitas[Linha],0),7),""))</f>
        <v/>
      </c>
      <c r="I190" s="30" t="str">
        <f t="array" aca="1" ref="I190" ca="1">IFERROR(INDEX(tbVisitas[],MATCH(SMALL(IF((tbVisitas[Funcionário]=$B$5)*(tbVisitas[Data]&gt;=VLOOKUP($B$7,Aux!$E$2:$G$13,2,FALSE))*(tbVisitas[Data]&lt;=VLOOKUP($B$7,Aux!$E$2:$G$13,3,FALSE))=1,tbVisitas[Linha]),ROW(A185)),IF((tbVisitas[Funcionário]=$B$5)*(tbVisitas[Data]&gt;=VLOOKUP($B$7,Aux!$E$2:$G$13,2,FALSE))*(tbVisitas[Data]&lt;=VLOOKUP($B$7,Aux!$E$2:$G$13,3,FALSE))=1,tbVisitas[Linha]),0),9),"")</f>
        <v/>
      </c>
    </row>
    <row r="191" spans="4:9" ht="30" customHeight="1" x14ac:dyDescent="0.25">
      <c r="D191" s="28" t="str">
        <f ca="1">IF($I191="","",IFERROR(INDEX(tbVisitas[],MATCH($I191,tbVisitas[Linha],0),3),""))</f>
        <v/>
      </c>
      <c r="E191" s="28" t="str">
        <f ca="1">IF($I191="","",IFERROR(INDEX(tbVisitas[],MATCH($I191,tbVisitas[Linha],0),5),""))</f>
        <v/>
      </c>
      <c r="F191" s="29" t="str">
        <f ca="1">IF($I191="","",IFERROR(INDEX(tbVisitas[],MATCH($I191,tbVisitas[Linha],0),1),""))</f>
        <v/>
      </c>
      <c r="G191" s="30" t="str">
        <f ca="1">IF($I191="","",IFERROR(INDEX(tbVisitas[],MATCH($I191,tbVisitas[Linha],0),6),""))</f>
        <v/>
      </c>
      <c r="H191" s="30" t="str">
        <f ca="1">IF($I191="","",IFERROR(INDEX(tbVisitas[],MATCH($I191,tbVisitas[Linha],0),7),""))</f>
        <v/>
      </c>
      <c r="I191" s="30" t="str">
        <f t="array" aca="1" ref="I191" ca="1">IFERROR(INDEX(tbVisitas[],MATCH(SMALL(IF((tbVisitas[Funcionário]=$B$5)*(tbVisitas[Data]&gt;=VLOOKUP($B$7,Aux!$E$2:$G$13,2,FALSE))*(tbVisitas[Data]&lt;=VLOOKUP($B$7,Aux!$E$2:$G$13,3,FALSE))=1,tbVisitas[Linha]),ROW(A186)),IF((tbVisitas[Funcionário]=$B$5)*(tbVisitas[Data]&gt;=VLOOKUP($B$7,Aux!$E$2:$G$13,2,FALSE))*(tbVisitas[Data]&lt;=VLOOKUP($B$7,Aux!$E$2:$G$13,3,FALSE))=1,tbVisitas[Linha]),0),9),"")</f>
        <v/>
      </c>
    </row>
    <row r="192" spans="4:9" ht="30" customHeight="1" x14ac:dyDescent="0.25">
      <c r="D192" s="28" t="str">
        <f ca="1">IF($I192="","",IFERROR(INDEX(tbVisitas[],MATCH($I192,tbVisitas[Linha],0),3),""))</f>
        <v/>
      </c>
      <c r="E192" s="28" t="str">
        <f ca="1">IF($I192="","",IFERROR(INDEX(tbVisitas[],MATCH($I192,tbVisitas[Linha],0),5),""))</f>
        <v/>
      </c>
      <c r="F192" s="29" t="str">
        <f ca="1">IF($I192="","",IFERROR(INDEX(tbVisitas[],MATCH($I192,tbVisitas[Linha],0),1),""))</f>
        <v/>
      </c>
      <c r="G192" s="30" t="str">
        <f ca="1">IF($I192="","",IFERROR(INDEX(tbVisitas[],MATCH($I192,tbVisitas[Linha],0),6),""))</f>
        <v/>
      </c>
      <c r="H192" s="30" t="str">
        <f ca="1">IF($I192="","",IFERROR(INDEX(tbVisitas[],MATCH($I192,tbVisitas[Linha],0),7),""))</f>
        <v/>
      </c>
      <c r="I192" s="30" t="str">
        <f t="array" aca="1" ref="I192" ca="1">IFERROR(INDEX(tbVisitas[],MATCH(SMALL(IF((tbVisitas[Funcionário]=$B$5)*(tbVisitas[Data]&gt;=VLOOKUP($B$7,Aux!$E$2:$G$13,2,FALSE))*(tbVisitas[Data]&lt;=VLOOKUP($B$7,Aux!$E$2:$G$13,3,FALSE))=1,tbVisitas[Linha]),ROW(A187)),IF((tbVisitas[Funcionário]=$B$5)*(tbVisitas[Data]&gt;=VLOOKUP($B$7,Aux!$E$2:$G$13,2,FALSE))*(tbVisitas[Data]&lt;=VLOOKUP($B$7,Aux!$E$2:$G$13,3,FALSE))=1,tbVisitas[Linha]),0),9),"")</f>
        <v/>
      </c>
    </row>
    <row r="193" spans="4:9" ht="30" customHeight="1" x14ac:dyDescent="0.25">
      <c r="D193" s="28" t="str">
        <f ca="1">IF($I193="","",IFERROR(INDEX(tbVisitas[],MATCH($I193,tbVisitas[Linha],0),3),""))</f>
        <v/>
      </c>
      <c r="E193" s="28" t="str">
        <f ca="1">IF($I193="","",IFERROR(INDEX(tbVisitas[],MATCH($I193,tbVisitas[Linha],0),5),""))</f>
        <v/>
      </c>
      <c r="F193" s="29" t="str">
        <f ca="1">IF($I193="","",IFERROR(INDEX(tbVisitas[],MATCH($I193,tbVisitas[Linha],0),1),""))</f>
        <v/>
      </c>
      <c r="G193" s="30" t="str">
        <f ca="1">IF($I193="","",IFERROR(INDEX(tbVisitas[],MATCH($I193,tbVisitas[Linha],0),6),""))</f>
        <v/>
      </c>
      <c r="H193" s="30" t="str">
        <f ca="1">IF($I193="","",IFERROR(INDEX(tbVisitas[],MATCH($I193,tbVisitas[Linha],0),7),""))</f>
        <v/>
      </c>
      <c r="I193" s="30" t="str">
        <f t="array" aca="1" ref="I193" ca="1">IFERROR(INDEX(tbVisitas[],MATCH(SMALL(IF((tbVisitas[Funcionário]=$B$5)*(tbVisitas[Data]&gt;=VLOOKUP($B$7,Aux!$E$2:$G$13,2,FALSE))*(tbVisitas[Data]&lt;=VLOOKUP($B$7,Aux!$E$2:$G$13,3,FALSE))=1,tbVisitas[Linha]),ROW(A188)),IF((tbVisitas[Funcionário]=$B$5)*(tbVisitas[Data]&gt;=VLOOKUP($B$7,Aux!$E$2:$G$13,2,FALSE))*(tbVisitas[Data]&lt;=VLOOKUP($B$7,Aux!$E$2:$G$13,3,FALSE))=1,tbVisitas[Linha]),0),9),"")</f>
        <v/>
      </c>
    </row>
    <row r="194" spans="4:9" ht="30" customHeight="1" x14ac:dyDescent="0.25">
      <c r="D194" s="28" t="str">
        <f ca="1">IF($I194="","",IFERROR(INDEX(tbVisitas[],MATCH($I194,tbVisitas[Linha],0),3),""))</f>
        <v/>
      </c>
      <c r="E194" s="28" t="str">
        <f ca="1">IF($I194="","",IFERROR(INDEX(tbVisitas[],MATCH($I194,tbVisitas[Linha],0),5),""))</f>
        <v/>
      </c>
      <c r="F194" s="29" t="str">
        <f ca="1">IF($I194="","",IFERROR(INDEX(tbVisitas[],MATCH($I194,tbVisitas[Linha],0),1),""))</f>
        <v/>
      </c>
      <c r="G194" s="30" t="str">
        <f ca="1">IF($I194="","",IFERROR(INDEX(tbVisitas[],MATCH($I194,tbVisitas[Linha],0),6),""))</f>
        <v/>
      </c>
      <c r="H194" s="30" t="str">
        <f ca="1">IF($I194="","",IFERROR(INDEX(tbVisitas[],MATCH($I194,tbVisitas[Linha],0),7),""))</f>
        <v/>
      </c>
      <c r="I194" s="30" t="str">
        <f t="array" aca="1" ref="I194" ca="1">IFERROR(INDEX(tbVisitas[],MATCH(SMALL(IF((tbVisitas[Funcionário]=$B$5)*(tbVisitas[Data]&gt;=VLOOKUP($B$7,Aux!$E$2:$G$13,2,FALSE))*(tbVisitas[Data]&lt;=VLOOKUP($B$7,Aux!$E$2:$G$13,3,FALSE))=1,tbVisitas[Linha]),ROW(A189)),IF((tbVisitas[Funcionário]=$B$5)*(tbVisitas[Data]&gt;=VLOOKUP($B$7,Aux!$E$2:$G$13,2,FALSE))*(tbVisitas[Data]&lt;=VLOOKUP($B$7,Aux!$E$2:$G$13,3,FALSE))=1,tbVisitas[Linha]),0),9),"")</f>
        <v/>
      </c>
    </row>
    <row r="195" spans="4:9" ht="30" customHeight="1" x14ac:dyDescent="0.25">
      <c r="D195" s="28" t="str">
        <f ca="1">IF($I195="","",IFERROR(INDEX(tbVisitas[],MATCH($I195,tbVisitas[Linha],0),3),""))</f>
        <v/>
      </c>
      <c r="E195" s="28" t="str">
        <f ca="1">IF($I195="","",IFERROR(INDEX(tbVisitas[],MATCH($I195,tbVisitas[Linha],0),5),""))</f>
        <v/>
      </c>
      <c r="F195" s="29" t="str">
        <f ca="1">IF($I195="","",IFERROR(INDEX(tbVisitas[],MATCH($I195,tbVisitas[Linha],0),1),""))</f>
        <v/>
      </c>
      <c r="G195" s="30" t="str">
        <f ca="1">IF($I195="","",IFERROR(INDEX(tbVisitas[],MATCH($I195,tbVisitas[Linha],0),6),""))</f>
        <v/>
      </c>
      <c r="H195" s="30" t="str">
        <f ca="1">IF($I195="","",IFERROR(INDEX(tbVisitas[],MATCH($I195,tbVisitas[Linha],0),7),""))</f>
        <v/>
      </c>
      <c r="I195" s="30" t="str">
        <f t="array" aca="1" ref="I195" ca="1">IFERROR(INDEX(tbVisitas[],MATCH(SMALL(IF((tbVisitas[Funcionário]=$B$5)*(tbVisitas[Data]&gt;=VLOOKUP($B$7,Aux!$E$2:$G$13,2,FALSE))*(tbVisitas[Data]&lt;=VLOOKUP($B$7,Aux!$E$2:$G$13,3,FALSE))=1,tbVisitas[Linha]),ROW(A190)),IF((tbVisitas[Funcionário]=$B$5)*(tbVisitas[Data]&gt;=VLOOKUP($B$7,Aux!$E$2:$G$13,2,FALSE))*(tbVisitas[Data]&lt;=VLOOKUP($B$7,Aux!$E$2:$G$13,3,FALSE))=1,tbVisitas[Linha]),0),9),"")</f>
        <v/>
      </c>
    </row>
    <row r="196" spans="4:9" ht="30" customHeight="1" x14ac:dyDescent="0.25">
      <c r="D196" s="28" t="str">
        <f ca="1">IF($I196="","",IFERROR(INDEX(tbVisitas[],MATCH($I196,tbVisitas[Linha],0),3),""))</f>
        <v/>
      </c>
      <c r="E196" s="28" t="str">
        <f ca="1">IF($I196="","",IFERROR(INDEX(tbVisitas[],MATCH($I196,tbVisitas[Linha],0),5),""))</f>
        <v/>
      </c>
      <c r="F196" s="29" t="str">
        <f ca="1">IF($I196="","",IFERROR(INDEX(tbVisitas[],MATCH($I196,tbVisitas[Linha],0),1),""))</f>
        <v/>
      </c>
      <c r="G196" s="30" t="str">
        <f ca="1">IF($I196="","",IFERROR(INDEX(tbVisitas[],MATCH($I196,tbVisitas[Linha],0),6),""))</f>
        <v/>
      </c>
      <c r="H196" s="30" t="str">
        <f ca="1">IF($I196="","",IFERROR(INDEX(tbVisitas[],MATCH($I196,tbVisitas[Linha],0),7),""))</f>
        <v/>
      </c>
      <c r="I196" s="30" t="str">
        <f t="array" aca="1" ref="I196" ca="1">IFERROR(INDEX(tbVisitas[],MATCH(SMALL(IF((tbVisitas[Funcionário]=$B$5)*(tbVisitas[Data]&gt;=VLOOKUP($B$7,Aux!$E$2:$G$13,2,FALSE))*(tbVisitas[Data]&lt;=VLOOKUP($B$7,Aux!$E$2:$G$13,3,FALSE))=1,tbVisitas[Linha]),ROW(A191)),IF((tbVisitas[Funcionário]=$B$5)*(tbVisitas[Data]&gt;=VLOOKUP($B$7,Aux!$E$2:$G$13,2,FALSE))*(tbVisitas[Data]&lt;=VLOOKUP($B$7,Aux!$E$2:$G$13,3,FALSE))=1,tbVisitas[Linha]),0),9),"")</f>
        <v/>
      </c>
    </row>
    <row r="197" spans="4:9" ht="30" customHeight="1" x14ac:dyDescent="0.25">
      <c r="D197" s="28" t="str">
        <f ca="1">IF($I197="","",IFERROR(INDEX(tbVisitas[],MATCH($I197,tbVisitas[Linha],0),3),""))</f>
        <v/>
      </c>
      <c r="E197" s="28" t="str">
        <f ca="1">IF($I197="","",IFERROR(INDEX(tbVisitas[],MATCH($I197,tbVisitas[Linha],0),5),""))</f>
        <v/>
      </c>
      <c r="F197" s="29" t="str">
        <f ca="1">IF($I197="","",IFERROR(INDEX(tbVisitas[],MATCH($I197,tbVisitas[Linha],0),1),""))</f>
        <v/>
      </c>
      <c r="G197" s="30" t="str">
        <f ca="1">IF($I197="","",IFERROR(INDEX(tbVisitas[],MATCH($I197,tbVisitas[Linha],0),6),""))</f>
        <v/>
      </c>
      <c r="H197" s="30" t="str">
        <f ca="1">IF($I197="","",IFERROR(INDEX(tbVisitas[],MATCH($I197,tbVisitas[Linha],0),7),""))</f>
        <v/>
      </c>
      <c r="I197" s="30" t="str">
        <f t="array" aca="1" ref="I197" ca="1">IFERROR(INDEX(tbVisitas[],MATCH(SMALL(IF((tbVisitas[Funcionário]=$B$5)*(tbVisitas[Data]&gt;=VLOOKUP($B$7,Aux!$E$2:$G$13,2,FALSE))*(tbVisitas[Data]&lt;=VLOOKUP($B$7,Aux!$E$2:$G$13,3,FALSE))=1,tbVisitas[Linha]),ROW(A192)),IF((tbVisitas[Funcionário]=$B$5)*(tbVisitas[Data]&gt;=VLOOKUP($B$7,Aux!$E$2:$G$13,2,FALSE))*(tbVisitas[Data]&lt;=VLOOKUP($B$7,Aux!$E$2:$G$13,3,FALSE))=1,tbVisitas[Linha]),0),9),"")</f>
        <v/>
      </c>
    </row>
    <row r="198" spans="4:9" ht="30" customHeight="1" x14ac:dyDescent="0.25">
      <c r="D198" s="28" t="str">
        <f ca="1">IF($I198="","",IFERROR(INDEX(tbVisitas[],MATCH($I198,tbVisitas[Linha],0),3),""))</f>
        <v/>
      </c>
      <c r="E198" s="28" t="str">
        <f ca="1">IF($I198="","",IFERROR(INDEX(tbVisitas[],MATCH($I198,tbVisitas[Linha],0),5),""))</f>
        <v/>
      </c>
      <c r="F198" s="29" t="str">
        <f ca="1">IF($I198="","",IFERROR(INDEX(tbVisitas[],MATCH($I198,tbVisitas[Linha],0),1),""))</f>
        <v/>
      </c>
      <c r="G198" s="30" t="str">
        <f ca="1">IF($I198="","",IFERROR(INDEX(tbVisitas[],MATCH($I198,tbVisitas[Linha],0),6),""))</f>
        <v/>
      </c>
      <c r="H198" s="30" t="str">
        <f ca="1">IF($I198="","",IFERROR(INDEX(tbVisitas[],MATCH($I198,tbVisitas[Linha],0),7),""))</f>
        <v/>
      </c>
      <c r="I198" s="30" t="str">
        <f t="array" aca="1" ref="I198" ca="1">IFERROR(INDEX(tbVisitas[],MATCH(SMALL(IF((tbVisitas[Funcionário]=$B$5)*(tbVisitas[Data]&gt;=VLOOKUP($B$7,Aux!$E$2:$G$13,2,FALSE))*(tbVisitas[Data]&lt;=VLOOKUP($B$7,Aux!$E$2:$G$13,3,FALSE))=1,tbVisitas[Linha]),ROW(A193)),IF((tbVisitas[Funcionário]=$B$5)*(tbVisitas[Data]&gt;=VLOOKUP($B$7,Aux!$E$2:$G$13,2,FALSE))*(tbVisitas[Data]&lt;=VLOOKUP($B$7,Aux!$E$2:$G$13,3,FALSE))=1,tbVisitas[Linha]),0),9),"")</f>
        <v/>
      </c>
    </row>
    <row r="199" spans="4:9" ht="30" customHeight="1" x14ac:dyDescent="0.25">
      <c r="D199" s="28" t="str">
        <f ca="1">IF($I199="","",IFERROR(INDEX(tbVisitas[],MATCH($I199,tbVisitas[Linha],0),3),""))</f>
        <v/>
      </c>
      <c r="E199" s="28" t="str">
        <f ca="1">IF($I199="","",IFERROR(INDEX(tbVisitas[],MATCH($I199,tbVisitas[Linha],0),5),""))</f>
        <v/>
      </c>
      <c r="F199" s="29" t="str">
        <f ca="1">IF($I199="","",IFERROR(INDEX(tbVisitas[],MATCH($I199,tbVisitas[Linha],0),1),""))</f>
        <v/>
      </c>
      <c r="G199" s="30" t="str">
        <f ca="1">IF($I199="","",IFERROR(INDEX(tbVisitas[],MATCH($I199,tbVisitas[Linha],0),6),""))</f>
        <v/>
      </c>
      <c r="H199" s="30" t="str">
        <f ca="1">IF($I199="","",IFERROR(INDEX(tbVisitas[],MATCH($I199,tbVisitas[Linha],0),7),""))</f>
        <v/>
      </c>
      <c r="I199" s="30" t="str">
        <f t="array" aca="1" ref="I199" ca="1">IFERROR(INDEX(tbVisitas[],MATCH(SMALL(IF((tbVisitas[Funcionário]=$B$5)*(tbVisitas[Data]&gt;=VLOOKUP($B$7,Aux!$E$2:$G$13,2,FALSE))*(tbVisitas[Data]&lt;=VLOOKUP($B$7,Aux!$E$2:$G$13,3,FALSE))=1,tbVisitas[Linha]),ROW(A194)),IF((tbVisitas[Funcionário]=$B$5)*(tbVisitas[Data]&gt;=VLOOKUP($B$7,Aux!$E$2:$G$13,2,FALSE))*(tbVisitas[Data]&lt;=VLOOKUP($B$7,Aux!$E$2:$G$13,3,FALSE))=1,tbVisitas[Linha]),0),9),"")</f>
        <v/>
      </c>
    </row>
    <row r="200" spans="4:9" ht="30" customHeight="1" x14ac:dyDescent="0.25">
      <c r="D200" s="28" t="str">
        <f ca="1">IF($I200="","",IFERROR(INDEX(tbVisitas[],MATCH($I200,tbVisitas[Linha],0),3),""))</f>
        <v/>
      </c>
      <c r="E200" s="28" t="str">
        <f ca="1">IF($I200="","",IFERROR(INDEX(tbVisitas[],MATCH($I200,tbVisitas[Linha],0),5),""))</f>
        <v/>
      </c>
      <c r="F200" s="29" t="str">
        <f ca="1">IF($I200="","",IFERROR(INDEX(tbVisitas[],MATCH($I200,tbVisitas[Linha],0),1),""))</f>
        <v/>
      </c>
      <c r="G200" s="30" t="str">
        <f ca="1">IF($I200="","",IFERROR(INDEX(tbVisitas[],MATCH($I200,tbVisitas[Linha],0),6),""))</f>
        <v/>
      </c>
      <c r="H200" s="30" t="str">
        <f ca="1">IF($I200="","",IFERROR(INDEX(tbVisitas[],MATCH($I200,tbVisitas[Linha],0),7),""))</f>
        <v/>
      </c>
      <c r="I200" s="30" t="str">
        <f t="array" aca="1" ref="I200" ca="1">IFERROR(INDEX(tbVisitas[],MATCH(SMALL(IF((tbVisitas[Funcionário]=$B$5)*(tbVisitas[Data]&gt;=VLOOKUP($B$7,Aux!$E$2:$G$13,2,FALSE))*(tbVisitas[Data]&lt;=VLOOKUP($B$7,Aux!$E$2:$G$13,3,FALSE))=1,tbVisitas[Linha]),ROW(A195)),IF((tbVisitas[Funcionário]=$B$5)*(tbVisitas[Data]&gt;=VLOOKUP($B$7,Aux!$E$2:$G$13,2,FALSE))*(tbVisitas[Data]&lt;=VLOOKUP($B$7,Aux!$E$2:$G$13,3,FALSE))=1,tbVisitas[Linha]),0),9),"")</f>
        <v/>
      </c>
    </row>
    <row r="201" spans="4:9" ht="30" customHeight="1" x14ac:dyDescent="0.25">
      <c r="D201" s="28" t="str">
        <f ca="1">IF($I201="","",IFERROR(INDEX(tbVisitas[],MATCH($I201,tbVisitas[Linha],0),3),""))</f>
        <v/>
      </c>
      <c r="E201" s="28" t="str">
        <f ca="1">IF($I201="","",IFERROR(INDEX(tbVisitas[],MATCH($I201,tbVisitas[Linha],0),5),""))</f>
        <v/>
      </c>
      <c r="F201" s="29" t="str">
        <f ca="1">IF($I201="","",IFERROR(INDEX(tbVisitas[],MATCH($I201,tbVisitas[Linha],0),1),""))</f>
        <v/>
      </c>
      <c r="G201" s="30" t="str">
        <f ca="1">IF($I201="","",IFERROR(INDEX(tbVisitas[],MATCH($I201,tbVisitas[Linha],0),6),""))</f>
        <v/>
      </c>
      <c r="H201" s="30" t="str">
        <f ca="1">IF($I201="","",IFERROR(INDEX(tbVisitas[],MATCH($I201,tbVisitas[Linha],0),7),""))</f>
        <v/>
      </c>
      <c r="I201" s="30" t="str">
        <f t="array" aca="1" ref="I201" ca="1">IFERROR(INDEX(tbVisitas[],MATCH(SMALL(IF((tbVisitas[Funcionário]=$B$5)*(tbVisitas[Data]&gt;=VLOOKUP($B$7,Aux!$E$2:$G$13,2,FALSE))*(tbVisitas[Data]&lt;=VLOOKUP($B$7,Aux!$E$2:$G$13,3,FALSE))=1,tbVisitas[Linha]),ROW(A196)),IF((tbVisitas[Funcionário]=$B$5)*(tbVisitas[Data]&gt;=VLOOKUP($B$7,Aux!$E$2:$G$13,2,FALSE))*(tbVisitas[Data]&lt;=VLOOKUP($B$7,Aux!$E$2:$G$13,3,FALSE))=1,tbVisitas[Linha]),0),9),"")</f>
        <v/>
      </c>
    </row>
    <row r="202" spans="4:9" ht="30" customHeight="1" x14ac:dyDescent="0.25">
      <c r="D202" s="28" t="str">
        <f ca="1">IF($I202="","",IFERROR(INDEX(tbVisitas[],MATCH($I202,tbVisitas[Linha],0),3),""))</f>
        <v/>
      </c>
      <c r="E202" s="28" t="str">
        <f ca="1">IF($I202="","",IFERROR(INDEX(tbVisitas[],MATCH($I202,tbVisitas[Linha],0),5),""))</f>
        <v/>
      </c>
      <c r="F202" s="29" t="str">
        <f ca="1">IF($I202="","",IFERROR(INDEX(tbVisitas[],MATCH($I202,tbVisitas[Linha],0),1),""))</f>
        <v/>
      </c>
      <c r="G202" s="30" t="str">
        <f ca="1">IF($I202="","",IFERROR(INDEX(tbVisitas[],MATCH($I202,tbVisitas[Linha],0),6),""))</f>
        <v/>
      </c>
      <c r="H202" s="30" t="str">
        <f ca="1">IF($I202="","",IFERROR(INDEX(tbVisitas[],MATCH($I202,tbVisitas[Linha],0),7),""))</f>
        <v/>
      </c>
      <c r="I202" s="30" t="str">
        <f t="array" aca="1" ref="I202" ca="1">IFERROR(INDEX(tbVisitas[],MATCH(SMALL(IF((tbVisitas[Funcionário]=$B$5)*(tbVisitas[Data]&gt;=VLOOKUP($B$7,Aux!$E$2:$G$13,2,FALSE))*(tbVisitas[Data]&lt;=VLOOKUP($B$7,Aux!$E$2:$G$13,3,FALSE))=1,tbVisitas[Linha]),ROW(A197)),IF((tbVisitas[Funcionário]=$B$5)*(tbVisitas[Data]&gt;=VLOOKUP($B$7,Aux!$E$2:$G$13,2,FALSE))*(tbVisitas[Data]&lt;=VLOOKUP($B$7,Aux!$E$2:$G$13,3,FALSE))=1,tbVisitas[Linha]),0),9),"")</f>
        <v/>
      </c>
    </row>
    <row r="203" spans="4:9" ht="30" customHeight="1" x14ac:dyDescent="0.25">
      <c r="D203" s="28" t="str">
        <f ca="1">IF($I203="","",IFERROR(INDEX(tbVisitas[],MATCH($I203,tbVisitas[Linha],0),3),""))</f>
        <v/>
      </c>
      <c r="E203" s="28" t="str">
        <f ca="1">IF($I203="","",IFERROR(INDEX(tbVisitas[],MATCH($I203,tbVisitas[Linha],0),5),""))</f>
        <v/>
      </c>
      <c r="F203" s="29" t="str">
        <f ca="1">IF($I203="","",IFERROR(INDEX(tbVisitas[],MATCH($I203,tbVisitas[Linha],0),1),""))</f>
        <v/>
      </c>
      <c r="G203" s="30" t="str">
        <f ca="1">IF($I203="","",IFERROR(INDEX(tbVisitas[],MATCH($I203,tbVisitas[Linha],0),6),""))</f>
        <v/>
      </c>
      <c r="H203" s="30" t="str">
        <f ca="1">IF($I203="","",IFERROR(INDEX(tbVisitas[],MATCH($I203,tbVisitas[Linha],0),7),""))</f>
        <v/>
      </c>
      <c r="I203" s="30" t="str">
        <f t="array" aca="1" ref="I203" ca="1">IFERROR(INDEX(tbVisitas[],MATCH(SMALL(IF((tbVisitas[Funcionário]=$B$5)*(tbVisitas[Data]&gt;=VLOOKUP($B$7,Aux!$E$2:$G$13,2,FALSE))*(tbVisitas[Data]&lt;=VLOOKUP($B$7,Aux!$E$2:$G$13,3,FALSE))=1,tbVisitas[Linha]),ROW(A198)),IF((tbVisitas[Funcionário]=$B$5)*(tbVisitas[Data]&gt;=VLOOKUP($B$7,Aux!$E$2:$G$13,2,FALSE))*(tbVisitas[Data]&lt;=VLOOKUP($B$7,Aux!$E$2:$G$13,3,FALSE))=1,tbVisitas[Linha]),0),9),"")</f>
        <v/>
      </c>
    </row>
    <row r="204" spans="4:9" ht="30" customHeight="1" x14ac:dyDescent="0.25">
      <c r="D204" s="28" t="str">
        <f ca="1">IF($I204="","",IFERROR(INDEX(tbVisitas[],MATCH($I204,tbVisitas[Linha],0),3),""))</f>
        <v/>
      </c>
      <c r="E204" s="28" t="str">
        <f ca="1">IF($I204="","",IFERROR(INDEX(tbVisitas[],MATCH($I204,tbVisitas[Linha],0),5),""))</f>
        <v/>
      </c>
      <c r="F204" s="29" t="str">
        <f ca="1">IF($I204="","",IFERROR(INDEX(tbVisitas[],MATCH($I204,tbVisitas[Linha],0),1),""))</f>
        <v/>
      </c>
      <c r="G204" s="30" t="str">
        <f ca="1">IF($I204="","",IFERROR(INDEX(tbVisitas[],MATCH($I204,tbVisitas[Linha],0),6),""))</f>
        <v/>
      </c>
      <c r="H204" s="30" t="str">
        <f ca="1">IF($I204="","",IFERROR(INDEX(tbVisitas[],MATCH($I204,tbVisitas[Linha],0),7),""))</f>
        <v/>
      </c>
      <c r="I204" s="30" t="str">
        <f t="array" aca="1" ref="I204" ca="1">IFERROR(INDEX(tbVisitas[],MATCH(SMALL(IF((tbVisitas[Funcionário]=$B$5)*(tbVisitas[Data]&gt;=VLOOKUP($B$7,Aux!$E$2:$G$13,2,FALSE))*(tbVisitas[Data]&lt;=VLOOKUP($B$7,Aux!$E$2:$G$13,3,FALSE))=1,tbVisitas[Linha]),ROW(A199)),IF((tbVisitas[Funcionário]=$B$5)*(tbVisitas[Data]&gt;=VLOOKUP($B$7,Aux!$E$2:$G$13,2,FALSE))*(tbVisitas[Data]&lt;=VLOOKUP($B$7,Aux!$E$2:$G$13,3,FALSE))=1,tbVisitas[Linha]),0),9),"")</f>
        <v/>
      </c>
    </row>
    <row r="205" spans="4:9" ht="30" customHeight="1" x14ac:dyDescent="0.25">
      <c r="D205" s="28" t="str">
        <f ca="1">IF($I205="","",IFERROR(INDEX(tbVisitas[],MATCH($I205,tbVisitas[Linha],0),3),""))</f>
        <v/>
      </c>
      <c r="E205" s="28" t="str">
        <f ca="1">IF($I205="","",IFERROR(INDEX(tbVisitas[],MATCH($I205,tbVisitas[Linha],0),5),""))</f>
        <v/>
      </c>
      <c r="F205" s="29" t="str">
        <f ca="1">IF($I205="","",IFERROR(INDEX(tbVisitas[],MATCH($I205,tbVisitas[Linha],0),1),""))</f>
        <v/>
      </c>
      <c r="G205" s="30" t="str">
        <f ca="1">IF($I205="","",IFERROR(INDEX(tbVisitas[],MATCH($I205,tbVisitas[Linha],0),6),""))</f>
        <v/>
      </c>
      <c r="H205" s="30" t="str">
        <f ca="1">IF($I205="","",IFERROR(INDEX(tbVisitas[],MATCH($I205,tbVisitas[Linha],0),7),""))</f>
        <v/>
      </c>
      <c r="I205" s="30" t="str">
        <f t="array" aca="1" ref="I205" ca="1">IFERROR(INDEX(tbVisitas[],MATCH(SMALL(IF((tbVisitas[Funcionário]=$B$5)*(tbVisitas[Data]&gt;=VLOOKUP($B$7,Aux!$E$2:$G$13,2,FALSE))*(tbVisitas[Data]&lt;=VLOOKUP($B$7,Aux!$E$2:$G$13,3,FALSE))=1,tbVisitas[Linha]),ROW(A200)),IF((tbVisitas[Funcionário]=$B$5)*(tbVisitas[Data]&gt;=VLOOKUP($B$7,Aux!$E$2:$G$13,2,FALSE))*(tbVisitas[Data]&lt;=VLOOKUP($B$7,Aux!$E$2:$G$13,3,FALSE))=1,tbVisitas[Linha]),0),9),"")</f>
        <v/>
      </c>
    </row>
    <row r="206" spans="4:9" ht="30" customHeight="1" x14ac:dyDescent="0.25">
      <c r="D206" s="28" t="str">
        <f ca="1">IF($I206="","",IFERROR(INDEX(tbVisitas[],MATCH($I206,tbVisitas[Linha],0),3),""))</f>
        <v/>
      </c>
      <c r="E206" s="28" t="str">
        <f ca="1">IF($I206="","",IFERROR(INDEX(tbVisitas[],MATCH($I206,tbVisitas[Linha],0),5),""))</f>
        <v/>
      </c>
      <c r="F206" s="29" t="str">
        <f ca="1">IF($I206="","",IFERROR(INDEX(tbVisitas[],MATCH($I206,tbVisitas[Linha],0),1),""))</f>
        <v/>
      </c>
      <c r="G206" s="30" t="str">
        <f ca="1">IF($I206="","",IFERROR(INDEX(tbVisitas[],MATCH($I206,tbVisitas[Linha],0),6),""))</f>
        <v/>
      </c>
      <c r="H206" s="30" t="str">
        <f ca="1">IF($I206="","",IFERROR(INDEX(tbVisitas[],MATCH($I206,tbVisitas[Linha],0),7),""))</f>
        <v/>
      </c>
      <c r="I206" s="30" t="str">
        <f t="array" aca="1" ref="I206" ca="1">IFERROR(INDEX(tbVisitas[],MATCH(SMALL(IF((tbVisitas[Funcionário]=$B$5)*(tbVisitas[Data]&gt;=VLOOKUP($B$7,Aux!$E$2:$G$13,2,FALSE))*(tbVisitas[Data]&lt;=VLOOKUP($B$7,Aux!$E$2:$G$13,3,FALSE))=1,tbVisitas[Linha]),ROW(A201)),IF((tbVisitas[Funcionário]=$B$5)*(tbVisitas[Data]&gt;=VLOOKUP($B$7,Aux!$E$2:$G$13,2,FALSE))*(tbVisitas[Data]&lt;=VLOOKUP($B$7,Aux!$E$2:$G$13,3,FALSE))=1,tbVisitas[Linha]),0),9),"")</f>
        <v/>
      </c>
    </row>
    <row r="207" spans="4:9" ht="30" customHeight="1" x14ac:dyDescent="0.25">
      <c r="D207" s="28" t="str">
        <f ca="1">IF($I207="","",IFERROR(INDEX(tbVisitas[],MATCH($I207,tbVisitas[Linha],0),3),""))</f>
        <v/>
      </c>
      <c r="E207" s="28" t="str">
        <f ca="1">IF($I207="","",IFERROR(INDEX(tbVisitas[],MATCH($I207,tbVisitas[Linha],0),5),""))</f>
        <v/>
      </c>
      <c r="F207" s="29" t="str">
        <f ca="1">IF($I207="","",IFERROR(INDEX(tbVisitas[],MATCH($I207,tbVisitas[Linha],0),1),""))</f>
        <v/>
      </c>
      <c r="G207" s="30" t="str">
        <f ca="1">IF($I207="","",IFERROR(INDEX(tbVisitas[],MATCH($I207,tbVisitas[Linha],0),6),""))</f>
        <v/>
      </c>
      <c r="H207" s="30" t="str">
        <f ca="1">IF($I207="","",IFERROR(INDEX(tbVisitas[],MATCH($I207,tbVisitas[Linha],0),7),""))</f>
        <v/>
      </c>
      <c r="I207" s="30" t="str">
        <f t="array" aca="1" ref="I207" ca="1">IFERROR(INDEX(tbVisitas[],MATCH(SMALL(IF((tbVisitas[Funcionário]=$B$5)*(tbVisitas[Data]&gt;=VLOOKUP($B$7,Aux!$E$2:$G$13,2,FALSE))*(tbVisitas[Data]&lt;=VLOOKUP($B$7,Aux!$E$2:$G$13,3,FALSE))=1,tbVisitas[Linha]),ROW(A202)),IF((tbVisitas[Funcionário]=$B$5)*(tbVisitas[Data]&gt;=VLOOKUP($B$7,Aux!$E$2:$G$13,2,FALSE))*(tbVisitas[Data]&lt;=VLOOKUP($B$7,Aux!$E$2:$G$13,3,FALSE))=1,tbVisitas[Linha]),0),9),"")</f>
        <v/>
      </c>
    </row>
    <row r="208" spans="4:9" ht="30" customHeight="1" x14ac:dyDescent="0.25">
      <c r="D208" s="28" t="str">
        <f ca="1">IF($I208="","",IFERROR(INDEX(tbVisitas[],MATCH($I208,tbVisitas[Linha],0),3),""))</f>
        <v/>
      </c>
      <c r="E208" s="28" t="str">
        <f ca="1">IF($I208="","",IFERROR(INDEX(tbVisitas[],MATCH($I208,tbVisitas[Linha],0),5),""))</f>
        <v/>
      </c>
      <c r="F208" s="29" t="str">
        <f ca="1">IF($I208="","",IFERROR(INDEX(tbVisitas[],MATCH($I208,tbVisitas[Linha],0),1),""))</f>
        <v/>
      </c>
      <c r="G208" s="30" t="str">
        <f ca="1">IF($I208="","",IFERROR(INDEX(tbVisitas[],MATCH($I208,tbVisitas[Linha],0),6),""))</f>
        <v/>
      </c>
      <c r="H208" s="30" t="str">
        <f ca="1">IF($I208="","",IFERROR(INDEX(tbVisitas[],MATCH($I208,tbVisitas[Linha],0),7),""))</f>
        <v/>
      </c>
      <c r="I208" s="30" t="str">
        <f t="array" aca="1" ref="I208" ca="1">IFERROR(INDEX(tbVisitas[],MATCH(SMALL(IF((tbVisitas[Funcionário]=$B$5)*(tbVisitas[Data]&gt;=VLOOKUP($B$7,Aux!$E$2:$G$13,2,FALSE))*(tbVisitas[Data]&lt;=VLOOKUP($B$7,Aux!$E$2:$G$13,3,FALSE))=1,tbVisitas[Linha]),ROW(A203)),IF((tbVisitas[Funcionário]=$B$5)*(tbVisitas[Data]&gt;=VLOOKUP($B$7,Aux!$E$2:$G$13,2,FALSE))*(tbVisitas[Data]&lt;=VLOOKUP($B$7,Aux!$E$2:$G$13,3,FALSE))=1,tbVisitas[Linha]),0),9),"")</f>
        <v/>
      </c>
    </row>
    <row r="209" spans="4:9" ht="30" customHeight="1" x14ac:dyDescent="0.25">
      <c r="D209" s="28" t="str">
        <f ca="1">IF($I209="","",IFERROR(INDEX(tbVisitas[],MATCH($I209,tbVisitas[Linha],0),3),""))</f>
        <v/>
      </c>
      <c r="E209" s="28" t="str">
        <f ca="1">IF($I209="","",IFERROR(INDEX(tbVisitas[],MATCH($I209,tbVisitas[Linha],0),5),""))</f>
        <v/>
      </c>
      <c r="F209" s="29" t="str">
        <f ca="1">IF($I209="","",IFERROR(INDEX(tbVisitas[],MATCH($I209,tbVisitas[Linha],0),1),""))</f>
        <v/>
      </c>
      <c r="G209" s="30" t="str">
        <f ca="1">IF($I209="","",IFERROR(INDEX(tbVisitas[],MATCH($I209,tbVisitas[Linha],0),6),""))</f>
        <v/>
      </c>
      <c r="H209" s="30" t="str">
        <f ca="1">IF($I209="","",IFERROR(INDEX(tbVisitas[],MATCH($I209,tbVisitas[Linha],0),7),""))</f>
        <v/>
      </c>
      <c r="I209" s="30" t="str">
        <f t="array" aca="1" ref="I209" ca="1">IFERROR(INDEX(tbVisitas[],MATCH(SMALL(IF((tbVisitas[Funcionário]=$B$5)*(tbVisitas[Data]&gt;=VLOOKUP($B$7,Aux!$E$2:$G$13,2,FALSE))*(tbVisitas[Data]&lt;=VLOOKUP($B$7,Aux!$E$2:$G$13,3,FALSE))=1,tbVisitas[Linha]),ROW(A204)),IF((tbVisitas[Funcionário]=$B$5)*(tbVisitas[Data]&gt;=VLOOKUP($B$7,Aux!$E$2:$G$13,2,FALSE))*(tbVisitas[Data]&lt;=VLOOKUP($B$7,Aux!$E$2:$G$13,3,FALSE))=1,tbVisitas[Linha]),0),9),"")</f>
        <v/>
      </c>
    </row>
    <row r="210" spans="4:9" ht="30" customHeight="1" x14ac:dyDescent="0.25">
      <c r="D210" s="28" t="str">
        <f ca="1">IF($I210="","",IFERROR(INDEX(tbVisitas[],MATCH($I210,tbVisitas[Linha],0),3),""))</f>
        <v/>
      </c>
      <c r="E210" s="28" t="str">
        <f ca="1">IF($I210="","",IFERROR(INDEX(tbVisitas[],MATCH($I210,tbVisitas[Linha],0),5),""))</f>
        <v/>
      </c>
      <c r="F210" s="29" t="str">
        <f ca="1">IF($I210="","",IFERROR(INDEX(tbVisitas[],MATCH($I210,tbVisitas[Linha],0),1),""))</f>
        <v/>
      </c>
      <c r="G210" s="30" t="str">
        <f ca="1">IF($I210="","",IFERROR(INDEX(tbVisitas[],MATCH($I210,tbVisitas[Linha],0),6),""))</f>
        <v/>
      </c>
      <c r="H210" s="30" t="str">
        <f ca="1">IF($I210="","",IFERROR(INDEX(tbVisitas[],MATCH($I210,tbVisitas[Linha],0),7),""))</f>
        <v/>
      </c>
      <c r="I210" s="30" t="str">
        <f t="array" aca="1" ref="I210" ca="1">IFERROR(INDEX(tbVisitas[],MATCH(SMALL(IF((tbVisitas[Funcionário]=$B$5)*(tbVisitas[Data]&gt;=VLOOKUP($B$7,Aux!$E$2:$G$13,2,FALSE))*(tbVisitas[Data]&lt;=VLOOKUP($B$7,Aux!$E$2:$G$13,3,FALSE))=1,tbVisitas[Linha]),ROW(A205)),IF((tbVisitas[Funcionário]=$B$5)*(tbVisitas[Data]&gt;=VLOOKUP($B$7,Aux!$E$2:$G$13,2,FALSE))*(tbVisitas[Data]&lt;=VLOOKUP($B$7,Aux!$E$2:$G$13,3,FALSE))=1,tbVisitas[Linha]),0),9),"")</f>
        <v/>
      </c>
    </row>
    <row r="211" spans="4:9" ht="30" customHeight="1" x14ac:dyDescent="0.25">
      <c r="D211" s="28" t="str">
        <f ca="1">IF($I211="","",IFERROR(INDEX(tbVisitas[],MATCH($I211,tbVisitas[Linha],0),3),""))</f>
        <v/>
      </c>
      <c r="E211" s="28" t="str">
        <f ca="1">IF($I211="","",IFERROR(INDEX(tbVisitas[],MATCH($I211,tbVisitas[Linha],0),5),""))</f>
        <v/>
      </c>
      <c r="F211" s="29" t="str">
        <f ca="1">IF($I211="","",IFERROR(INDEX(tbVisitas[],MATCH($I211,tbVisitas[Linha],0),1),""))</f>
        <v/>
      </c>
      <c r="G211" s="30" t="str">
        <f ca="1">IF($I211="","",IFERROR(INDEX(tbVisitas[],MATCH($I211,tbVisitas[Linha],0),6),""))</f>
        <v/>
      </c>
      <c r="H211" s="30" t="str">
        <f ca="1">IF($I211="","",IFERROR(INDEX(tbVisitas[],MATCH($I211,tbVisitas[Linha],0),7),""))</f>
        <v/>
      </c>
      <c r="I211" s="30" t="str">
        <f t="array" aca="1" ref="I211" ca="1">IFERROR(INDEX(tbVisitas[],MATCH(SMALL(IF((tbVisitas[Funcionário]=$B$5)*(tbVisitas[Data]&gt;=VLOOKUP($B$7,Aux!$E$2:$G$13,2,FALSE))*(tbVisitas[Data]&lt;=VLOOKUP($B$7,Aux!$E$2:$G$13,3,FALSE))=1,tbVisitas[Linha]),ROW(A206)),IF((tbVisitas[Funcionário]=$B$5)*(tbVisitas[Data]&gt;=VLOOKUP($B$7,Aux!$E$2:$G$13,2,FALSE))*(tbVisitas[Data]&lt;=VLOOKUP($B$7,Aux!$E$2:$G$13,3,FALSE))=1,tbVisitas[Linha]),0),9),"")</f>
        <v/>
      </c>
    </row>
    <row r="212" spans="4:9" ht="30" customHeight="1" x14ac:dyDescent="0.25">
      <c r="D212" s="28" t="str">
        <f ca="1">IF($I212="","",IFERROR(INDEX(tbVisitas[],MATCH($I212,tbVisitas[Linha],0),3),""))</f>
        <v/>
      </c>
      <c r="E212" s="28" t="str">
        <f ca="1">IF($I212="","",IFERROR(INDEX(tbVisitas[],MATCH($I212,tbVisitas[Linha],0),5),""))</f>
        <v/>
      </c>
      <c r="F212" s="29" t="str">
        <f ca="1">IF($I212="","",IFERROR(INDEX(tbVisitas[],MATCH($I212,tbVisitas[Linha],0),1),""))</f>
        <v/>
      </c>
      <c r="G212" s="30" t="str">
        <f ca="1">IF($I212="","",IFERROR(INDEX(tbVisitas[],MATCH($I212,tbVisitas[Linha],0),6),""))</f>
        <v/>
      </c>
      <c r="H212" s="30" t="str">
        <f ca="1">IF($I212="","",IFERROR(INDEX(tbVisitas[],MATCH($I212,tbVisitas[Linha],0),7),""))</f>
        <v/>
      </c>
      <c r="I212" s="30" t="str">
        <f t="array" aca="1" ref="I212" ca="1">IFERROR(INDEX(tbVisitas[],MATCH(SMALL(IF((tbVisitas[Funcionário]=$B$5)*(tbVisitas[Data]&gt;=VLOOKUP($B$7,Aux!$E$2:$G$13,2,FALSE))*(tbVisitas[Data]&lt;=VLOOKUP($B$7,Aux!$E$2:$G$13,3,FALSE))=1,tbVisitas[Linha]),ROW(A207)),IF((tbVisitas[Funcionário]=$B$5)*(tbVisitas[Data]&gt;=VLOOKUP($B$7,Aux!$E$2:$G$13,2,FALSE))*(tbVisitas[Data]&lt;=VLOOKUP($B$7,Aux!$E$2:$G$13,3,FALSE))=1,tbVisitas[Linha]),0),9),"")</f>
        <v/>
      </c>
    </row>
    <row r="213" spans="4:9" ht="30" customHeight="1" x14ac:dyDescent="0.25">
      <c r="D213" s="28" t="str">
        <f ca="1">IF($I213="","",IFERROR(INDEX(tbVisitas[],MATCH($I213,tbVisitas[Linha],0),3),""))</f>
        <v/>
      </c>
      <c r="E213" s="28" t="str">
        <f ca="1">IF($I213="","",IFERROR(INDEX(tbVisitas[],MATCH($I213,tbVisitas[Linha],0),5),""))</f>
        <v/>
      </c>
      <c r="F213" s="29" t="str">
        <f ca="1">IF($I213="","",IFERROR(INDEX(tbVisitas[],MATCH($I213,tbVisitas[Linha],0),1),""))</f>
        <v/>
      </c>
      <c r="G213" s="30" t="str">
        <f ca="1">IF($I213="","",IFERROR(INDEX(tbVisitas[],MATCH($I213,tbVisitas[Linha],0),6),""))</f>
        <v/>
      </c>
      <c r="H213" s="30" t="str">
        <f ca="1">IF($I213="","",IFERROR(INDEX(tbVisitas[],MATCH($I213,tbVisitas[Linha],0),7),""))</f>
        <v/>
      </c>
      <c r="I213" s="30" t="str">
        <f t="array" aca="1" ref="I213" ca="1">IFERROR(INDEX(tbVisitas[],MATCH(SMALL(IF((tbVisitas[Funcionário]=$B$5)*(tbVisitas[Data]&gt;=VLOOKUP($B$7,Aux!$E$2:$G$13,2,FALSE))*(tbVisitas[Data]&lt;=VLOOKUP($B$7,Aux!$E$2:$G$13,3,FALSE))=1,tbVisitas[Linha]),ROW(A208)),IF((tbVisitas[Funcionário]=$B$5)*(tbVisitas[Data]&gt;=VLOOKUP($B$7,Aux!$E$2:$G$13,2,FALSE))*(tbVisitas[Data]&lt;=VLOOKUP($B$7,Aux!$E$2:$G$13,3,FALSE))=1,tbVisitas[Linha]),0),9),"")</f>
        <v/>
      </c>
    </row>
    <row r="214" spans="4:9" ht="30" customHeight="1" x14ac:dyDescent="0.25">
      <c r="D214" s="28" t="str">
        <f ca="1">IF($I214="","",IFERROR(INDEX(tbVisitas[],MATCH($I214,tbVisitas[Linha],0),3),""))</f>
        <v/>
      </c>
      <c r="E214" s="28" t="str">
        <f ca="1">IF($I214="","",IFERROR(INDEX(tbVisitas[],MATCH($I214,tbVisitas[Linha],0),5),""))</f>
        <v/>
      </c>
      <c r="F214" s="29" t="str">
        <f ca="1">IF($I214="","",IFERROR(INDEX(tbVisitas[],MATCH($I214,tbVisitas[Linha],0),1),""))</f>
        <v/>
      </c>
      <c r="G214" s="30" t="str">
        <f ca="1">IF($I214="","",IFERROR(INDEX(tbVisitas[],MATCH($I214,tbVisitas[Linha],0),6),""))</f>
        <v/>
      </c>
      <c r="H214" s="30" t="str">
        <f ca="1">IF($I214="","",IFERROR(INDEX(tbVisitas[],MATCH($I214,tbVisitas[Linha],0),7),""))</f>
        <v/>
      </c>
      <c r="I214" s="30" t="str">
        <f t="array" aca="1" ref="I214" ca="1">IFERROR(INDEX(tbVisitas[],MATCH(SMALL(IF((tbVisitas[Funcionário]=$B$5)*(tbVisitas[Data]&gt;=VLOOKUP($B$7,Aux!$E$2:$G$13,2,FALSE))*(tbVisitas[Data]&lt;=VLOOKUP($B$7,Aux!$E$2:$G$13,3,FALSE))=1,tbVisitas[Linha]),ROW(A209)),IF((tbVisitas[Funcionário]=$B$5)*(tbVisitas[Data]&gt;=VLOOKUP($B$7,Aux!$E$2:$G$13,2,FALSE))*(tbVisitas[Data]&lt;=VLOOKUP($B$7,Aux!$E$2:$G$13,3,FALSE))=1,tbVisitas[Linha]),0),9),"")</f>
        <v/>
      </c>
    </row>
    <row r="215" spans="4:9" ht="30" customHeight="1" x14ac:dyDescent="0.25">
      <c r="D215" s="28" t="str">
        <f ca="1">IF($I215="","",IFERROR(INDEX(tbVisitas[],MATCH($I215,tbVisitas[Linha],0),3),""))</f>
        <v/>
      </c>
      <c r="E215" s="28" t="str">
        <f ca="1">IF($I215="","",IFERROR(INDEX(tbVisitas[],MATCH($I215,tbVisitas[Linha],0),5),""))</f>
        <v/>
      </c>
      <c r="F215" s="29" t="str">
        <f ca="1">IF($I215="","",IFERROR(INDEX(tbVisitas[],MATCH($I215,tbVisitas[Linha],0),1),""))</f>
        <v/>
      </c>
      <c r="G215" s="30" t="str">
        <f ca="1">IF($I215="","",IFERROR(INDEX(tbVisitas[],MATCH($I215,tbVisitas[Linha],0),6),""))</f>
        <v/>
      </c>
      <c r="H215" s="30" t="str">
        <f ca="1">IF($I215="","",IFERROR(INDEX(tbVisitas[],MATCH($I215,tbVisitas[Linha],0),7),""))</f>
        <v/>
      </c>
      <c r="I215" s="30" t="str">
        <f t="array" aca="1" ref="I215" ca="1">IFERROR(INDEX(tbVisitas[],MATCH(SMALL(IF((tbVisitas[Funcionário]=$B$5)*(tbVisitas[Data]&gt;=VLOOKUP($B$7,Aux!$E$2:$G$13,2,FALSE))*(tbVisitas[Data]&lt;=VLOOKUP($B$7,Aux!$E$2:$G$13,3,FALSE))=1,tbVisitas[Linha]),ROW(A210)),IF((tbVisitas[Funcionário]=$B$5)*(tbVisitas[Data]&gt;=VLOOKUP($B$7,Aux!$E$2:$G$13,2,FALSE))*(tbVisitas[Data]&lt;=VLOOKUP($B$7,Aux!$E$2:$G$13,3,FALSE))=1,tbVisitas[Linha]),0),9),"")</f>
        <v/>
      </c>
    </row>
    <row r="216" spans="4:9" ht="30" customHeight="1" x14ac:dyDescent="0.25">
      <c r="D216" s="28" t="str">
        <f ca="1">IF($I216="","",IFERROR(INDEX(tbVisitas[],MATCH($I216,tbVisitas[Linha],0),3),""))</f>
        <v/>
      </c>
      <c r="E216" s="28" t="str">
        <f ca="1">IF($I216="","",IFERROR(INDEX(tbVisitas[],MATCH($I216,tbVisitas[Linha],0),5),""))</f>
        <v/>
      </c>
      <c r="F216" s="29" t="str">
        <f ca="1">IF($I216="","",IFERROR(INDEX(tbVisitas[],MATCH($I216,tbVisitas[Linha],0),1),""))</f>
        <v/>
      </c>
      <c r="G216" s="30" t="str">
        <f ca="1">IF($I216="","",IFERROR(INDEX(tbVisitas[],MATCH($I216,tbVisitas[Linha],0),6),""))</f>
        <v/>
      </c>
      <c r="H216" s="30" t="str">
        <f ca="1">IF($I216="","",IFERROR(INDEX(tbVisitas[],MATCH($I216,tbVisitas[Linha],0),7),""))</f>
        <v/>
      </c>
      <c r="I216" s="30" t="str">
        <f t="array" aca="1" ref="I216" ca="1">IFERROR(INDEX(tbVisitas[],MATCH(SMALL(IF((tbVisitas[Funcionário]=$B$5)*(tbVisitas[Data]&gt;=VLOOKUP($B$7,Aux!$E$2:$G$13,2,FALSE))*(tbVisitas[Data]&lt;=VLOOKUP($B$7,Aux!$E$2:$G$13,3,FALSE))=1,tbVisitas[Linha]),ROW(A211)),IF((tbVisitas[Funcionário]=$B$5)*(tbVisitas[Data]&gt;=VLOOKUP($B$7,Aux!$E$2:$G$13,2,FALSE))*(tbVisitas[Data]&lt;=VLOOKUP($B$7,Aux!$E$2:$G$13,3,FALSE))=1,tbVisitas[Linha]),0),9),"")</f>
        <v/>
      </c>
    </row>
    <row r="217" spans="4:9" ht="30" customHeight="1" x14ac:dyDescent="0.25">
      <c r="D217" s="28" t="str">
        <f ca="1">IF($I217="","",IFERROR(INDEX(tbVisitas[],MATCH($I217,tbVisitas[Linha],0),3),""))</f>
        <v/>
      </c>
      <c r="E217" s="28" t="str">
        <f ca="1">IF($I217="","",IFERROR(INDEX(tbVisitas[],MATCH($I217,tbVisitas[Linha],0),5),""))</f>
        <v/>
      </c>
      <c r="F217" s="29" t="str">
        <f ca="1">IF($I217="","",IFERROR(INDEX(tbVisitas[],MATCH($I217,tbVisitas[Linha],0),1),""))</f>
        <v/>
      </c>
      <c r="G217" s="30" t="str">
        <f ca="1">IF($I217="","",IFERROR(INDEX(tbVisitas[],MATCH($I217,tbVisitas[Linha],0),6),""))</f>
        <v/>
      </c>
      <c r="H217" s="30" t="str">
        <f ca="1">IF($I217="","",IFERROR(INDEX(tbVisitas[],MATCH($I217,tbVisitas[Linha],0),7),""))</f>
        <v/>
      </c>
      <c r="I217" s="30" t="str">
        <f t="array" aca="1" ref="I217" ca="1">IFERROR(INDEX(tbVisitas[],MATCH(SMALL(IF((tbVisitas[Funcionário]=$B$5)*(tbVisitas[Data]&gt;=VLOOKUP($B$7,Aux!$E$2:$G$13,2,FALSE))*(tbVisitas[Data]&lt;=VLOOKUP($B$7,Aux!$E$2:$G$13,3,FALSE))=1,tbVisitas[Linha]),ROW(A212)),IF((tbVisitas[Funcionário]=$B$5)*(tbVisitas[Data]&gt;=VLOOKUP($B$7,Aux!$E$2:$G$13,2,FALSE))*(tbVisitas[Data]&lt;=VLOOKUP($B$7,Aux!$E$2:$G$13,3,FALSE))=1,tbVisitas[Linha]),0),9),"")</f>
        <v/>
      </c>
    </row>
    <row r="218" spans="4:9" ht="30" customHeight="1" x14ac:dyDescent="0.25">
      <c r="D218" s="28" t="str">
        <f ca="1">IF($I218="","",IFERROR(INDEX(tbVisitas[],MATCH($I218,tbVisitas[Linha],0),3),""))</f>
        <v/>
      </c>
      <c r="E218" s="28" t="str">
        <f ca="1">IF($I218="","",IFERROR(INDEX(tbVisitas[],MATCH($I218,tbVisitas[Linha],0),5),""))</f>
        <v/>
      </c>
      <c r="F218" s="29" t="str">
        <f ca="1">IF($I218="","",IFERROR(INDEX(tbVisitas[],MATCH($I218,tbVisitas[Linha],0),1),""))</f>
        <v/>
      </c>
      <c r="G218" s="30" t="str">
        <f ca="1">IF($I218="","",IFERROR(INDEX(tbVisitas[],MATCH($I218,tbVisitas[Linha],0),6),""))</f>
        <v/>
      </c>
      <c r="H218" s="30" t="str">
        <f ca="1">IF($I218="","",IFERROR(INDEX(tbVisitas[],MATCH($I218,tbVisitas[Linha],0),7),""))</f>
        <v/>
      </c>
      <c r="I218" s="30" t="str">
        <f t="array" aca="1" ref="I218" ca="1">IFERROR(INDEX(tbVisitas[],MATCH(SMALL(IF((tbVisitas[Funcionário]=$B$5)*(tbVisitas[Data]&gt;=VLOOKUP($B$7,Aux!$E$2:$G$13,2,FALSE))*(tbVisitas[Data]&lt;=VLOOKUP($B$7,Aux!$E$2:$G$13,3,FALSE))=1,tbVisitas[Linha]),ROW(A213)),IF((tbVisitas[Funcionário]=$B$5)*(tbVisitas[Data]&gt;=VLOOKUP($B$7,Aux!$E$2:$G$13,2,FALSE))*(tbVisitas[Data]&lt;=VLOOKUP($B$7,Aux!$E$2:$G$13,3,FALSE))=1,tbVisitas[Linha]),0),9),"")</f>
        <v/>
      </c>
    </row>
    <row r="219" spans="4:9" ht="30" customHeight="1" x14ac:dyDescent="0.25">
      <c r="D219" s="28" t="str">
        <f ca="1">IF($I219="","",IFERROR(INDEX(tbVisitas[],MATCH($I219,tbVisitas[Linha],0),3),""))</f>
        <v/>
      </c>
      <c r="E219" s="28" t="str">
        <f ca="1">IF($I219="","",IFERROR(INDEX(tbVisitas[],MATCH($I219,tbVisitas[Linha],0),5),""))</f>
        <v/>
      </c>
      <c r="F219" s="29" t="str">
        <f ca="1">IF($I219="","",IFERROR(INDEX(tbVisitas[],MATCH($I219,tbVisitas[Linha],0),1),""))</f>
        <v/>
      </c>
      <c r="G219" s="30" t="str">
        <f ca="1">IF($I219="","",IFERROR(INDEX(tbVisitas[],MATCH($I219,tbVisitas[Linha],0),6),""))</f>
        <v/>
      </c>
      <c r="H219" s="30" t="str">
        <f ca="1">IF($I219="","",IFERROR(INDEX(tbVisitas[],MATCH($I219,tbVisitas[Linha],0),7),""))</f>
        <v/>
      </c>
      <c r="I219" s="30" t="str">
        <f t="array" aca="1" ref="I219" ca="1">IFERROR(INDEX(tbVisitas[],MATCH(SMALL(IF((tbVisitas[Funcionário]=$B$5)*(tbVisitas[Data]&gt;=VLOOKUP($B$7,Aux!$E$2:$G$13,2,FALSE))*(tbVisitas[Data]&lt;=VLOOKUP($B$7,Aux!$E$2:$G$13,3,FALSE))=1,tbVisitas[Linha]),ROW(A214)),IF((tbVisitas[Funcionário]=$B$5)*(tbVisitas[Data]&gt;=VLOOKUP($B$7,Aux!$E$2:$G$13,2,FALSE))*(tbVisitas[Data]&lt;=VLOOKUP($B$7,Aux!$E$2:$G$13,3,FALSE))=1,tbVisitas[Linha]),0),9),"")</f>
        <v/>
      </c>
    </row>
    <row r="220" spans="4:9" ht="30" customHeight="1" x14ac:dyDescent="0.25">
      <c r="D220" s="28" t="str">
        <f ca="1">IF($I220="","",IFERROR(INDEX(tbVisitas[],MATCH($I220,tbVisitas[Linha],0),3),""))</f>
        <v/>
      </c>
      <c r="E220" s="28" t="str">
        <f ca="1">IF($I220="","",IFERROR(INDEX(tbVisitas[],MATCH($I220,tbVisitas[Linha],0),5),""))</f>
        <v/>
      </c>
      <c r="F220" s="29" t="str">
        <f ca="1">IF($I220="","",IFERROR(INDEX(tbVisitas[],MATCH($I220,tbVisitas[Linha],0),1),""))</f>
        <v/>
      </c>
      <c r="G220" s="30" t="str">
        <f ca="1">IF($I220="","",IFERROR(INDEX(tbVisitas[],MATCH($I220,tbVisitas[Linha],0),6),""))</f>
        <v/>
      </c>
      <c r="H220" s="30" t="str">
        <f ca="1">IF($I220="","",IFERROR(INDEX(tbVisitas[],MATCH($I220,tbVisitas[Linha],0),7),""))</f>
        <v/>
      </c>
      <c r="I220" s="30" t="str">
        <f t="array" aca="1" ref="I220" ca="1">IFERROR(INDEX(tbVisitas[],MATCH(SMALL(IF((tbVisitas[Funcionário]=$B$5)*(tbVisitas[Data]&gt;=VLOOKUP($B$7,Aux!$E$2:$G$13,2,FALSE))*(tbVisitas[Data]&lt;=VLOOKUP($B$7,Aux!$E$2:$G$13,3,FALSE))=1,tbVisitas[Linha]),ROW(A215)),IF((tbVisitas[Funcionário]=$B$5)*(tbVisitas[Data]&gt;=VLOOKUP($B$7,Aux!$E$2:$G$13,2,FALSE))*(tbVisitas[Data]&lt;=VLOOKUP($B$7,Aux!$E$2:$G$13,3,FALSE))=1,tbVisitas[Linha]),0),9),"")</f>
        <v/>
      </c>
    </row>
    <row r="221" spans="4:9" ht="30" customHeight="1" x14ac:dyDescent="0.25">
      <c r="D221" s="28" t="str">
        <f ca="1">IF($I221="","",IFERROR(INDEX(tbVisitas[],MATCH($I221,tbVisitas[Linha],0),3),""))</f>
        <v/>
      </c>
      <c r="E221" s="28" t="str">
        <f ca="1">IF($I221="","",IFERROR(INDEX(tbVisitas[],MATCH($I221,tbVisitas[Linha],0),5),""))</f>
        <v/>
      </c>
      <c r="F221" s="29" t="str">
        <f ca="1">IF($I221="","",IFERROR(INDEX(tbVisitas[],MATCH($I221,tbVisitas[Linha],0),1),""))</f>
        <v/>
      </c>
      <c r="G221" s="30" t="str">
        <f ca="1">IF($I221="","",IFERROR(INDEX(tbVisitas[],MATCH($I221,tbVisitas[Linha],0),6),""))</f>
        <v/>
      </c>
      <c r="H221" s="30" t="str">
        <f ca="1">IF($I221="","",IFERROR(INDEX(tbVisitas[],MATCH($I221,tbVisitas[Linha],0),7),""))</f>
        <v/>
      </c>
      <c r="I221" s="30" t="str">
        <f t="array" aca="1" ref="I221" ca="1">IFERROR(INDEX(tbVisitas[],MATCH(SMALL(IF((tbVisitas[Funcionário]=$B$5)*(tbVisitas[Data]&gt;=VLOOKUP($B$7,Aux!$E$2:$G$13,2,FALSE))*(tbVisitas[Data]&lt;=VLOOKUP($B$7,Aux!$E$2:$G$13,3,FALSE))=1,tbVisitas[Linha]),ROW(A216)),IF((tbVisitas[Funcionário]=$B$5)*(tbVisitas[Data]&gt;=VLOOKUP($B$7,Aux!$E$2:$G$13,2,FALSE))*(tbVisitas[Data]&lt;=VLOOKUP($B$7,Aux!$E$2:$G$13,3,FALSE))=1,tbVisitas[Linha]),0),9),"")</f>
        <v/>
      </c>
    </row>
    <row r="222" spans="4:9" ht="30" customHeight="1" x14ac:dyDescent="0.25">
      <c r="D222" s="28" t="str">
        <f ca="1">IF($I222="","",IFERROR(INDEX(tbVisitas[],MATCH($I222,tbVisitas[Linha],0),3),""))</f>
        <v/>
      </c>
      <c r="E222" s="28" t="str">
        <f ca="1">IF($I222="","",IFERROR(INDEX(tbVisitas[],MATCH($I222,tbVisitas[Linha],0),5),""))</f>
        <v/>
      </c>
      <c r="F222" s="29" t="str">
        <f ca="1">IF($I222="","",IFERROR(INDEX(tbVisitas[],MATCH($I222,tbVisitas[Linha],0),1),""))</f>
        <v/>
      </c>
      <c r="G222" s="30" t="str">
        <f ca="1">IF($I222="","",IFERROR(INDEX(tbVisitas[],MATCH($I222,tbVisitas[Linha],0),6),""))</f>
        <v/>
      </c>
      <c r="H222" s="30" t="str">
        <f ca="1">IF($I222="","",IFERROR(INDEX(tbVisitas[],MATCH($I222,tbVisitas[Linha],0),7),""))</f>
        <v/>
      </c>
      <c r="I222" s="30" t="str">
        <f t="array" aca="1" ref="I222" ca="1">IFERROR(INDEX(tbVisitas[],MATCH(SMALL(IF((tbVisitas[Funcionário]=$B$5)*(tbVisitas[Data]&gt;=VLOOKUP($B$7,Aux!$E$2:$G$13,2,FALSE))*(tbVisitas[Data]&lt;=VLOOKUP($B$7,Aux!$E$2:$G$13,3,FALSE))=1,tbVisitas[Linha]),ROW(A217)),IF((tbVisitas[Funcionário]=$B$5)*(tbVisitas[Data]&gt;=VLOOKUP($B$7,Aux!$E$2:$G$13,2,FALSE))*(tbVisitas[Data]&lt;=VLOOKUP($B$7,Aux!$E$2:$G$13,3,FALSE))=1,tbVisitas[Linha]),0),9),"")</f>
        <v/>
      </c>
    </row>
    <row r="223" spans="4:9" ht="30" customHeight="1" x14ac:dyDescent="0.25">
      <c r="D223" s="28" t="str">
        <f ca="1">IF($I223="","",IFERROR(INDEX(tbVisitas[],MATCH($I223,tbVisitas[Linha],0),3),""))</f>
        <v/>
      </c>
      <c r="E223" s="28" t="str">
        <f ca="1">IF($I223="","",IFERROR(INDEX(tbVisitas[],MATCH($I223,tbVisitas[Linha],0),5),""))</f>
        <v/>
      </c>
      <c r="F223" s="29" t="str">
        <f ca="1">IF($I223="","",IFERROR(INDEX(tbVisitas[],MATCH($I223,tbVisitas[Linha],0),1),""))</f>
        <v/>
      </c>
      <c r="G223" s="30" t="str">
        <f ca="1">IF($I223="","",IFERROR(INDEX(tbVisitas[],MATCH($I223,tbVisitas[Linha],0),6),""))</f>
        <v/>
      </c>
      <c r="H223" s="30" t="str">
        <f ca="1">IF($I223="","",IFERROR(INDEX(tbVisitas[],MATCH($I223,tbVisitas[Linha],0),7),""))</f>
        <v/>
      </c>
      <c r="I223" s="30" t="str">
        <f t="array" aca="1" ref="I223" ca="1">IFERROR(INDEX(tbVisitas[],MATCH(SMALL(IF((tbVisitas[Funcionário]=$B$5)*(tbVisitas[Data]&gt;=VLOOKUP($B$7,Aux!$E$2:$G$13,2,FALSE))*(tbVisitas[Data]&lt;=VLOOKUP($B$7,Aux!$E$2:$G$13,3,FALSE))=1,tbVisitas[Linha]),ROW(A218)),IF((tbVisitas[Funcionário]=$B$5)*(tbVisitas[Data]&gt;=VLOOKUP($B$7,Aux!$E$2:$G$13,2,FALSE))*(tbVisitas[Data]&lt;=VLOOKUP($B$7,Aux!$E$2:$G$13,3,FALSE))=1,tbVisitas[Linha]),0),9),"")</f>
        <v/>
      </c>
    </row>
    <row r="224" spans="4:9" ht="30" customHeight="1" x14ac:dyDescent="0.25">
      <c r="D224" s="28" t="str">
        <f ca="1">IF($I224="","",IFERROR(INDEX(tbVisitas[],MATCH($I224,tbVisitas[Linha],0),3),""))</f>
        <v/>
      </c>
      <c r="E224" s="28" t="str">
        <f ca="1">IF($I224="","",IFERROR(INDEX(tbVisitas[],MATCH($I224,tbVisitas[Linha],0),5),""))</f>
        <v/>
      </c>
      <c r="F224" s="29" t="str">
        <f ca="1">IF($I224="","",IFERROR(INDEX(tbVisitas[],MATCH($I224,tbVisitas[Linha],0),1),""))</f>
        <v/>
      </c>
      <c r="G224" s="30" t="str">
        <f ca="1">IF($I224="","",IFERROR(INDEX(tbVisitas[],MATCH($I224,tbVisitas[Linha],0),6),""))</f>
        <v/>
      </c>
      <c r="H224" s="30" t="str">
        <f ca="1">IF($I224="","",IFERROR(INDEX(tbVisitas[],MATCH($I224,tbVisitas[Linha],0),7),""))</f>
        <v/>
      </c>
      <c r="I224" s="30" t="str">
        <f t="array" aca="1" ref="I224" ca="1">IFERROR(INDEX(tbVisitas[],MATCH(SMALL(IF((tbVisitas[Funcionário]=$B$5)*(tbVisitas[Data]&gt;=VLOOKUP($B$7,Aux!$E$2:$G$13,2,FALSE))*(tbVisitas[Data]&lt;=VLOOKUP($B$7,Aux!$E$2:$G$13,3,FALSE))=1,tbVisitas[Linha]),ROW(A219)),IF((tbVisitas[Funcionário]=$B$5)*(tbVisitas[Data]&gt;=VLOOKUP($B$7,Aux!$E$2:$G$13,2,FALSE))*(tbVisitas[Data]&lt;=VLOOKUP($B$7,Aux!$E$2:$G$13,3,FALSE))=1,tbVisitas[Linha]),0),9),"")</f>
        <v/>
      </c>
    </row>
    <row r="225" spans="4:9" ht="30" customHeight="1" x14ac:dyDescent="0.25">
      <c r="D225" s="28" t="str">
        <f ca="1">IF($I225="","",IFERROR(INDEX(tbVisitas[],MATCH($I225,tbVisitas[Linha],0),3),""))</f>
        <v/>
      </c>
      <c r="E225" s="28" t="str">
        <f ca="1">IF($I225="","",IFERROR(INDEX(tbVisitas[],MATCH($I225,tbVisitas[Linha],0),5),""))</f>
        <v/>
      </c>
      <c r="F225" s="29" t="str">
        <f ca="1">IF($I225="","",IFERROR(INDEX(tbVisitas[],MATCH($I225,tbVisitas[Linha],0),1),""))</f>
        <v/>
      </c>
      <c r="G225" s="30" t="str">
        <f ca="1">IF($I225="","",IFERROR(INDEX(tbVisitas[],MATCH($I225,tbVisitas[Linha],0),6),""))</f>
        <v/>
      </c>
      <c r="H225" s="30" t="str">
        <f ca="1">IF($I225="","",IFERROR(INDEX(tbVisitas[],MATCH($I225,tbVisitas[Linha],0),7),""))</f>
        <v/>
      </c>
      <c r="I225" s="30" t="str">
        <f t="array" aca="1" ref="I225" ca="1">IFERROR(INDEX(tbVisitas[],MATCH(SMALL(IF((tbVisitas[Funcionário]=$B$5)*(tbVisitas[Data]&gt;=VLOOKUP($B$7,Aux!$E$2:$G$13,2,FALSE))*(tbVisitas[Data]&lt;=VLOOKUP($B$7,Aux!$E$2:$G$13,3,FALSE))=1,tbVisitas[Linha]),ROW(A220)),IF((tbVisitas[Funcionário]=$B$5)*(tbVisitas[Data]&gt;=VLOOKUP($B$7,Aux!$E$2:$G$13,2,FALSE))*(tbVisitas[Data]&lt;=VLOOKUP($B$7,Aux!$E$2:$G$13,3,FALSE))=1,tbVisitas[Linha]),0),9),"")</f>
        <v/>
      </c>
    </row>
    <row r="226" spans="4:9" ht="30" customHeight="1" x14ac:dyDescent="0.25">
      <c r="D226" s="28" t="str">
        <f ca="1">IF($I226="","",IFERROR(INDEX(tbVisitas[],MATCH($I226,tbVisitas[Linha],0),3),""))</f>
        <v/>
      </c>
      <c r="E226" s="28" t="str">
        <f ca="1">IF($I226="","",IFERROR(INDEX(tbVisitas[],MATCH($I226,tbVisitas[Linha],0),5),""))</f>
        <v/>
      </c>
      <c r="F226" s="29" t="str">
        <f ca="1">IF($I226="","",IFERROR(INDEX(tbVisitas[],MATCH($I226,tbVisitas[Linha],0),1),""))</f>
        <v/>
      </c>
      <c r="G226" s="30" t="str">
        <f ca="1">IF($I226="","",IFERROR(INDEX(tbVisitas[],MATCH($I226,tbVisitas[Linha],0),6),""))</f>
        <v/>
      </c>
      <c r="H226" s="30" t="str">
        <f ca="1">IF($I226="","",IFERROR(INDEX(tbVisitas[],MATCH($I226,tbVisitas[Linha],0),7),""))</f>
        <v/>
      </c>
      <c r="I226" s="30" t="str">
        <f t="array" aca="1" ref="I226" ca="1">IFERROR(INDEX(tbVisitas[],MATCH(SMALL(IF((tbVisitas[Funcionário]=$B$5)*(tbVisitas[Data]&gt;=VLOOKUP($B$7,Aux!$E$2:$G$13,2,FALSE))*(tbVisitas[Data]&lt;=VLOOKUP($B$7,Aux!$E$2:$G$13,3,FALSE))=1,tbVisitas[Linha]),ROW(A221)),IF((tbVisitas[Funcionário]=$B$5)*(tbVisitas[Data]&gt;=VLOOKUP($B$7,Aux!$E$2:$G$13,2,FALSE))*(tbVisitas[Data]&lt;=VLOOKUP($B$7,Aux!$E$2:$G$13,3,FALSE))=1,tbVisitas[Linha]),0),9),"")</f>
        <v/>
      </c>
    </row>
    <row r="227" spans="4:9" ht="30" customHeight="1" x14ac:dyDescent="0.25">
      <c r="D227" s="28" t="str">
        <f ca="1">IF($I227="","",IFERROR(INDEX(tbVisitas[],MATCH($I227,tbVisitas[Linha],0),3),""))</f>
        <v/>
      </c>
      <c r="E227" s="28" t="str">
        <f ca="1">IF($I227="","",IFERROR(INDEX(tbVisitas[],MATCH($I227,tbVisitas[Linha],0),5),""))</f>
        <v/>
      </c>
      <c r="F227" s="29" t="str">
        <f ca="1">IF($I227="","",IFERROR(INDEX(tbVisitas[],MATCH($I227,tbVisitas[Linha],0),1),""))</f>
        <v/>
      </c>
      <c r="G227" s="30" t="str">
        <f ca="1">IF($I227="","",IFERROR(INDEX(tbVisitas[],MATCH($I227,tbVisitas[Linha],0),6),""))</f>
        <v/>
      </c>
      <c r="H227" s="30" t="str">
        <f ca="1">IF($I227="","",IFERROR(INDEX(tbVisitas[],MATCH($I227,tbVisitas[Linha],0),7),""))</f>
        <v/>
      </c>
      <c r="I227" s="30" t="str">
        <f t="array" aca="1" ref="I227" ca="1">IFERROR(INDEX(tbVisitas[],MATCH(SMALL(IF((tbVisitas[Funcionário]=$B$5)*(tbVisitas[Data]&gt;=VLOOKUP($B$7,Aux!$E$2:$G$13,2,FALSE))*(tbVisitas[Data]&lt;=VLOOKUP($B$7,Aux!$E$2:$G$13,3,FALSE))=1,tbVisitas[Linha]),ROW(A222)),IF((tbVisitas[Funcionário]=$B$5)*(tbVisitas[Data]&gt;=VLOOKUP($B$7,Aux!$E$2:$G$13,2,FALSE))*(tbVisitas[Data]&lt;=VLOOKUP($B$7,Aux!$E$2:$G$13,3,FALSE))=1,tbVisitas[Linha]),0),9),"")</f>
        <v/>
      </c>
    </row>
    <row r="228" spans="4:9" ht="30" customHeight="1" x14ac:dyDescent="0.25">
      <c r="D228" s="28" t="str">
        <f ca="1">IF($I228="","",IFERROR(INDEX(tbVisitas[],MATCH($I228,tbVisitas[Linha],0),3),""))</f>
        <v/>
      </c>
      <c r="E228" s="28" t="str">
        <f ca="1">IF($I228="","",IFERROR(INDEX(tbVisitas[],MATCH($I228,tbVisitas[Linha],0),5),""))</f>
        <v/>
      </c>
      <c r="F228" s="29" t="str">
        <f ca="1">IF($I228="","",IFERROR(INDEX(tbVisitas[],MATCH($I228,tbVisitas[Linha],0),1),""))</f>
        <v/>
      </c>
      <c r="G228" s="30" t="str">
        <f ca="1">IF($I228="","",IFERROR(INDEX(tbVisitas[],MATCH($I228,tbVisitas[Linha],0),6),""))</f>
        <v/>
      </c>
      <c r="H228" s="30" t="str">
        <f ca="1">IF($I228="","",IFERROR(INDEX(tbVisitas[],MATCH($I228,tbVisitas[Linha],0),7),""))</f>
        <v/>
      </c>
      <c r="I228" s="30" t="str">
        <f t="array" aca="1" ref="I228" ca="1">IFERROR(INDEX(tbVisitas[],MATCH(SMALL(IF((tbVisitas[Funcionário]=$B$5)*(tbVisitas[Data]&gt;=VLOOKUP($B$7,Aux!$E$2:$G$13,2,FALSE))*(tbVisitas[Data]&lt;=VLOOKUP($B$7,Aux!$E$2:$G$13,3,FALSE))=1,tbVisitas[Linha]),ROW(A223)),IF((tbVisitas[Funcionário]=$B$5)*(tbVisitas[Data]&gt;=VLOOKUP($B$7,Aux!$E$2:$G$13,2,FALSE))*(tbVisitas[Data]&lt;=VLOOKUP($B$7,Aux!$E$2:$G$13,3,FALSE))=1,tbVisitas[Linha]),0),9),"")</f>
        <v/>
      </c>
    </row>
    <row r="229" spans="4:9" ht="30" customHeight="1" x14ac:dyDescent="0.25">
      <c r="D229" s="28" t="str">
        <f ca="1">IF($I229="","",IFERROR(INDEX(tbVisitas[],MATCH($I229,tbVisitas[Linha],0),3),""))</f>
        <v/>
      </c>
      <c r="E229" s="28" t="str">
        <f ca="1">IF($I229="","",IFERROR(INDEX(tbVisitas[],MATCH($I229,tbVisitas[Linha],0),5),""))</f>
        <v/>
      </c>
      <c r="F229" s="29" t="str">
        <f ca="1">IF($I229="","",IFERROR(INDEX(tbVisitas[],MATCH($I229,tbVisitas[Linha],0),1),""))</f>
        <v/>
      </c>
      <c r="G229" s="30" t="str">
        <f ca="1">IF($I229="","",IFERROR(INDEX(tbVisitas[],MATCH($I229,tbVisitas[Linha],0),6),""))</f>
        <v/>
      </c>
      <c r="H229" s="30" t="str">
        <f ca="1">IF($I229="","",IFERROR(INDEX(tbVisitas[],MATCH($I229,tbVisitas[Linha],0),7),""))</f>
        <v/>
      </c>
      <c r="I229" s="30" t="str">
        <f t="array" aca="1" ref="I229" ca="1">IFERROR(INDEX(tbVisitas[],MATCH(SMALL(IF((tbVisitas[Funcionário]=$B$5)*(tbVisitas[Data]&gt;=VLOOKUP($B$7,Aux!$E$2:$G$13,2,FALSE))*(tbVisitas[Data]&lt;=VLOOKUP($B$7,Aux!$E$2:$G$13,3,FALSE))=1,tbVisitas[Linha]),ROW(A224)),IF((tbVisitas[Funcionário]=$B$5)*(tbVisitas[Data]&gt;=VLOOKUP($B$7,Aux!$E$2:$G$13,2,FALSE))*(tbVisitas[Data]&lt;=VLOOKUP($B$7,Aux!$E$2:$G$13,3,FALSE))=1,tbVisitas[Linha]),0),9),"")</f>
        <v/>
      </c>
    </row>
    <row r="230" spans="4:9" ht="30" customHeight="1" x14ac:dyDescent="0.25">
      <c r="D230" s="28" t="str">
        <f ca="1">IF($I230="","",IFERROR(INDEX(tbVisitas[],MATCH($I230,tbVisitas[Linha],0),3),""))</f>
        <v/>
      </c>
      <c r="E230" s="28" t="str">
        <f ca="1">IF($I230="","",IFERROR(INDEX(tbVisitas[],MATCH($I230,tbVisitas[Linha],0),5),""))</f>
        <v/>
      </c>
      <c r="F230" s="29" t="str">
        <f ca="1">IF($I230="","",IFERROR(INDEX(tbVisitas[],MATCH($I230,tbVisitas[Linha],0),1),""))</f>
        <v/>
      </c>
      <c r="G230" s="30" t="str">
        <f ca="1">IF($I230="","",IFERROR(INDEX(tbVisitas[],MATCH($I230,tbVisitas[Linha],0),6),""))</f>
        <v/>
      </c>
      <c r="H230" s="30" t="str">
        <f ca="1">IF($I230="","",IFERROR(INDEX(tbVisitas[],MATCH($I230,tbVisitas[Linha],0),7),""))</f>
        <v/>
      </c>
      <c r="I230" s="30" t="str">
        <f t="array" aca="1" ref="I230" ca="1">IFERROR(INDEX(tbVisitas[],MATCH(SMALL(IF((tbVisitas[Funcionário]=$B$5)*(tbVisitas[Data]&gt;=VLOOKUP($B$7,Aux!$E$2:$G$13,2,FALSE))*(tbVisitas[Data]&lt;=VLOOKUP($B$7,Aux!$E$2:$G$13,3,FALSE))=1,tbVisitas[Linha]),ROW(A225)),IF((tbVisitas[Funcionário]=$B$5)*(tbVisitas[Data]&gt;=VLOOKUP($B$7,Aux!$E$2:$G$13,2,FALSE))*(tbVisitas[Data]&lt;=VLOOKUP($B$7,Aux!$E$2:$G$13,3,FALSE))=1,tbVisitas[Linha]),0),9),"")</f>
        <v/>
      </c>
    </row>
    <row r="231" spans="4:9" ht="30" customHeight="1" x14ac:dyDescent="0.25">
      <c r="D231" s="28" t="str">
        <f ca="1">IF($I231="","",IFERROR(INDEX(tbVisitas[],MATCH($I231,tbVisitas[Linha],0),3),""))</f>
        <v/>
      </c>
      <c r="E231" s="28" t="str">
        <f ca="1">IF($I231="","",IFERROR(INDEX(tbVisitas[],MATCH($I231,tbVisitas[Linha],0),5),""))</f>
        <v/>
      </c>
      <c r="F231" s="29" t="str">
        <f ca="1">IF($I231="","",IFERROR(INDEX(tbVisitas[],MATCH($I231,tbVisitas[Linha],0),1),""))</f>
        <v/>
      </c>
      <c r="G231" s="30" t="str">
        <f ca="1">IF($I231="","",IFERROR(INDEX(tbVisitas[],MATCH($I231,tbVisitas[Linha],0),6),""))</f>
        <v/>
      </c>
      <c r="H231" s="30" t="str">
        <f ca="1">IF($I231="","",IFERROR(INDEX(tbVisitas[],MATCH($I231,tbVisitas[Linha],0),7),""))</f>
        <v/>
      </c>
      <c r="I231" s="30" t="str">
        <f t="array" aca="1" ref="I231" ca="1">IFERROR(INDEX(tbVisitas[],MATCH(SMALL(IF((tbVisitas[Funcionário]=$B$5)*(tbVisitas[Data]&gt;=VLOOKUP($B$7,Aux!$E$2:$G$13,2,FALSE))*(tbVisitas[Data]&lt;=VLOOKUP($B$7,Aux!$E$2:$G$13,3,FALSE))=1,tbVisitas[Linha]),ROW(A226)),IF((tbVisitas[Funcionário]=$B$5)*(tbVisitas[Data]&gt;=VLOOKUP($B$7,Aux!$E$2:$G$13,2,FALSE))*(tbVisitas[Data]&lt;=VLOOKUP($B$7,Aux!$E$2:$G$13,3,FALSE))=1,tbVisitas[Linha]),0),9),"")</f>
        <v/>
      </c>
    </row>
    <row r="232" spans="4:9" ht="30" customHeight="1" x14ac:dyDescent="0.25">
      <c r="D232" s="28" t="str">
        <f ca="1">IF($I232="","",IFERROR(INDEX(tbVisitas[],MATCH($I232,tbVisitas[Linha],0),3),""))</f>
        <v/>
      </c>
      <c r="E232" s="28" t="str">
        <f ca="1">IF($I232="","",IFERROR(INDEX(tbVisitas[],MATCH($I232,tbVisitas[Linha],0),5),""))</f>
        <v/>
      </c>
      <c r="F232" s="29" t="str">
        <f ca="1">IF($I232="","",IFERROR(INDEX(tbVisitas[],MATCH($I232,tbVisitas[Linha],0),1),""))</f>
        <v/>
      </c>
      <c r="G232" s="30" t="str">
        <f ca="1">IF($I232="","",IFERROR(INDEX(tbVisitas[],MATCH($I232,tbVisitas[Linha],0),6),""))</f>
        <v/>
      </c>
      <c r="H232" s="30" t="str">
        <f ca="1">IF($I232="","",IFERROR(INDEX(tbVisitas[],MATCH($I232,tbVisitas[Linha],0),7),""))</f>
        <v/>
      </c>
      <c r="I232" s="30" t="str">
        <f t="array" aca="1" ref="I232" ca="1">IFERROR(INDEX(tbVisitas[],MATCH(SMALL(IF((tbVisitas[Funcionário]=$B$5)*(tbVisitas[Data]&gt;=VLOOKUP($B$7,Aux!$E$2:$G$13,2,FALSE))*(tbVisitas[Data]&lt;=VLOOKUP($B$7,Aux!$E$2:$G$13,3,FALSE))=1,tbVisitas[Linha]),ROW(A227)),IF((tbVisitas[Funcionário]=$B$5)*(tbVisitas[Data]&gt;=VLOOKUP($B$7,Aux!$E$2:$G$13,2,FALSE))*(tbVisitas[Data]&lt;=VLOOKUP($B$7,Aux!$E$2:$G$13,3,FALSE))=1,tbVisitas[Linha]),0),9),"")</f>
        <v/>
      </c>
    </row>
    <row r="233" spans="4:9" ht="30" customHeight="1" x14ac:dyDescent="0.25">
      <c r="D233" s="28" t="str">
        <f ca="1">IF($I233="","",IFERROR(INDEX(tbVisitas[],MATCH($I233,tbVisitas[Linha],0),3),""))</f>
        <v/>
      </c>
      <c r="E233" s="28" t="str">
        <f ca="1">IF($I233="","",IFERROR(INDEX(tbVisitas[],MATCH($I233,tbVisitas[Linha],0),5),""))</f>
        <v/>
      </c>
      <c r="F233" s="29" t="str">
        <f ca="1">IF($I233="","",IFERROR(INDEX(tbVisitas[],MATCH($I233,tbVisitas[Linha],0),1),""))</f>
        <v/>
      </c>
      <c r="G233" s="30" t="str">
        <f ca="1">IF($I233="","",IFERROR(INDEX(tbVisitas[],MATCH($I233,tbVisitas[Linha],0),6),""))</f>
        <v/>
      </c>
      <c r="H233" s="30" t="str">
        <f ca="1">IF($I233="","",IFERROR(INDEX(tbVisitas[],MATCH($I233,tbVisitas[Linha],0),7),""))</f>
        <v/>
      </c>
      <c r="I233" s="30" t="str">
        <f t="array" aca="1" ref="I233" ca="1">IFERROR(INDEX(tbVisitas[],MATCH(SMALL(IF((tbVisitas[Funcionário]=$B$5)*(tbVisitas[Data]&gt;=VLOOKUP($B$7,Aux!$E$2:$G$13,2,FALSE))*(tbVisitas[Data]&lt;=VLOOKUP($B$7,Aux!$E$2:$G$13,3,FALSE))=1,tbVisitas[Linha]),ROW(A228)),IF((tbVisitas[Funcionário]=$B$5)*(tbVisitas[Data]&gt;=VLOOKUP($B$7,Aux!$E$2:$G$13,2,FALSE))*(tbVisitas[Data]&lt;=VLOOKUP($B$7,Aux!$E$2:$G$13,3,FALSE))=1,tbVisitas[Linha]),0),9),"")</f>
        <v/>
      </c>
    </row>
    <row r="234" spans="4:9" ht="30" customHeight="1" x14ac:dyDescent="0.25">
      <c r="D234" s="28" t="str">
        <f ca="1">IF($I234="","",IFERROR(INDEX(tbVisitas[],MATCH($I234,tbVisitas[Linha],0),3),""))</f>
        <v/>
      </c>
      <c r="E234" s="28" t="str">
        <f ca="1">IF($I234="","",IFERROR(INDEX(tbVisitas[],MATCH($I234,tbVisitas[Linha],0),5),""))</f>
        <v/>
      </c>
      <c r="F234" s="29" t="str">
        <f ca="1">IF($I234="","",IFERROR(INDEX(tbVisitas[],MATCH($I234,tbVisitas[Linha],0),1),""))</f>
        <v/>
      </c>
      <c r="G234" s="30" t="str">
        <f ca="1">IF($I234="","",IFERROR(INDEX(tbVisitas[],MATCH($I234,tbVisitas[Linha],0),6),""))</f>
        <v/>
      </c>
      <c r="H234" s="30" t="str">
        <f ca="1">IF($I234="","",IFERROR(INDEX(tbVisitas[],MATCH($I234,tbVisitas[Linha],0),7),""))</f>
        <v/>
      </c>
      <c r="I234" s="30" t="str">
        <f t="array" aca="1" ref="I234" ca="1">IFERROR(INDEX(tbVisitas[],MATCH(SMALL(IF((tbVisitas[Funcionário]=$B$5)*(tbVisitas[Data]&gt;=VLOOKUP($B$7,Aux!$E$2:$G$13,2,FALSE))*(tbVisitas[Data]&lt;=VLOOKUP($B$7,Aux!$E$2:$G$13,3,FALSE))=1,tbVisitas[Linha]),ROW(A229)),IF((tbVisitas[Funcionário]=$B$5)*(tbVisitas[Data]&gt;=VLOOKUP($B$7,Aux!$E$2:$G$13,2,FALSE))*(tbVisitas[Data]&lt;=VLOOKUP($B$7,Aux!$E$2:$G$13,3,FALSE))=1,tbVisitas[Linha]),0),9),"")</f>
        <v/>
      </c>
    </row>
    <row r="235" spans="4:9" ht="30" customHeight="1" x14ac:dyDescent="0.25">
      <c r="D235" s="28" t="str">
        <f ca="1">IF($I235="","",IFERROR(INDEX(tbVisitas[],MATCH($I235,tbVisitas[Linha],0),3),""))</f>
        <v/>
      </c>
      <c r="E235" s="28" t="str">
        <f ca="1">IF($I235="","",IFERROR(INDEX(tbVisitas[],MATCH($I235,tbVisitas[Linha],0),5),""))</f>
        <v/>
      </c>
      <c r="F235" s="29" t="str">
        <f ca="1">IF($I235="","",IFERROR(INDEX(tbVisitas[],MATCH($I235,tbVisitas[Linha],0),1),""))</f>
        <v/>
      </c>
      <c r="G235" s="30" t="str">
        <f ca="1">IF($I235="","",IFERROR(INDEX(tbVisitas[],MATCH($I235,tbVisitas[Linha],0),6),""))</f>
        <v/>
      </c>
      <c r="H235" s="30" t="str">
        <f ca="1">IF($I235="","",IFERROR(INDEX(tbVisitas[],MATCH($I235,tbVisitas[Linha],0),7),""))</f>
        <v/>
      </c>
      <c r="I235" s="30" t="str">
        <f t="array" aca="1" ref="I235" ca="1">IFERROR(INDEX(tbVisitas[],MATCH(SMALL(IF((tbVisitas[Funcionário]=$B$5)*(tbVisitas[Data]&gt;=VLOOKUP($B$7,Aux!$E$2:$G$13,2,FALSE))*(tbVisitas[Data]&lt;=VLOOKUP($B$7,Aux!$E$2:$G$13,3,FALSE))=1,tbVisitas[Linha]),ROW(A230)),IF((tbVisitas[Funcionário]=$B$5)*(tbVisitas[Data]&gt;=VLOOKUP($B$7,Aux!$E$2:$G$13,2,FALSE))*(tbVisitas[Data]&lt;=VLOOKUP($B$7,Aux!$E$2:$G$13,3,FALSE))=1,tbVisitas[Linha]),0),9),"")</f>
        <v/>
      </c>
    </row>
    <row r="236" spans="4:9" ht="30" customHeight="1" x14ac:dyDescent="0.25">
      <c r="D236" s="28" t="str">
        <f ca="1">IF($I236="","",IFERROR(INDEX(tbVisitas[],MATCH($I236,tbVisitas[Linha],0),3),""))</f>
        <v/>
      </c>
      <c r="E236" s="28" t="str">
        <f ca="1">IF($I236="","",IFERROR(INDEX(tbVisitas[],MATCH($I236,tbVisitas[Linha],0),5),""))</f>
        <v/>
      </c>
      <c r="F236" s="29" t="str">
        <f ca="1">IF($I236="","",IFERROR(INDEX(tbVisitas[],MATCH($I236,tbVisitas[Linha],0),1),""))</f>
        <v/>
      </c>
      <c r="G236" s="30" t="str">
        <f ca="1">IF($I236="","",IFERROR(INDEX(tbVisitas[],MATCH($I236,tbVisitas[Linha],0),6),""))</f>
        <v/>
      </c>
      <c r="H236" s="30" t="str">
        <f ca="1">IF($I236="","",IFERROR(INDEX(tbVisitas[],MATCH($I236,tbVisitas[Linha],0),7),""))</f>
        <v/>
      </c>
      <c r="I236" s="30" t="str">
        <f t="array" aca="1" ref="I236" ca="1">IFERROR(INDEX(tbVisitas[],MATCH(SMALL(IF((tbVisitas[Funcionário]=$B$5)*(tbVisitas[Data]&gt;=VLOOKUP($B$7,Aux!$E$2:$G$13,2,FALSE))*(tbVisitas[Data]&lt;=VLOOKUP($B$7,Aux!$E$2:$G$13,3,FALSE))=1,tbVisitas[Linha]),ROW(A231)),IF((tbVisitas[Funcionário]=$B$5)*(tbVisitas[Data]&gt;=VLOOKUP($B$7,Aux!$E$2:$G$13,2,FALSE))*(tbVisitas[Data]&lt;=VLOOKUP($B$7,Aux!$E$2:$G$13,3,FALSE))=1,tbVisitas[Linha]),0),9),"")</f>
        <v/>
      </c>
    </row>
    <row r="237" spans="4:9" ht="30" customHeight="1" x14ac:dyDescent="0.25">
      <c r="D237" s="28" t="str">
        <f ca="1">IF($I237="","",IFERROR(INDEX(tbVisitas[],MATCH($I237,tbVisitas[Linha],0),3),""))</f>
        <v/>
      </c>
      <c r="E237" s="28" t="str">
        <f ca="1">IF($I237="","",IFERROR(INDEX(tbVisitas[],MATCH($I237,tbVisitas[Linha],0),5),""))</f>
        <v/>
      </c>
      <c r="F237" s="29" t="str">
        <f ca="1">IF($I237="","",IFERROR(INDEX(tbVisitas[],MATCH($I237,tbVisitas[Linha],0),1),""))</f>
        <v/>
      </c>
      <c r="G237" s="30" t="str">
        <f ca="1">IF($I237="","",IFERROR(INDEX(tbVisitas[],MATCH($I237,tbVisitas[Linha],0),6),""))</f>
        <v/>
      </c>
      <c r="H237" s="30" t="str">
        <f ca="1">IF($I237="","",IFERROR(INDEX(tbVisitas[],MATCH($I237,tbVisitas[Linha],0),7),""))</f>
        <v/>
      </c>
      <c r="I237" s="30" t="str">
        <f t="array" aca="1" ref="I237" ca="1">IFERROR(INDEX(tbVisitas[],MATCH(SMALL(IF((tbVisitas[Funcionário]=$B$5)*(tbVisitas[Data]&gt;=VLOOKUP($B$7,Aux!$E$2:$G$13,2,FALSE))*(tbVisitas[Data]&lt;=VLOOKUP($B$7,Aux!$E$2:$G$13,3,FALSE))=1,tbVisitas[Linha]),ROW(A232)),IF((tbVisitas[Funcionário]=$B$5)*(tbVisitas[Data]&gt;=VLOOKUP($B$7,Aux!$E$2:$G$13,2,FALSE))*(tbVisitas[Data]&lt;=VLOOKUP($B$7,Aux!$E$2:$G$13,3,FALSE))=1,tbVisitas[Linha]),0),9),"")</f>
        <v/>
      </c>
    </row>
    <row r="238" spans="4:9" ht="30" customHeight="1" x14ac:dyDescent="0.25">
      <c r="D238" s="28" t="str">
        <f ca="1">IF($I238="","",IFERROR(INDEX(tbVisitas[],MATCH($I238,tbVisitas[Linha],0),3),""))</f>
        <v/>
      </c>
      <c r="E238" s="28" t="str">
        <f ca="1">IF($I238="","",IFERROR(INDEX(tbVisitas[],MATCH($I238,tbVisitas[Linha],0),5),""))</f>
        <v/>
      </c>
      <c r="F238" s="29" t="str">
        <f ca="1">IF($I238="","",IFERROR(INDEX(tbVisitas[],MATCH($I238,tbVisitas[Linha],0),1),""))</f>
        <v/>
      </c>
      <c r="G238" s="30" t="str">
        <f ca="1">IF($I238="","",IFERROR(INDEX(tbVisitas[],MATCH($I238,tbVisitas[Linha],0),6),""))</f>
        <v/>
      </c>
      <c r="H238" s="30" t="str">
        <f ca="1">IF($I238="","",IFERROR(INDEX(tbVisitas[],MATCH($I238,tbVisitas[Linha],0),7),""))</f>
        <v/>
      </c>
      <c r="I238" s="30" t="str">
        <f t="array" aca="1" ref="I238" ca="1">IFERROR(INDEX(tbVisitas[],MATCH(SMALL(IF((tbVisitas[Funcionário]=$B$5)*(tbVisitas[Data]&gt;=VLOOKUP($B$7,Aux!$E$2:$G$13,2,FALSE))*(tbVisitas[Data]&lt;=VLOOKUP($B$7,Aux!$E$2:$G$13,3,FALSE))=1,tbVisitas[Linha]),ROW(A233)),IF((tbVisitas[Funcionário]=$B$5)*(tbVisitas[Data]&gt;=VLOOKUP($B$7,Aux!$E$2:$G$13,2,FALSE))*(tbVisitas[Data]&lt;=VLOOKUP($B$7,Aux!$E$2:$G$13,3,FALSE))=1,tbVisitas[Linha]),0),9),"")</f>
        <v/>
      </c>
    </row>
    <row r="239" spans="4:9" ht="30" customHeight="1" x14ac:dyDescent="0.25">
      <c r="D239" s="28" t="str">
        <f ca="1">IF($I239="","",IFERROR(INDEX(tbVisitas[],MATCH($I239,tbVisitas[Linha],0),3),""))</f>
        <v/>
      </c>
      <c r="E239" s="28" t="str">
        <f ca="1">IF($I239="","",IFERROR(INDEX(tbVisitas[],MATCH($I239,tbVisitas[Linha],0),5),""))</f>
        <v/>
      </c>
      <c r="F239" s="29" t="str">
        <f ca="1">IF($I239="","",IFERROR(INDEX(tbVisitas[],MATCH($I239,tbVisitas[Linha],0),1),""))</f>
        <v/>
      </c>
      <c r="G239" s="30" t="str">
        <f ca="1">IF($I239="","",IFERROR(INDEX(tbVisitas[],MATCH($I239,tbVisitas[Linha],0),6),""))</f>
        <v/>
      </c>
      <c r="H239" s="30" t="str">
        <f ca="1">IF($I239="","",IFERROR(INDEX(tbVisitas[],MATCH($I239,tbVisitas[Linha],0),7),""))</f>
        <v/>
      </c>
      <c r="I239" s="30" t="str">
        <f t="array" aca="1" ref="I239" ca="1">IFERROR(INDEX(tbVisitas[],MATCH(SMALL(IF((tbVisitas[Funcionário]=$B$5)*(tbVisitas[Data]&gt;=VLOOKUP($B$7,Aux!$E$2:$G$13,2,FALSE))*(tbVisitas[Data]&lt;=VLOOKUP($B$7,Aux!$E$2:$G$13,3,FALSE))=1,tbVisitas[Linha]),ROW(A234)),IF((tbVisitas[Funcionário]=$B$5)*(tbVisitas[Data]&gt;=VLOOKUP($B$7,Aux!$E$2:$G$13,2,FALSE))*(tbVisitas[Data]&lt;=VLOOKUP($B$7,Aux!$E$2:$G$13,3,FALSE))=1,tbVisitas[Linha]),0),9),"")</f>
        <v/>
      </c>
    </row>
    <row r="240" spans="4:9" ht="30" customHeight="1" x14ac:dyDescent="0.25">
      <c r="D240" s="28" t="str">
        <f ca="1">IF($I240="","",IFERROR(INDEX(tbVisitas[],MATCH($I240,tbVisitas[Linha],0),3),""))</f>
        <v/>
      </c>
      <c r="E240" s="28" t="str">
        <f ca="1">IF($I240="","",IFERROR(INDEX(tbVisitas[],MATCH($I240,tbVisitas[Linha],0),5),""))</f>
        <v/>
      </c>
      <c r="F240" s="29" t="str">
        <f ca="1">IF($I240="","",IFERROR(INDEX(tbVisitas[],MATCH($I240,tbVisitas[Linha],0),1),""))</f>
        <v/>
      </c>
      <c r="G240" s="30" t="str">
        <f ca="1">IF($I240="","",IFERROR(INDEX(tbVisitas[],MATCH($I240,tbVisitas[Linha],0),6),""))</f>
        <v/>
      </c>
      <c r="H240" s="30" t="str">
        <f ca="1">IF($I240="","",IFERROR(INDEX(tbVisitas[],MATCH($I240,tbVisitas[Linha],0),7),""))</f>
        <v/>
      </c>
      <c r="I240" s="30" t="str">
        <f t="array" aca="1" ref="I240" ca="1">IFERROR(INDEX(tbVisitas[],MATCH(SMALL(IF((tbVisitas[Funcionário]=$B$5)*(tbVisitas[Data]&gt;=VLOOKUP($B$7,Aux!$E$2:$G$13,2,FALSE))*(tbVisitas[Data]&lt;=VLOOKUP($B$7,Aux!$E$2:$G$13,3,FALSE))=1,tbVisitas[Linha]),ROW(A235)),IF((tbVisitas[Funcionário]=$B$5)*(tbVisitas[Data]&gt;=VLOOKUP($B$7,Aux!$E$2:$G$13,2,FALSE))*(tbVisitas[Data]&lt;=VLOOKUP($B$7,Aux!$E$2:$G$13,3,FALSE))=1,tbVisitas[Linha]),0),9),"")</f>
        <v/>
      </c>
    </row>
    <row r="241" spans="4:9" ht="30" customHeight="1" x14ac:dyDescent="0.25">
      <c r="D241" s="28" t="str">
        <f ca="1">IF($I241="","",IFERROR(INDEX(tbVisitas[],MATCH($I241,tbVisitas[Linha],0),3),""))</f>
        <v/>
      </c>
      <c r="E241" s="28" t="str">
        <f ca="1">IF($I241="","",IFERROR(INDEX(tbVisitas[],MATCH($I241,tbVisitas[Linha],0),5),""))</f>
        <v/>
      </c>
      <c r="F241" s="29" t="str">
        <f ca="1">IF($I241="","",IFERROR(INDEX(tbVisitas[],MATCH($I241,tbVisitas[Linha],0),1),""))</f>
        <v/>
      </c>
      <c r="G241" s="30" t="str">
        <f ca="1">IF($I241="","",IFERROR(INDEX(tbVisitas[],MATCH($I241,tbVisitas[Linha],0),6),""))</f>
        <v/>
      </c>
      <c r="H241" s="30" t="str">
        <f ca="1">IF($I241="","",IFERROR(INDEX(tbVisitas[],MATCH($I241,tbVisitas[Linha],0),7),""))</f>
        <v/>
      </c>
      <c r="I241" s="30" t="str">
        <f t="array" aca="1" ref="I241" ca="1">IFERROR(INDEX(tbVisitas[],MATCH(SMALL(IF((tbVisitas[Funcionário]=$B$5)*(tbVisitas[Data]&gt;=VLOOKUP($B$7,Aux!$E$2:$G$13,2,FALSE))*(tbVisitas[Data]&lt;=VLOOKUP($B$7,Aux!$E$2:$G$13,3,FALSE))=1,tbVisitas[Linha]),ROW(A236)),IF((tbVisitas[Funcionário]=$B$5)*(tbVisitas[Data]&gt;=VLOOKUP($B$7,Aux!$E$2:$G$13,2,FALSE))*(tbVisitas[Data]&lt;=VLOOKUP($B$7,Aux!$E$2:$G$13,3,FALSE))=1,tbVisitas[Linha]),0),9),"")</f>
        <v/>
      </c>
    </row>
    <row r="242" spans="4:9" ht="30" customHeight="1" x14ac:dyDescent="0.25">
      <c r="D242" s="28" t="str">
        <f ca="1">IF($I242="","",IFERROR(INDEX(tbVisitas[],MATCH($I242,tbVisitas[Linha],0),3),""))</f>
        <v/>
      </c>
      <c r="E242" s="28" t="str">
        <f ca="1">IF($I242="","",IFERROR(INDEX(tbVisitas[],MATCH($I242,tbVisitas[Linha],0),5),""))</f>
        <v/>
      </c>
      <c r="F242" s="29" t="str">
        <f ca="1">IF($I242="","",IFERROR(INDEX(tbVisitas[],MATCH($I242,tbVisitas[Linha],0),1),""))</f>
        <v/>
      </c>
      <c r="G242" s="30" t="str">
        <f ca="1">IF($I242="","",IFERROR(INDEX(tbVisitas[],MATCH($I242,tbVisitas[Linha],0),6),""))</f>
        <v/>
      </c>
      <c r="H242" s="30" t="str">
        <f ca="1">IF($I242="","",IFERROR(INDEX(tbVisitas[],MATCH($I242,tbVisitas[Linha],0),7),""))</f>
        <v/>
      </c>
      <c r="I242" s="30" t="str">
        <f t="array" aca="1" ref="I242" ca="1">IFERROR(INDEX(tbVisitas[],MATCH(SMALL(IF((tbVisitas[Funcionário]=$B$5)*(tbVisitas[Data]&gt;=VLOOKUP($B$7,Aux!$E$2:$G$13,2,FALSE))*(tbVisitas[Data]&lt;=VLOOKUP($B$7,Aux!$E$2:$G$13,3,FALSE))=1,tbVisitas[Linha]),ROW(A237)),IF((tbVisitas[Funcionário]=$B$5)*(tbVisitas[Data]&gt;=VLOOKUP($B$7,Aux!$E$2:$G$13,2,FALSE))*(tbVisitas[Data]&lt;=VLOOKUP($B$7,Aux!$E$2:$G$13,3,FALSE))=1,tbVisitas[Linha]),0),9),"")</f>
        <v/>
      </c>
    </row>
    <row r="243" spans="4:9" ht="30" customHeight="1" x14ac:dyDescent="0.25">
      <c r="D243" s="28" t="str">
        <f ca="1">IF($I243="","",IFERROR(INDEX(tbVisitas[],MATCH($I243,tbVisitas[Linha],0),3),""))</f>
        <v/>
      </c>
      <c r="E243" s="28" t="str">
        <f ca="1">IF($I243="","",IFERROR(INDEX(tbVisitas[],MATCH($I243,tbVisitas[Linha],0),5),""))</f>
        <v/>
      </c>
      <c r="F243" s="29" t="str">
        <f ca="1">IF($I243="","",IFERROR(INDEX(tbVisitas[],MATCH($I243,tbVisitas[Linha],0),1),""))</f>
        <v/>
      </c>
      <c r="G243" s="30" t="str">
        <f ca="1">IF($I243="","",IFERROR(INDEX(tbVisitas[],MATCH($I243,tbVisitas[Linha],0),6),""))</f>
        <v/>
      </c>
      <c r="H243" s="30" t="str">
        <f ca="1">IF($I243="","",IFERROR(INDEX(tbVisitas[],MATCH($I243,tbVisitas[Linha],0),7),""))</f>
        <v/>
      </c>
      <c r="I243" s="30" t="str">
        <f t="array" aca="1" ref="I243" ca="1">IFERROR(INDEX(tbVisitas[],MATCH(SMALL(IF((tbVisitas[Funcionário]=$B$5)*(tbVisitas[Data]&gt;=VLOOKUP($B$7,Aux!$E$2:$G$13,2,FALSE))*(tbVisitas[Data]&lt;=VLOOKUP($B$7,Aux!$E$2:$G$13,3,FALSE))=1,tbVisitas[Linha]),ROW(A238)),IF((tbVisitas[Funcionário]=$B$5)*(tbVisitas[Data]&gt;=VLOOKUP($B$7,Aux!$E$2:$G$13,2,FALSE))*(tbVisitas[Data]&lt;=VLOOKUP($B$7,Aux!$E$2:$G$13,3,FALSE))=1,tbVisitas[Linha]),0),9),"")</f>
        <v/>
      </c>
    </row>
    <row r="244" spans="4:9" ht="30" customHeight="1" x14ac:dyDescent="0.25">
      <c r="D244" s="28" t="str">
        <f ca="1">IF($I244="","",IFERROR(INDEX(tbVisitas[],MATCH($I244,tbVisitas[Linha],0),3),""))</f>
        <v/>
      </c>
      <c r="E244" s="28" t="str">
        <f ca="1">IF($I244="","",IFERROR(INDEX(tbVisitas[],MATCH($I244,tbVisitas[Linha],0),5),""))</f>
        <v/>
      </c>
      <c r="F244" s="29" t="str">
        <f ca="1">IF($I244="","",IFERROR(INDEX(tbVisitas[],MATCH($I244,tbVisitas[Linha],0),1),""))</f>
        <v/>
      </c>
      <c r="G244" s="30" t="str">
        <f ca="1">IF($I244="","",IFERROR(INDEX(tbVisitas[],MATCH($I244,tbVisitas[Linha],0),6),""))</f>
        <v/>
      </c>
      <c r="H244" s="30" t="str">
        <f ca="1">IF($I244="","",IFERROR(INDEX(tbVisitas[],MATCH($I244,tbVisitas[Linha],0),7),""))</f>
        <v/>
      </c>
      <c r="I244" s="30" t="str">
        <f t="array" aca="1" ref="I244" ca="1">IFERROR(INDEX(tbVisitas[],MATCH(SMALL(IF((tbVisitas[Funcionário]=$B$5)*(tbVisitas[Data]&gt;=VLOOKUP($B$7,Aux!$E$2:$G$13,2,FALSE))*(tbVisitas[Data]&lt;=VLOOKUP($B$7,Aux!$E$2:$G$13,3,FALSE))=1,tbVisitas[Linha]),ROW(A239)),IF((tbVisitas[Funcionário]=$B$5)*(tbVisitas[Data]&gt;=VLOOKUP($B$7,Aux!$E$2:$G$13,2,FALSE))*(tbVisitas[Data]&lt;=VLOOKUP($B$7,Aux!$E$2:$G$13,3,FALSE))=1,tbVisitas[Linha]),0),9),"")</f>
        <v/>
      </c>
    </row>
    <row r="245" spans="4:9" ht="30" customHeight="1" x14ac:dyDescent="0.25">
      <c r="D245" s="28" t="str">
        <f ca="1">IF($I245="","",IFERROR(INDEX(tbVisitas[],MATCH($I245,tbVisitas[Linha],0),3),""))</f>
        <v/>
      </c>
      <c r="E245" s="28" t="str">
        <f ca="1">IF($I245="","",IFERROR(INDEX(tbVisitas[],MATCH($I245,tbVisitas[Linha],0),5),""))</f>
        <v/>
      </c>
      <c r="F245" s="29" t="str">
        <f ca="1">IF($I245="","",IFERROR(INDEX(tbVisitas[],MATCH($I245,tbVisitas[Linha],0),1),""))</f>
        <v/>
      </c>
      <c r="G245" s="30" t="str">
        <f ca="1">IF($I245="","",IFERROR(INDEX(tbVisitas[],MATCH($I245,tbVisitas[Linha],0),6),""))</f>
        <v/>
      </c>
      <c r="H245" s="30" t="str">
        <f ca="1">IF($I245="","",IFERROR(INDEX(tbVisitas[],MATCH($I245,tbVisitas[Linha],0),7),""))</f>
        <v/>
      </c>
      <c r="I245" s="30" t="str">
        <f t="array" aca="1" ref="I245" ca="1">IFERROR(INDEX(tbVisitas[],MATCH(SMALL(IF((tbVisitas[Funcionário]=$B$5)*(tbVisitas[Data]&gt;=VLOOKUP($B$7,Aux!$E$2:$G$13,2,FALSE))*(tbVisitas[Data]&lt;=VLOOKUP($B$7,Aux!$E$2:$G$13,3,FALSE))=1,tbVisitas[Linha]),ROW(A240)),IF((tbVisitas[Funcionário]=$B$5)*(tbVisitas[Data]&gt;=VLOOKUP($B$7,Aux!$E$2:$G$13,2,FALSE))*(tbVisitas[Data]&lt;=VLOOKUP($B$7,Aux!$E$2:$G$13,3,FALSE))=1,tbVisitas[Linha]),0),9),"")</f>
        <v/>
      </c>
    </row>
    <row r="246" spans="4:9" ht="30" customHeight="1" x14ac:dyDescent="0.25">
      <c r="D246" s="28" t="str">
        <f ca="1">IF($I246="","",IFERROR(INDEX(tbVisitas[],MATCH($I246,tbVisitas[Linha],0),3),""))</f>
        <v/>
      </c>
      <c r="E246" s="28" t="str">
        <f ca="1">IF($I246="","",IFERROR(INDEX(tbVisitas[],MATCH($I246,tbVisitas[Linha],0),5),""))</f>
        <v/>
      </c>
      <c r="F246" s="29" t="str">
        <f ca="1">IF($I246="","",IFERROR(INDEX(tbVisitas[],MATCH($I246,tbVisitas[Linha],0),1),""))</f>
        <v/>
      </c>
      <c r="G246" s="30" t="str">
        <f ca="1">IF($I246="","",IFERROR(INDEX(tbVisitas[],MATCH($I246,tbVisitas[Linha],0),6),""))</f>
        <v/>
      </c>
      <c r="H246" s="30" t="str">
        <f ca="1">IF($I246="","",IFERROR(INDEX(tbVisitas[],MATCH($I246,tbVisitas[Linha],0),7),""))</f>
        <v/>
      </c>
      <c r="I246" s="30" t="str">
        <f t="array" aca="1" ref="I246" ca="1">IFERROR(INDEX(tbVisitas[],MATCH(SMALL(IF((tbVisitas[Funcionário]=$B$5)*(tbVisitas[Data]&gt;=VLOOKUP($B$7,Aux!$E$2:$G$13,2,FALSE))*(tbVisitas[Data]&lt;=VLOOKUP($B$7,Aux!$E$2:$G$13,3,FALSE))=1,tbVisitas[Linha]),ROW(A241)),IF((tbVisitas[Funcionário]=$B$5)*(tbVisitas[Data]&gt;=VLOOKUP($B$7,Aux!$E$2:$G$13,2,FALSE))*(tbVisitas[Data]&lt;=VLOOKUP($B$7,Aux!$E$2:$G$13,3,FALSE))=1,tbVisitas[Linha]),0),9),"")</f>
        <v/>
      </c>
    </row>
    <row r="247" spans="4:9" ht="30" customHeight="1" x14ac:dyDescent="0.25">
      <c r="D247" s="28" t="str">
        <f ca="1">IF($I247="","",IFERROR(INDEX(tbVisitas[],MATCH($I247,tbVisitas[Linha],0),3),""))</f>
        <v/>
      </c>
      <c r="E247" s="28" t="str">
        <f ca="1">IF($I247="","",IFERROR(INDEX(tbVisitas[],MATCH($I247,tbVisitas[Linha],0),5),""))</f>
        <v/>
      </c>
      <c r="F247" s="29" t="str">
        <f ca="1">IF($I247="","",IFERROR(INDEX(tbVisitas[],MATCH($I247,tbVisitas[Linha],0),1),""))</f>
        <v/>
      </c>
      <c r="G247" s="30" t="str">
        <f ca="1">IF($I247="","",IFERROR(INDEX(tbVisitas[],MATCH($I247,tbVisitas[Linha],0),6),""))</f>
        <v/>
      </c>
      <c r="H247" s="30" t="str">
        <f ca="1">IF($I247="","",IFERROR(INDEX(tbVisitas[],MATCH($I247,tbVisitas[Linha],0),7),""))</f>
        <v/>
      </c>
      <c r="I247" s="30" t="str">
        <f t="array" aca="1" ref="I247" ca="1">IFERROR(INDEX(tbVisitas[],MATCH(SMALL(IF((tbVisitas[Funcionário]=$B$5)*(tbVisitas[Data]&gt;=VLOOKUP($B$7,Aux!$E$2:$G$13,2,FALSE))*(tbVisitas[Data]&lt;=VLOOKUP($B$7,Aux!$E$2:$G$13,3,FALSE))=1,tbVisitas[Linha]),ROW(A242)),IF((tbVisitas[Funcionário]=$B$5)*(tbVisitas[Data]&gt;=VLOOKUP($B$7,Aux!$E$2:$G$13,2,FALSE))*(tbVisitas[Data]&lt;=VLOOKUP($B$7,Aux!$E$2:$G$13,3,FALSE))=1,tbVisitas[Linha]),0),9),"")</f>
        <v/>
      </c>
    </row>
    <row r="248" spans="4:9" ht="30" customHeight="1" x14ac:dyDescent="0.25">
      <c r="D248" s="28" t="str">
        <f ca="1">IF($I248="","",IFERROR(INDEX(tbVisitas[],MATCH($I248,tbVisitas[Linha],0),3),""))</f>
        <v/>
      </c>
      <c r="E248" s="28" t="str">
        <f ca="1">IF($I248="","",IFERROR(INDEX(tbVisitas[],MATCH($I248,tbVisitas[Linha],0),5),""))</f>
        <v/>
      </c>
      <c r="F248" s="29" t="str">
        <f ca="1">IF($I248="","",IFERROR(INDEX(tbVisitas[],MATCH($I248,tbVisitas[Linha],0),1),""))</f>
        <v/>
      </c>
      <c r="G248" s="30" t="str">
        <f ca="1">IF($I248="","",IFERROR(INDEX(tbVisitas[],MATCH($I248,tbVisitas[Linha],0),6),""))</f>
        <v/>
      </c>
      <c r="H248" s="30" t="str">
        <f ca="1">IF($I248="","",IFERROR(INDEX(tbVisitas[],MATCH($I248,tbVisitas[Linha],0),7),""))</f>
        <v/>
      </c>
      <c r="I248" s="30" t="str">
        <f t="array" aca="1" ref="I248" ca="1">IFERROR(INDEX(tbVisitas[],MATCH(SMALL(IF((tbVisitas[Funcionário]=$B$5)*(tbVisitas[Data]&gt;=VLOOKUP($B$7,Aux!$E$2:$G$13,2,FALSE))*(tbVisitas[Data]&lt;=VLOOKUP($B$7,Aux!$E$2:$G$13,3,FALSE))=1,tbVisitas[Linha]),ROW(A243)),IF((tbVisitas[Funcionário]=$B$5)*(tbVisitas[Data]&gt;=VLOOKUP($B$7,Aux!$E$2:$G$13,2,FALSE))*(tbVisitas[Data]&lt;=VLOOKUP($B$7,Aux!$E$2:$G$13,3,FALSE))=1,tbVisitas[Linha]),0),9),"")</f>
        <v/>
      </c>
    </row>
    <row r="249" spans="4:9" ht="30" customHeight="1" x14ac:dyDescent="0.25">
      <c r="D249" s="28" t="str">
        <f ca="1">IF($I249="","",IFERROR(INDEX(tbVisitas[],MATCH($I249,tbVisitas[Linha],0),3),""))</f>
        <v/>
      </c>
      <c r="E249" s="28" t="str">
        <f ca="1">IF($I249="","",IFERROR(INDEX(tbVisitas[],MATCH($I249,tbVisitas[Linha],0),5),""))</f>
        <v/>
      </c>
      <c r="F249" s="29" t="str">
        <f ca="1">IF($I249="","",IFERROR(INDEX(tbVisitas[],MATCH($I249,tbVisitas[Linha],0),1),""))</f>
        <v/>
      </c>
      <c r="G249" s="30" t="str">
        <f ca="1">IF($I249="","",IFERROR(INDEX(tbVisitas[],MATCH($I249,tbVisitas[Linha],0),6),""))</f>
        <v/>
      </c>
      <c r="H249" s="30" t="str">
        <f ca="1">IF($I249="","",IFERROR(INDEX(tbVisitas[],MATCH($I249,tbVisitas[Linha],0),7),""))</f>
        <v/>
      </c>
      <c r="I249" s="30" t="str">
        <f t="array" aca="1" ref="I249" ca="1">IFERROR(INDEX(tbVisitas[],MATCH(SMALL(IF((tbVisitas[Funcionário]=$B$5)*(tbVisitas[Data]&gt;=VLOOKUP($B$7,Aux!$E$2:$G$13,2,FALSE))*(tbVisitas[Data]&lt;=VLOOKUP($B$7,Aux!$E$2:$G$13,3,FALSE))=1,tbVisitas[Linha]),ROW(A244)),IF((tbVisitas[Funcionário]=$B$5)*(tbVisitas[Data]&gt;=VLOOKUP($B$7,Aux!$E$2:$G$13,2,FALSE))*(tbVisitas[Data]&lt;=VLOOKUP($B$7,Aux!$E$2:$G$13,3,FALSE))=1,tbVisitas[Linha]),0),9),"")</f>
        <v/>
      </c>
    </row>
    <row r="250" spans="4:9" ht="30" customHeight="1" x14ac:dyDescent="0.25">
      <c r="D250" s="28" t="str">
        <f ca="1">IF($I250="","",IFERROR(INDEX(tbVisitas[],MATCH($I250,tbVisitas[Linha],0),3),""))</f>
        <v/>
      </c>
      <c r="E250" s="28" t="str">
        <f ca="1">IF($I250="","",IFERROR(INDEX(tbVisitas[],MATCH($I250,tbVisitas[Linha],0),5),""))</f>
        <v/>
      </c>
      <c r="F250" s="29" t="str">
        <f ca="1">IF($I250="","",IFERROR(INDEX(tbVisitas[],MATCH($I250,tbVisitas[Linha],0),1),""))</f>
        <v/>
      </c>
      <c r="G250" s="30" t="str">
        <f ca="1">IF($I250="","",IFERROR(INDEX(tbVisitas[],MATCH($I250,tbVisitas[Linha],0),6),""))</f>
        <v/>
      </c>
      <c r="H250" s="30" t="str">
        <f ca="1">IF($I250="","",IFERROR(INDEX(tbVisitas[],MATCH($I250,tbVisitas[Linha],0),7),""))</f>
        <v/>
      </c>
      <c r="I250" s="30" t="str">
        <f t="array" aca="1" ref="I250" ca="1">IFERROR(INDEX(tbVisitas[],MATCH(SMALL(IF((tbVisitas[Funcionário]=$B$5)*(tbVisitas[Data]&gt;=VLOOKUP($B$7,Aux!$E$2:$G$13,2,FALSE))*(tbVisitas[Data]&lt;=VLOOKUP($B$7,Aux!$E$2:$G$13,3,FALSE))=1,tbVisitas[Linha]),ROW(A245)),IF((tbVisitas[Funcionário]=$B$5)*(tbVisitas[Data]&gt;=VLOOKUP($B$7,Aux!$E$2:$G$13,2,FALSE))*(tbVisitas[Data]&lt;=VLOOKUP($B$7,Aux!$E$2:$G$13,3,FALSE))=1,tbVisitas[Linha]),0),9),"")</f>
        <v/>
      </c>
    </row>
    <row r="251" spans="4:9" ht="30" customHeight="1" x14ac:dyDescent="0.25">
      <c r="D251" s="28" t="str">
        <f ca="1">IF($I251="","",IFERROR(INDEX(tbVisitas[],MATCH($I251,tbVisitas[Linha],0),3),""))</f>
        <v/>
      </c>
      <c r="E251" s="28" t="str">
        <f ca="1">IF($I251="","",IFERROR(INDEX(tbVisitas[],MATCH($I251,tbVisitas[Linha],0),5),""))</f>
        <v/>
      </c>
      <c r="F251" s="29" t="str">
        <f ca="1">IF($I251="","",IFERROR(INDEX(tbVisitas[],MATCH($I251,tbVisitas[Linha],0),1),""))</f>
        <v/>
      </c>
      <c r="G251" s="30" t="str">
        <f ca="1">IF($I251="","",IFERROR(INDEX(tbVisitas[],MATCH($I251,tbVisitas[Linha],0),6),""))</f>
        <v/>
      </c>
      <c r="H251" s="30" t="str">
        <f ca="1">IF($I251="","",IFERROR(INDEX(tbVisitas[],MATCH($I251,tbVisitas[Linha],0),7),""))</f>
        <v/>
      </c>
      <c r="I251" s="30" t="str">
        <f t="array" aca="1" ref="I251" ca="1">IFERROR(INDEX(tbVisitas[],MATCH(SMALL(IF((tbVisitas[Funcionário]=$B$5)*(tbVisitas[Data]&gt;=VLOOKUP($B$7,Aux!$E$2:$G$13,2,FALSE))*(tbVisitas[Data]&lt;=VLOOKUP($B$7,Aux!$E$2:$G$13,3,FALSE))=1,tbVisitas[Linha]),ROW(A246)),IF((tbVisitas[Funcionário]=$B$5)*(tbVisitas[Data]&gt;=VLOOKUP($B$7,Aux!$E$2:$G$13,2,FALSE))*(tbVisitas[Data]&lt;=VLOOKUP($B$7,Aux!$E$2:$G$13,3,FALSE))=1,tbVisitas[Linha]),0),9),"")</f>
        <v/>
      </c>
    </row>
    <row r="252" spans="4:9" ht="30" customHeight="1" x14ac:dyDescent="0.25">
      <c r="D252" s="28" t="str">
        <f ca="1">IF($I252="","",IFERROR(INDEX(tbVisitas[],MATCH($I252,tbVisitas[Linha],0),3),""))</f>
        <v/>
      </c>
      <c r="E252" s="28" t="str">
        <f ca="1">IF($I252="","",IFERROR(INDEX(tbVisitas[],MATCH($I252,tbVisitas[Linha],0),5),""))</f>
        <v/>
      </c>
      <c r="F252" s="29" t="str">
        <f ca="1">IF($I252="","",IFERROR(INDEX(tbVisitas[],MATCH($I252,tbVisitas[Linha],0),1),""))</f>
        <v/>
      </c>
      <c r="G252" s="30" t="str">
        <f ca="1">IF($I252="","",IFERROR(INDEX(tbVisitas[],MATCH($I252,tbVisitas[Linha],0),6),""))</f>
        <v/>
      </c>
      <c r="H252" s="30" t="str">
        <f ca="1">IF($I252="","",IFERROR(INDEX(tbVisitas[],MATCH($I252,tbVisitas[Linha],0),7),""))</f>
        <v/>
      </c>
      <c r="I252" s="30" t="str">
        <f t="array" aca="1" ref="I252" ca="1">IFERROR(INDEX(tbVisitas[],MATCH(SMALL(IF((tbVisitas[Funcionário]=$B$5)*(tbVisitas[Data]&gt;=VLOOKUP($B$7,Aux!$E$2:$G$13,2,FALSE))*(tbVisitas[Data]&lt;=VLOOKUP($B$7,Aux!$E$2:$G$13,3,FALSE))=1,tbVisitas[Linha]),ROW(A247)),IF((tbVisitas[Funcionário]=$B$5)*(tbVisitas[Data]&gt;=VLOOKUP($B$7,Aux!$E$2:$G$13,2,FALSE))*(tbVisitas[Data]&lt;=VLOOKUP($B$7,Aux!$E$2:$G$13,3,FALSE))=1,tbVisitas[Linha]),0),9),"")</f>
        <v/>
      </c>
    </row>
    <row r="253" spans="4:9" ht="30" customHeight="1" x14ac:dyDescent="0.25">
      <c r="D253" s="28" t="str">
        <f ca="1">IF($I253="","",IFERROR(INDEX(tbVisitas[],MATCH($I253,tbVisitas[Linha],0),3),""))</f>
        <v/>
      </c>
      <c r="E253" s="28" t="str">
        <f ca="1">IF($I253="","",IFERROR(INDEX(tbVisitas[],MATCH($I253,tbVisitas[Linha],0),5),""))</f>
        <v/>
      </c>
      <c r="F253" s="29" t="str">
        <f ca="1">IF($I253="","",IFERROR(INDEX(tbVisitas[],MATCH($I253,tbVisitas[Linha],0),1),""))</f>
        <v/>
      </c>
      <c r="G253" s="30" t="str">
        <f ca="1">IF($I253="","",IFERROR(INDEX(tbVisitas[],MATCH($I253,tbVisitas[Linha],0),6),""))</f>
        <v/>
      </c>
      <c r="H253" s="30" t="str">
        <f ca="1">IF($I253="","",IFERROR(INDEX(tbVisitas[],MATCH($I253,tbVisitas[Linha],0),7),""))</f>
        <v/>
      </c>
      <c r="I253" s="30" t="str">
        <f t="array" aca="1" ref="I253" ca="1">IFERROR(INDEX(tbVisitas[],MATCH(SMALL(IF((tbVisitas[Funcionário]=$B$5)*(tbVisitas[Data]&gt;=VLOOKUP($B$7,Aux!$E$2:$G$13,2,FALSE))*(tbVisitas[Data]&lt;=VLOOKUP($B$7,Aux!$E$2:$G$13,3,FALSE))=1,tbVisitas[Linha]),ROW(A248)),IF((tbVisitas[Funcionário]=$B$5)*(tbVisitas[Data]&gt;=VLOOKUP($B$7,Aux!$E$2:$G$13,2,FALSE))*(tbVisitas[Data]&lt;=VLOOKUP($B$7,Aux!$E$2:$G$13,3,FALSE))=1,tbVisitas[Linha]),0),9),"")</f>
        <v/>
      </c>
    </row>
    <row r="254" spans="4:9" ht="30" customHeight="1" x14ac:dyDescent="0.25">
      <c r="D254" s="28" t="str">
        <f ca="1">IF($I254="","",IFERROR(INDEX(tbVisitas[],MATCH($I254,tbVisitas[Linha],0),3),""))</f>
        <v/>
      </c>
      <c r="E254" s="28" t="str">
        <f ca="1">IF($I254="","",IFERROR(INDEX(tbVisitas[],MATCH($I254,tbVisitas[Linha],0),5),""))</f>
        <v/>
      </c>
      <c r="F254" s="29" t="str">
        <f ca="1">IF($I254="","",IFERROR(INDEX(tbVisitas[],MATCH($I254,tbVisitas[Linha],0),1),""))</f>
        <v/>
      </c>
      <c r="G254" s="30" t="str">
        <f ca="1">IF($I254="","",IFERROR(INDEX(tbVisitas[],MATCH($I254,tbVisitas[Linha],0),6),""))</f>
        <v/>
      </c>
      <c r="H254" s="30" t="str">
        <f ca="1">IF($I254="","",IFERROR(INDEX(tbVisitas[],MATCH($I254,tbVisitas[Linha],0),7),""))</f>
        <v/>
      </c>
      <c r="I254" s="30" t="str">
        <f t="array" aca="1" ref="I254" ca="1">IFERROR(INDEX(tbVisitas[],MATCH(SMALL(IF((tbVisitas[Funcionário]=$B$5)*(tbVisitas[Data]&gt;=VLOOKUP($B$7,Aux!$E$2:$G$13,2,FALSE))*(tbVisitas[Data]&lt;=VLOOKUP($B$7,Aux!$E$2:$G$13,3,FALSE))=1,tbVisitas[Linha]),ROW(A249)),IF((tbVisitas[Funcionário]=$B$5)*(tbVisitas[Data]&gt;=VLOOKUP($B$7,Aux!$E$2:$G$13,2,FALSE))*(tbVisitas[Data]&lt;=VLOOKUP($B$7,Aux!$E$2:$G$13,3,FALSE))=1,tbVisitas[Linha]),0),9),"")</f>
        <v/>
      </c>
    </row>
    <row r="255" spans="4:9" ht="30" customHeight="1" x14ac:dyDescent="0.25">
      <c r="D255" s="28" t="str">
        <f ca="1">IF($I255="","",IFERROR(INDEX(tbVisitas[],MATCH($I255,tbVisitas[Linha],0),3),""))</f>
        <v/>
      </c>
      <c r="E255" s="28" t="str">
        <f ca="1">IF($I255="","",IFERROR(INDEX(tbVisitas[],MATCH($I255,tbVisitas[Linha],0),5),""))</f>
        <v/>
      </c>
      <c r="F255" s="29" t="str">
        <f ca="1">IF($I255="","",IFERROR(INDEX(tbVisitas[],MATCH($I255,tbVisitas[Linha],0),1),""))</f>
        <v/>
      </c>
      <c r="G255" s="30" t="str">
        <f ca="1">IF($I255="","",IFERROR(INDEX(tbVisitas[],MATCH($I255,tbVisitas[Linha],0),6),""))</f>
        <v/>
      </c>
      <c r="H255" s="30" t="str">
        <f ca="1">IF($I255="","",IFERROR(INDEX(tbVisitas[],MATCH($I255,tbVisitas[Linha],0),7),""))</f>
        <v/>
      </c>
      <c r="I255" s="30" t="str">
        <f t="array" aca="1" ref="I255" ca="1">IFERROR(INDEX(tbVisitas[],MATCH(SMALL(IF((tbVisitas[Funcionário]=$B$5)*(tbVisitas[Data]&gt;=VLOOKUP($B$7,Aux!$E$2:$G$13,2,FALSE))*(tbVisitas[Data]&lt;=VLOOKUP($B$7,Aux!$E$2:$G$13,3,FALSE))=1,tbVisitas[Linha]),ROW(A250)),IF((tbVisitas[Funcionário]=$B$5)*(tbVisitas[Data]&gt;=VLOOKUP($B$7,Aux!$E$2:$G$13,2,FALSE))*(tbVisitas[Data]&lt;=VLOOKUP($B$7,Aux!$E$2:$G$13,3,FALSE))=1,tbVisitas[Linha]),0),9),"")</f>
        <v/>
      </c>
    </row>
    <row r="256" spans="4:9" ht="30" customHeight="1" x14ac:dyDescent="0.25">
      <c r="D256" s="28" t="str">
        <f ca="1">IF($I256="","",IFERROR(INDEX(tbVisitas[],MATCH($I256,tbVisitas[Linha],0),3),""))</f>
        <v/>
      </c>
      <c r="E256" s="28" t="str">
        <f ca="1">IF($I256="","",IFERROR(INDEX(tbVisitas[],MATCH($I256,tbVisitas[Linha],0),5),""))</f>
        <v/>
      </c>
      <c r="F256" s="29" t="str">
        <f ca="1">IF($I256="","",IFERROR(INDEX(tbVisitas[],MATCH($I256,tbVisitas[Linha],0),1),""))</f>
        <v/>
      </c>
      <c r="G256" s="30" t="str">
        <f ca="1">IF($I256="","",IFERROR(INDEX(tbVisitas[],MATCH($I256,tbVisitas[Linha],0),6),""))</f>
        <v/>
      </c>
      <c r="H256" s="30" t="str">
        <f ca="1">IF($I256="","",IFERROR(INDEX(tbVisitas[],MATCH($I256,tbVisitas[Linha],0),7),""))</f>
        <v/>
      </c>
      <c r="I256" s="30" t="str">
        <f t="array" aca="1" ref="I256" ca="1">IFERROR(INDEX(tbVisitas[],MATCH(SMALL(IF((tbVisitas[Funcionário]=$B$5)*(tbVisitas[Data]&gt;=VLOOKUP($B$7,Aux!$E$2:$G$13,2,FALSE))*(tbVisitas[Data]&lt;=VLOOKUP($B$7,Aux!$E$2:$G$13,3,FALSE))=1,tbVisitas[Linha]),ROW(A251)),IF((tbVisitas[Funcionário]=$B$5)*(tbVisitas[Data]&gt;=VLOOKUP($B$7,Aux!$E$2:$G$13,2,FALSE))*(tbVisitas[Data]&lt;=VLOOKUP($B$7,Aux!$E$2:$G$13,3,FALSE))=1,tbVisitas[Linha]),0),9),"")</f>
        <v/>
      </c>
    </row>
    <row r="257" spans="4:9" ht="30" customHeight="1" x14ac:dyDescent="0.25">
      <c r="D257" s="28" t="str">
        <f ca="1">IF($I257="","",IFERROR(INDEX(tbVisitas[],MATCH($I257,tbVisitas[Linha],0),3),""))</f>
        <v/>
      </c>
      <c r="E257" s="28" t="str">
        <f ca="1">IF($I257="","",IFERROR(INDEX(tbVisitas[],MATCH($I257,tbVisitas[Linha],0),5),""))</f>
        <v/>
      </c>
      <c r="F257" s="29" t="str">
        <f ca="1">IF($I257="","",IFERROR(INDEX(tbVisitas[],MATCH($I257,tbVisitas[Linha],0),1),""))</f>
        <v/>
      </c>
      <c r="G257" s="30" t="str">
        <f ca="1">IF($I257="","",IFERROR(INDEX(tbVisitas[],MATCH($I257,tbVisitas[Linha],0),6),""))</f>
        <v/>
      </c>
      <c r="H257" s="30" t="str">
        <f ca="1">IF($I257="","",IFERROR(INDEX(tbVisitas[],MATCH($I257,tbVisitas[Linha],0),7),""))</f>
        <v/>
      </c>
      <c r="I257" s="30" t="str">
        <f t="array" aca="1" ref="I257" ca="1">IFERROR(INDEX(tbVisitas[],MATCH(SMALL(IF((tbVisitas[Funcionário]=$B$5)*(tbVisitas[Data]&gt;=VLOOKUP($B$7,Aux!$E$2:$G$13,2,FALSE))*(tbVisitas[Data]&lt;=VLOOKUP($B$7,Aux!$E$2:$G$13,3,FALSE))=1,tbVisitas[Linha]),ROW(A252)),IF((tbVisitas[Funcionário]=$B$5)*(tbVisitas[Data]&gt;=VLOOKUP($B$7,Aux!$E$2:$G$13,2,FALSE))*(tbVisitas[Data]&lt;=VLOOKUP($B$7,Aux!$E$2:$G$13,3,FALSE))=1,tbVisitas[Linha]),0),9),"")</f>
        <v/>
      </c>
    </row>
    <row r="258" spans="4:9" ht="30" customHeight="1" x14ac:dyDescent="0.25">
      <c r="D258" s="28" t="str">
        <f ca="1">IF($I258="","",IFERROR(INDEX(tbVisitas[],MATCH($I258,tbVisitas[Linha],0),3),""))</f>
        <v/>
      </c>
      <c r="E258" s="28" t="str">
        <f ca="1">IF($I258="","",IFERROR(INDEX(tbVisitas[],MATCH($I258,tbVisitas[Linha],0),5),""))</f>
        <v/>
      </c>
      <c r="F258" s="29" t="str">
        <f ca="1">IF($I258="","",IFERROR(INDEX(tbVisitas[],MATCH($I258,tbVisitas[Linha],0),1),""))</f>
        <v/>
      </c>
      <c r="G258" s="30" t="str">
        <f ca="1">IF($I258="","",IFERROR(INDEX(tbVisitas[],MATCH($I258,tbVisitas[Linha],0),6),""))</f>
        <v/>
      </c>
      <c r="H258" s="30" t="str">
        <f ca="1">IF($I258="","",IFERROR(INDEX(tbVisitas[],MATCH($I258,tbVisitas[Linha],0),7),""))</f>
        <v/>
      </c>
      <c r="I258" s="30" t="str">
        <f t="array" aca="1" ref="I258" ca="1">IFERROR(INDEX(tbVisitas[],MATCH(SMALL(IF((tbVisitas[Funcionário]=$B$5)*(tbVisitas[Data]&gt;=VLOOKUP($B$7,Aux!$E$2:$G$13,2,FALSE))*(tbVisitas[Data]&lt;=VLOOKUP($B$7,Aux!$E$2:$G$13,3,FALSE))=1,tbVisitas[Linha]),ROW(A253)),IF((tbVisitas[Funcionário]=$B$5)*(tbVisitas[Data]&gt;=VLOOKUP($B$7,Aux!$E$2:$G$13,2,FALSE))*(tbVisitas[Data]&lt;=VLOOKUP($B$7,Aux!$E$2:$G$13,3,FALSE))=1,tbVisitas[Linha]),0),9),"")</f>
        <v/>
      </c>
    </row>
    <row r="259" spans="4:9" ht="30" customHeight="1" x14ac:dyDescent="0.25">
      <c r="D259" s="28" t="str">
        <f ca="1">IF($I259="","",IFERROR(INDEX(tbVisitas[],MATCH($I259,tbVisitas[Linha],0),3),""))</f>
        <v/>
      </c>
      <c r="E259" s="28" t="str">
        <f ca="1">IF($I259="","",IFERROR(INDEX(tbVisitas[],MATCH($I259,tbVisitas[Linha],0),5),""))</f>
        <v/>
      </c>
      <c r="F259" s="29" t="str">
        <f ca="1">IF($I259="","",IFERROR(INDEX(tbVisitas[],MATCH($I259,tbVisitas[Linha],0),1),""))</f>
        <v/>
      </c>
      <c r="G259" s="30" t="str">
        <f ca="1">IF($I259="","",IFERROR(INDEX(tbVisitas[],MATCH($I259,tbVisitas[Linha],0),6),""))</f>
        <v/>
      </c>
      <c r="H259" s="30" t="str">
        <f ca="1">IF($I259="","",IFERROR(INDEX(tbVisitas[],MATCH($I259,tbVisitas[Linha],0),7),""))</f>
        <v/>
      </c>
      <c r="I259" s="30" t="str">
        <f t="array" aca="1" ref="I259" ca="1">IFERROR(INDEX(tbVisitas[],MATCH(SMALL(IF((tbVisitas[Funcionário]=$B$5)*(tbVisitas[Data]&gt;=VLOOKUP($B$7,Aux!$E$2:$G$13,2,FALSE))*(tbVisitas[Data]&lt;=VLOOKUP($B$7,Aux!$E$2:$G$13,3,FALSE))=1,tbVisitas[Linha]),ROW(A254)),IF((tbVisitas[Funcionário]=$B$5)*(tbVisitas[Data]&gt;=VLOOKUP($B$7,Aux!$E$2:$G$13,2,FALSE))*(tbVisitas[Data]&lt;=VLOOKUP($B$7,Aux!$E$2:$G$13,3,FALSE))=1,tbVisitas[Linha]),0),9),"")</f>
        <v/>
      </c>
    </row>
    <row r="260" spans="4:9" ht="30" customHeight="1" x14ac:dyDescent="0.25">
      <c r="D260" s="28" t="str">
        <f ca="1">IF($I260="","",IFERROR(INDEX(tbVisitas[],MATCH($I260,tbVisitas[Linha],0),3),""))</f>
        <v/>
      </c>
      <c r="E260" s="28" t="str">
        <f ca="1">IF($I260="","",IFERROR(INDEX(tbVisitas[],MATCH($I260,tbVisitas[Linha],0),5),""))</f>
        <v/>
      </c>
      <c r="F260" s="29" t="str">
        <f ca="1">IF($I260="","",IFERROR(INDEX(tbVisitas[],MATCH($I260,tbVisitas[Linha],0),1),""))</f>
        <v/>
      </c>
      <c r="G260" s="30" t="str">
        <f ca="1">IF($I260="","",IFERROR(INDEX(tbVisitas[],MATCH($I260,tbVisitas[Linha],0),6),""))</f>
        <v/>
      </c>
      <c r="H260" s="30" t="str">
        <f ca="1">IF($I260="","",IFERROR(INDEX(tbVisitas[],MATCH($I260,tbVisitas[Linha],0),7),""))</f>
        <v/>
      </c>
      <c r="I260" s="30" t="str">
        <f t="array" aca="1" ref="I260" ca="1">IFERROR(INDEX(tbVisitas[],MATCH(SMALL(IF((tbVisitas[Funcionário]=$B$5)*(tbVisitas[Data]&gt;=VLOOKUP($B$7,Aux!$E$2:$G$13,2,FALSE))*(tbVisitas[Data]&lt;=VLOOKUP($B$7,Aux!$E$2:$G$13,3,FALSE))=1,tbVisitas[Linha]),ROW(A255)),IF((tbVisitas[Funcionário]=$B$5)*(tbVisitas[Data]&gt;=VLOOKUP($B$7,Aux!$E$2:$G$13,2,FALSE))*(tbVisitas[Data]&lt;=VLOOKUP($B$7,Aux!$E$2:$G$13,3,FALSE))=1,tbVisitas[Linha]),0),9),"")</f>
        <v/>
      </c>
    </row>
    <row r="261" spans="4:9" ht="30" customHeight="1" x14ac:dyDescent="0.25">
      <c r="D261" s="28" t="str">
        <f ca="1">IF($I261="","",IFERROR(INDEX(tbVisitas[],MATCH($I261,tbVisitas[Linha],0),3),""))</f>
        <v/>
      </c>
      <c r="E261" s="28" t="str">
        <f ca="1">IF($I261="","",IFERROR(INDEX(tbVisitas[],MATCH($I261,tbVisitas[Linha],0),5),""))</f>
        <v/>
      </c>
      <c r="F261" s="29" t="str">
        <f ca="1">IF($I261="","",IFERROR(INDEX(tbVisitas[],MATCH($I261,tbVisitas[Linha],0),1),""))</f>
        <v/>
      </c>
      <c r="G261" s="30" t="str">
        <f ca="1">IF($I261="","",IFERROR(INDEX(tbVisitas[],MATCH($I261,tbVisitas[Linha],0),6),""))</f>
        <v/>
      </c>
      <c r="H261" s="30" t="str">
        <f ca="1">IF($I261="","",IFERROR(INDEX(tbVisitas[],MATCH($I261,tbVisitas[Linha],0),7),""))</f>
        <v/>
      </c>
      <c r="I261" s="30" t="str">
        <f t="array" aca="1" ref="I261" ca="1">IFERROR(INDEX(tbVisitas[],MATCH(SMALL(IF((tbVisitas[Funcionário]=$B$5)*(tbVisitas[Data]&gt;=VLOOKUP($B$7,Aux!$E$2:$G$13,2,FALSE))*(tbVisitas[Data]&lt;=VLOOKUP($B$7,Aux!$E$2:$G$13,3,FALSE))=1,tbVisitas[Linha]),ROW(A256)),IF((tbVisitas[Funcionário]=$B$5)*(tbVisitas[Data]&gt;=VLOOKUP($B$7,Aux!$E$2:$G$13,2,FALSE))*(tbVisitas[Data]&lt;=VLOOKUP($B$7,Aux!$E$2:$G$13,3,FALSE))=1,tbVisitas[Linha]),0),9),"")</f>
        <v/>
      </c>
    </row>
    <row r="262" spans="4:9" ht="30" customHeight="1" x14ac:dyDescent="0.25">
      <c r="D262" s="28" t="str">
        <f ca="1">IF($I262="","",IFERROR(INDEX(tbVisitas[],MATCH($I262,tbVisitas[Linha],0),3),""))</f>
        <v/>
      </c>
      <c r="E262" s="28" t="str">
        <f ca="1">IF($I262="","",IFERROR(INDEX(tbVisitas[],MATCH($I262,tbVisitas[Linha],0),5),""))</f>
        <v/>
      </c>
      <c r="F262" s="29" t="str">
        <f ca="1">IF($I262="","",IFERROR(INDEX(tbVisitas[],MATCH($I262,tbVisitas[Linha],0),1),""))</f>
        <v/>
      </c>
      <c r="G262" s="30" t="str">
        <f ca="1">IF($I262="","",IFERROR(INDEX(tbVisitas[],MATCH($I262,tbVisitas[Linha],0),6),""))</f>
        <v/>
      </c>
      <c r="H262" s="30" t="str">
        <f ca="1">IF($I262="","",IFERROR(INDEX(tbVisitas[],MATCH($I262,tbVisitas[Linha],0),7),""))</f>
        <v/>
      </c>
      <c r="I262" s="30" t="str">
        <f t="array" aca="1" ref="I262" ca="1">IFERROR(INDEX(tbVisitas[],MATCH(SMALL(IF((tbVisitas[Funcionário]=$B$5)*(tbVisitas[Data]&gt;=VLOOKUP($B$7,Aux!$E$2:$G$13,2,FALSE))*(tbVisitas[Data]&lt;=VLOOKUP($B$7,Aux!$E$2:$G$13,3,FALSE))=1,tbVisitas[Linha]),ROW(A257)),IF((tbVisitas[Funcionário]=$B$5)*(tbVisitas[Data]&gt;=VLOOKUP($B$7,Aux!$E$2:$G$13,2,FALSE))*(tbVisitas[Data]&lt;=VLOOKUP($B$7,Aux!$E$2:$G$13,3,FALSE))=1,tbVisitas[Linha]),0),9),"")</f>
        <v/>
      </c>
    </row>
    <row r="263" spans="4:9" ht="30" customHeight="1" x14ac:dyDescent="0.25">
      <c r="D263" s="28" t="str">
        <f ca="1">IF($I263="","",IFERROR(INDEX(tbVisitas[],MATCH($I263,tbVisitas[Linha],0),3),""))</f>
        <v/>
      </c>
      <c r="E263" s="28" t="str">
        <f ca="1">IF($I263="","",IFERROR(INDEX(tbVisitas[],MATCH($I263,tbVisitas[Linha],0),5),""))</f>
        <v/>
      </c>
      <c r="F263" s="29" t="str">
        <f ca="1">IF($I263="","",IFERROR(INDEX(tbVisitas[],MATCH($I263,tbVisitas[Linha],0),1),""))</f>
        <v/>
      </c>
      <c r="G263" s="30" t="str">
        <f ca="1">IF($I263="","",IFERROR(INDEX(tbVisitas[],MATCH($I263,tbVisitas[Linha],0),6),""))</f>
        <v/>
      </c>
      <c r="H263" s="30" t="str">
        <f ca="1">IF($I263="","",IFERROR(INDEX(tbVisitas[],MATCH($I263,tbVisitas[Linha],0),7),""))</f>
        <v/>
      </c>
      <c r="I263" s="30" t="str">
        <f t="array" aca="1" ref="I263" ca="1">IFERROR(INDEX(tbVisitas[],MATCH(SMALL(IF((tbVisitas[Funcionário]=$B$5)*(tbVisitas[Data]&gt;=VLOOKUP($B$7,Aux!$E$2:$G$13,2,FALSE))*(tbVisitas[Data]&lt;=VLOOKUP($B$7,Aux!$E$2:$G$13,3,FALSE))=1,tbVisitas[Linha]),ROW(A258)),IF((tbVisitas[Funcionário]=$B$5)*(tbVisitas[Data]&gt;=VLOOKUP($B$7,Aux!$E$2:$G$13,2,FALSE))*(tbVisitas[Data]&lt;=VLOOKUP($B$7,Aux!$E$2:$G$13,3,FALSE))=1,tbVisitas[Linha]),0),9),"")</f>
        <v/>
      </c>
    </row>
    <row r="264" spans="4:9" ht="30" customHeight="1" x14ac:dyDescent="0.25">
      <c r="D264" s="28" t="str">
        <f ca="1">IF($I264="","",IFERROR(INDEX(tbVisitas[],MATCH($I264,tbVisitas[Linha],0),3),""))</f>
        <v/>
      </c>
      <c r="E264" s="28" t="str">
        <f ca="1">IF($I264="","",IFERROR(INDEX(tbVisitas[],MATCH($I264,tbVisitas[Linha],0),5),""))</f>
        <v/>
      </c>
      <c r="F264" s="29" t="str">
        <f ca="1">IF($I264="","",IFERROR(INDEX(tbVisitas[],MATCH($I264,tbVisitas[Linha],0),1),""))</f>
        <v/>
      </c>
      <c r="G264" s="30" t="str">
        <f ca="1">IF($I264="","",IFERROR(INDEX(tbVisitas[],MATCH($I264,tbVisitas[Linha],0),6),""))</f>
        <v/>
      </c>
      <c r="H264" s="30" t="str">
        <f ca="1">IF($I264="","",IFERROR(INDEX(tbVisitas[],MATCH($I264,tbVisitas[Linha],0),7),""))</f>
        <v/>
      </c>
      <c r="I264" s="30" t="str">
        <f t="array" aca="1" ref="I264" ca="1">IFERROR(INDEX(tbVisitas[],MATCH(SMALL(IF((tbVisitas[Funcionário]=$B$5)*(tbVisitas[Data]&gt;=VLOOKUP($B$7,Aux!$E$2:$G$13,2,FALSE))*(tbVisitas[Data]&lt;=VLOOKUP($B$7,Aux!$E$2:$G$13,3,FALSE))=1,tbVisitas[Linha]),ROW(A259)),IF((tbVisitas[Funcionário]=$B$5)*(tbVisitas[Data]&gt;=VLOOKUP($B$7,Aux!$E$2:$G$13,2,FALSE))*(tbVisitas[Data]&lt;=VLOOKUP($B$7,Aux!$E$2:$G$13,3,FALSE))=1,tbVisitas[Linha]),0),9),"")</f>
        <v/>
      </c>
    </row>
    <row r="265" spans="4:9" ht="30" customHeight="1" x14ac:dyDescent="0.25">
      <c r="D265" s="28" t="str">
        <f ca="1">IF($I265="","",IFERROR(INDEX(tbVisitas[],MATCH($I265,tbVisitas[Linha],0),3),""))</f>
        <v/>
      </c>
      <c r="E265" s="28" t="str">
        <f ca="1">IF($I265="","",IFERROR(INDEX(tbVisitas[],MATCH($I265,tbVisitas[Linha],0),5),""))</f>
        <v/>
      </c>
      <c r="F265" s="29" t="str">
        <f ca="1">IF($I265="","",IFERROR(INDEX(tbVisitas[],MATCH($I265,tbVisitas[Linha],0),1),""))</f>
        <v/>
      </c>
      <c r="G265" s="30" t="str">
        <f ca="1">IF($I265="","",IFERROR(INDEX(tbVisitas[],MATCH($I265,tbVisitas[Linha],0),6),""))</f>
        <v/>
      </c>
      <c r="H265" s="30" t="str">
        <f ca="1">IF($I265="","",IFERROR(INDEX(tbVisitas[],MATCH($I265,tbVisitas[Linha],0),7),""))</f>
        <v/>
      </c>
      <c r="I265" s="30" t="str">
        <f t="array" aca="1" ref="I265" ca="1">IFERROR(INDEX(tbVisitas[],MATCH(SMALL(IF((tbVisitas[Funcionário]=$B$5)*(tbVisitas[Data]&gt;=VLOOKUP($B$7,Aux!$E$2:$G$13,2,FALSE))*(tbVisitas[Data]&lt;=VLOOKUP($B$7,Aux!$E$2:$G$13,3,FALSE))=1,tbVisitas[Linha]),ROW(A260)),IF((tbVisitas[Funcionário]=$B$5)*(tbVisitas[Data]&gt;=VLOOKUP($B$7,Aux!$E$2:$G$13,2,FALSE))*(tbVisitas[Data]&lt;=VLOOKUP($B$7,Aux!$E$2:$G$13,3,FALSE))=1,tbVisitas[Linha]),0),9),"")</f>
        <v/>
      </c>
    </row>
    <row r="266" spans="4:9" ht="30" customHeight="1" x14ac:dyDescent="0.25">
      <c r="D266" s="28" t="str">
        <f ca="1">IF($I266="","",IFERROR(INDEX(tbVisitas[],MATCH($I266,tbVisitas[Linha],0),3),""))</f>
        <v/>
      </c>
      <c r="E266" s="28" t="str">
        <f ca="1">IF($I266="","",IFERROR(INDEX(tbVisitas[],MATCH($I266,tbVisitas[Linha],0),5),""))</f>
        <v/>
      </c>
      <c r="F266" s="29" t="str">
        <f ca="1">IF($I266="","",IFERROR(INDEX(tbVisitas[],MATCH($I266,tbVisitas[Linha],0),1),""))</f>
        <v/>
      </c>
      <c r="G266" s="30" t="str">
        <f ca="1">IF($I266="","",IFERROR(INDEX(tbVisitas[],MATCH($I266,tbVisitas[Linha],0),6),""))</f>
        <v/>
      </c>
      <c r="H266" s="30" t="str">
        <f ca="1">IF($I266="","",IFERROR(INDEX(tbVisitas[],MATCH($I266,tbVisitas[Linha],0),7),""))</f>
        <v/>
      </c>
      <c r="I266" s="30" t="str">
        <f t="array" aca="1" ref="I266" ca="1">IFERROR(INDEX(tbVisitas[],MATCH(SMALL(IF((tbVisitas[Funcionário]=$B$5)*(tbVisitas[Data]&gt;=VLOOKUP($B$7,Aux!$E$2:$G$13,2,FALSE))*(tbVisitas[Data]&lt;=VLOOKUP($B$7,Aux!$E$2:$G$13,3,FALSE))=1,tbVisitas[Linha]),ROW(A261)),IF((tbVisitas[Funcionário]=$B$5)*(tbVisitas[Data]&gt;=VLOOKUP($B$7,Aux!$E$2:$G$13,2,FALSE))*(tbVisitas[Data]&lt;=VLOOKUP($B$7,Aux!$E$2:$G$13,3,FALSE))=1,tbVisitas[Linha]),0),9),"")</f>
        <v/>
      </c>
    </row>
    <row r="267" spans="4:9" ht="30" customHeight="1" x14ac:dyDescent="0.25">
      <c r="D267" s="28" t="str">
        <f ca="1">IF($I267="","",IFERROR(INDEX(tbVisitas[],MATCH($I267,tbVisitas[Linha],0),3),""))</f>
        <v/>
      </c>
      <c r="E267" s="28" t="str">
        <f ca="1">IF($I267="","",IFERROR(INDEX(tbVisitas[],MATCH($I267,tbVisitas[Linha],0),5),""))</f>
        <v/>
      </c>
      <c r="F267" s="29" t="str">
        <f ca="1">IF($I267="","",IFERROR(INDEX(tbVisitas[],MATCH($I267,tbVisitas[Linha],0),1),""))</f>
        <v/>
      </c>
      <c r="G267" s="30" t="str">
        <f ca="1">IF($I267="","",IFERROR(INDEX(tbVisitas[],MATCH($I267,tbVisitas[Linha],0),6),""))</f>
        <v/>
      </c>
      <c r="H267" s="30" t="str">
        <f ca="1">IF($I267="","",IFERROR(INDEX(tbVisitas[],MATCH($I267,tbVisitas[Linha],0),7),""))</f>
        <v/>
      </c>
      <c r="I267" s="30" t="str">
        <f t="array" aca="1" ref="I267" ca="1">IFERROR(INDEX(tbVisitas[],MATCH(SMALL(IF((tbVisitas[Funcionário]=$B$5)*(tbVisitas[Data]&gt;=VLOOKUP($B$7,Aux!$E$2:$G$13,2,FALSE))*(tbVisitas[Data]&lt;=VLOOKUP($B$7,Aux!$E$2:$G$13,3,FALSE))=1,tbVisitas[Linha]),ROW(A262)),IF((tbVisitas[Funcionário]=$B$5)*(tbVisitas[Data]&gt;=VLOOKUP($B$7,Aux!$E$2:$G$13,2,FALSE))*(tbVisitas[Data]&lt;=VLOOKUP($B$7,Aux!$E$2:$G$13,3,FALSE))=1,tbVisitas[Linha]),0),9),"")</f>
        <v/>
      </c>
    </row>
    <row r="268" spans="4:9" ht="30" customHeight="1" x14ac:dyDescent="0.25">
      <c r="D268" s="28" t="str">
        <f ca="1">IF($I268="","",IFERROR(INDEX(tbVisitas[],MATCH($I268,tbVisitas[Linha],0),3),""))</f>
        <v/>
      </c>
      <c r="E268" s="28" t="str">
        <f ca="1">IF($I268="","",IFERROR(INDEX(tbVisitas[],MATCH($I268,tbVisitas[Linha],0),5),""))</f>
        <v/>
      </c>
      <c r="F268" s="29" t="str">
        <f ca="1">IF($I268="","",IFERROR(INDEX(tbVisitas[],MATCH($I268,tbVisitas[Linha],0),1),""))</f>
        <v/>
      </c>
      <c r="G268" s="30" t="str">
        <f ca="1">IF($I268="","",IFERROR(INDEX(tbVisitas[],MATCH($I268,tbVisitas[Linha],0),6),""))</f>
        <v/>
      </c>
      <c r="H268" s="30" t="str">
        <f ca="1">IF($I268="","",IFERROR(INDEX(tbVisitas[],MATCH($I268,tbVisitas[Linha],0),7),""))</f>
        <v/>
      </c>
      <c r="I268" s="30" t="str">
        <f t="array" aca="1" ref="I268" ca="1">IFERROR(INDEX(tbVisitas[],MATCH(SMALL(IF((tbVisitas[Funcionário]=$B$5)*(tbVisitas[Data]&gt;=VLOOKUP($B$7,Aux!$E$2:$G$13,2,FALSE))*(tbVisitas[Data]&lt;=VLOOKUP($B$7,Aux!$E$2:$G$13,3,FALSE))=1,tbVisitas[Linha]),ROW(A263)),IF((tbVisitas[Funcionário]=$B$5)*(tbVisitas[Data]&gt;=VLOOKUP($B$7,Aux!$E$2:$G$13,2,FALSE))*(tbVisitas[Data]&lt;=VLOOKUP($B$7,Aux!$E$2:$G$13,3,FALSE))=1,tbVisitas[Linha]),0),9),"")</f>
        <v/>
      </c>
    </row>
    <row r="269" spans="4:9" ht="30" customHeight="1" x14ac:dyDescent="0.25">
      <c r="D269" s="28" t="str">
        <f ca="1">IF($I269="","",IFERROR(INDEX(tbVisitas[],MATCH($I269,tbVisitas[Linha],0),3),""))</f>
        <v/>
      </c>
      <c r="E269" s="28" t="str">
        <f ca="1">IF($I269="","",IFERROR(INDEX(tbVisitas[],MATCH($I269,tbVisitas[Linha],0),5),""))</f>
        <v/>
      </c>
      <c r="F269" s="29" t="str">
        <f ca="1">IF($I269="","",IFERROR(INDEX(tbVisitas[],MATCH($I269,tbVisitas[Linha],0),1),""))</f>
        <v/>
      </c>
      <c r="G269" s="30" t="str">
        <f ca="1">IF($I269="","",IFERROR(INDEX(tbVisitas[],MATCH($I269,tbVisitas[Linha],0),6),""))</f>
        <v/>
      </c>
      <c r="H269" s="30" t="str">
        <f ca="1">IF($I269="","",IFERROR(INDEX(tbVisitas[],MATCH($I269,tbVisitas[Linha],0),7),""))</f>
        <v/>
      </c>
      <c r="I269" s="30" t="str">
        <f t="array" aca="1" ref="I269" ca="1">IFERROR(INDEX(tbVisitas[],MATCH(SMALL(IF((tbVisitas[Funcionário]=$B$5)*(tbVisitas[Data]&gt;=VLOOKUP($B$7,Aux!$E$2:$G$13,2,FALSE))*(tbVisitas[Data]&lt;=VLOOKUP($B$7,Aux!$E$2:$G$13,3,FALSE))=1,tbVisitas[Linha]),ROW(A264)),IF((tbVisitas[Funcionário]=$B$5)*(tbVisitas[Data]&gt;=VLOOKUP($B$7,Aux!$E$2:$G$13,2,FALSE))*(tbVisitas[Data]&lt;=VLOOKUP($B$7,Aux!$E$2:$G$13,3,FALSE))=1,tbVisitas[Linha]),0),9),"")</f>
        <v/>
      </c>
    </row>
    <row r="270" spans="4:9" ht="30" customHeight="1" x14ac:dyDescent="0.25">
      <c r="D270" s="28" t="str">
        <f ca="1">IF($I270="","",IFERROR(INDEX(tbVisitas[],MATCH($I270,tbVisitas[Linha],0),3),""))</f>
        <v/>
      </c>
      <c r="E270" s="28" t="str">
        <f ca="1">IF($I270="","",IFERROR(INDEX(tbVisitas[],MATCH($I270,tbVisitas[Linha],0),5),""))</f>
        <v/>
      </c>
      <c r="F270" s="29" t="str">
        <f ca="1">IF($I270="","",IFERROR(INDEX(tbVisitas[],MATCH($I270,tbVisitas[Linha],0),1),""))</f>
        <v/>
      </c>
      <c r="G270" s="30" t="str">
        <f ca="1">IF($I270="","",IFERROR(INDEX(tbVisitas[],MATCH($I270,tbVisitas[Linha],0),6),""))</f>
        <v/>
      </c>
      <c r="H270" s="30" t="str">
        <f ca="1">IF($I270="","",IFERROR(INDEX(tbVisitas[],MATCH($I270,tbVisitas[Linha],0),7),""))</f>
        <v/>
      </c>
      <c r="I270" s="30" t="str">
        <f t="array" aca="1" ref="I270" ca="1">IFERROR(INDEX(tbVisitas[],MATCH(SMALL(IF((tbVisitas[Funcionário]=$B$5)*(tbVisitas[Data]&gt;=VLOOKUP($B$7,Aux!$E$2:$G$13,2,FALSE))*(tbVisitas[Data]&lt;=VLOOKUP($B$7,Aux!$E$2:$G$13,3,FALSE))=1,tbVisitas[Linha]),ROW(A265)),IF((tbVisitas[Funcionário]=$B$5)*(tbVisitas[Data]&gt;=VLOOKUP($B$7,Aux!$E$2:$G$13,2,FALSE))*(tbVisitas[Data]&lt;=VLOOKUP($B$7,Aux!$E$2:$G$13,3,FALSE))=1,tbVisitas[Linha]),0),9),"")</f>
        <v/>
      </c>
    </row>
    <row r="271" spans="4:9" ht="30" customHeight="1" x14ac:dyDescent="0.25">
      <c r="D271" s="28" t="str">
        <f ca="1">IF($I271="","",IFERROR(INDEX(tbVisitas[],MATCH($I271,tbVisitas[Linha],0),3),""))</f>
        <v/>
      </c>
      <c r="E271" s="28" t="str">
        <f ca="1">IF($I271="","",IFERROR(INDEX(tbVisitas[],MATCH($I271,tbVisitas[Linha],0),5),""))</f>
        <v/>
      </c>
      <c r="F271" s="29" t="str">
        <f ca="1">IF($I271="","",IFERROR(INDEX(tbVisitas[],MATCH($I271,tbVisitas[Linha],0),1),""))</f>
        <v/>
      </c>
      <c r="G271" s="30" t="str">
        <f ca="1">IF($I271="","",IFERROR(INDEX(tbVisitas[],MATCH($I271,tbVisitas[Linha],0),6),""))</f>
        <v/>
      </c>
      <c r="H271" s="30" t="str">
        <f ca="1">IF($I271="","",IFERROR(INDEX(tbVisitas[],MATCH($I271,tbVisitas[Linha],0),7),""))</f>
        <v/>
      </c>
      <c r="I271" s="30" t="str">
        <f t="array" aca="1" ref="I271" ca="1">IFERROR(INDEX(tbVisitas[],MATCH(SMALL(IF((tbVisitas[Funcionário]=$B$5)*(tbVisitas[Data]&gt;=VLOOKUP($B$7,Aux!$E$2:$G$13,2,FALSE))*(tbVisitas[Data]&lt;=VLOOKUP($B$7,Aux!$E$2:$G$13,3,FALSE))=1,tbVisitas[Linha]),ROW(A266)),IF((tbVisitas[Funcionário]=$B$5)*(tbVisitas[Data]&gt;=VLOOKUP($B$7,Aux!$E$2:$G$13,2,FALSE))*(tbVisitas[Data]&lt;=VLOOKUP($B$7,Aux!$E$2:$G$13,3,FALSE))=1,tbVisitas[Linha]),0),9),"")</f>
        <v/>
      </c>
    </row>
    <row r="272" spans="4:9" ht="30" customHeight="1" x14ac:dyDescent="0.25">
      <c r="D272" s="28" t="str">
        <f ca="1">IF($I272="","",IFERROR(INDEX(tbVisitas[],MATCH($I272,tbVisitas[Linha],0),3),""))</f>
        <v/>
      </c>
      <c r="E272" s="28" t="str">
        <f ca="1">IF($I272="","",IFERROR(INDEX(tbVisitas[],MATCH($I272,tbVisitas[Linha],0),5),""))</f>
        <v/>
      </c>
      <c r="F272" s="29" t="str">
        <f ca="1">IF($I272="","",IFERROR(INDEX(tbVisitas[],MATCH($I272,tbVisitas[Linha],0),1),""))</f>
        <v/>
      </c>
      <c r="G272" s="30" t="str">
        <f ca="1">IF($I272="","",IFERROR(INDEX(tbVisitas[],MATCH($I272,tbVisitas[Linha],0),6),""))</f>
        <v/>
      </c>
      <c r="H272" s="30" t="str">
        <f ca="1">IF($I272="","",IFERROR(INDEX(tbVisitas[],MATCH($I272,tbVisitas[Linha],0),7),""))</f>
        <v/>
      </c>
      <c r="I272" s="30" t="str">
        <f t="array" aca="1" ref="I272" ca="1">IFERROR(INDEX(tbVisitas[],MATCH(SMALL(IF((tbVisitas[Funcionário]=$B$5)*(tbVisitas[Data]&gt;=VLOOKUP($B$7,Aux!$E$2:$G$13,2,FALSE))*(tbVisitas[Data]&lt;=VLOOKUP($B$7,Aux!$E$2:$G$13,3,FALSE))=1,tbVisitas[Linha]),ROW(A267)),IF((tbVisitas[Funcionário]=$B$5)*(tbVisitas[Data]&gt;=VLOOKUP($B$7,Aux!$E$2:$G$13,2,FALSE))*(tbVisitas[Data]&lt;=VLOOKUP($B$7,Aux!$E$2:$G$13,3,FALSE))=1,tbVisitas[Linha]),0),9),"")</f>
        <v/>
      </c>
    </row>
    <row r="273" spans="4:9" ht="30" customHeight="1" x14ac:dyDescent="0.25">
      <c r="D273" s="28" t="str">
        <f ca="1">IF($I273="","",IFERROR(INDEX(tbVisitas[],MATCH($I273,tbVisitas[Linha],0),3),""))</f>
        <v/>
      </c>
      <c r="E273" s="28" t="str">
        <f ca="1">IF($I273="","",IFERROR(INDEX(tbVisitas[],MATCH($I273,tbVisitas[Linha],0),5),""))</f>
        <v/>
      </c>
      <c r="F273" s="29" t="str">
        <f ca="1">IF($I273="","",IFERROR(INDEX(tbVisitas[],MATCH($I273,tbVisitas[Linha],0),1),""))</f>
        <v/>
      </c>
      <c r="G273" s="30" t="str">
        <f ca="1">IF($I273="","",IFERROR(INDEX(tbVisitas[],MATCH($I273,tbVisitas[Linha],0),6),""))</f>
        <v/>
      </c>
      <c r="H273" s="30" t="str">
        <f ca="1">IF($I273="","",IFERROR(INDEX(tbVisitas[],MATCH($I273,tbVisitas[Linha],0),7),""))</f>
        <v/>
      </c>
      <c r="I273" s="30" t="str">
        <f t="array" aca="1" ref="I273" ca="1">IFERROR(INDEX(tbVisitas[],MATCH(SMALL(IF((tbVisitas[Funcionário]=$B$5)*(tbVisitas[Data]&gt;=VLOOKUP($B$7,Aux!$E$2:$G$13,2,FALSE))*(tbVisitas[Data]&lt;=VLOOKUP($B$7,Aux!$E$2:$G$13,3,FALSE))=1,tbVisitas[Linha]),ROW(A268)),IF((tbVisitas[Funcionário]=$B$5)*(tbVisitas[Data]&gt;=VLOOKUP($B$7,Aux!$E$2:$G$13,2,FALSE))*(tbVisitas[Data]&lt;=VLOOKUP($B$7,Aux!$E$2:$G$13,3,FALSE))=1,tbVisitas[Linha]),0),9),"")</f>
        <v/>
      </c>
    </row>
    <row r="274" spans="4:9" ht="30" customHeight="1" x14ac:dyDescent="0.25">
      <c r="D274" s="28" t="str">
        <f ca="1">IF($I274="","",IFERROR(INDEX(tbVisitas[],MATCH($I274,tbVisitas[Linha],0),3),""))</f>
        <v/>
      </c>
      <c r="E274" s="28" t="str">
        <f ca="1">IF($I274="","",IFERROR(INDEX(tbVisitas[],MATCH($I274,tbVisitas[Linha],0),5),""))</f>
        <v/>
      </c>
      <c r="F274" s="29" t="str">
        <f ca="1">IF($I274="","",IFERROR(INDEX(tbVisitas[],MATCH($I274,tbVisitas[Linha],0),1),""))</f>
        <v/>
      </c>
      <c r="G274" s="30" t="str">
        <f ca="1">IF($I274="","",IFERROR(INDEX(tbVisitas[],MATCH($I274,tbVisitas[Linha],0),6),""))</f>
        <v/>
      </c>
      <c r="H274" s="30" t="str">
        <f ca="1">IF($I274="","",IFERROR(INDEX(tbVisitas[],MATCH($I274,tbVisitas[Linha],0),7),""))</f>
        <v/>
      </c>
      <c r="I274" s="30" t="str">
        <f t="array" aca="1" ref="I274" ca="1">IFERROR(INDEX(tbVisitas[],MATCH(SMALL(IF((tbVisitas[Funcionário]=$B$5)*(tbVisitas[Data]&gt;=VLOOKUP($B$7,Aux!$E$2:$G$13,2,FALSE))*(tbVisitas[Data]&lt;=VLOOKUP($B$7,Aux!$E$2:$G$13,3,FALSE))=1,tbVisitas[Linha]),ROW(A269)),IF((tbVisitas[Funcionário]=$B$5)*(tbVisitas[Data]&gt;=VLOOKUP($B$7,Aux!$E$2:$G$13,2,FALSE))*(tbVisitas[Data]&lt;=VLOOKUP($B$7,Aux!$E$2:$G$13,3,FALSE))=1,tbVisitas[Linha]),0),9),"")</f>
        <v/>
      </c>
    </row>
    <row r="275" spans="4:9" ht="30" customHeight="1" x14ac:dyDescent="0.25">
      <c r="D275" s="28" t="str">
        <f ca="1">IF($I275="","",IFERROR(INDEX(tbVisitas[],MATCH($I275,tbVisitas[Linha],0),3),""))</f>
        <v/>
      </c>
      <c r="E275" s="28" t="str">
        <f ca="1">IF($I275="","",IFERROR(INDEX(tbVisitas[],MATCH($I275,tbVisitas[Linha],0),5),""))</f>
        <v/>
      </c>
      <c r="F275" s="29" t="str">
        <f ca="1">IF($I275="","",IFERROR(INDEX(tbVisitas[],MATCH($I275,tbVisitas[Linha],0),1),""))</f>
        <v/>
      </c>
      <c r="G275" s="30" t="str">
        <f ca="1">IF($I275="","",IFERROR(INDEX(tbVisitas[],MATCH($I275,tbVisitas[Linha],0),6),""))</f>
        <v/>
      </c>
      <c r="H275" s="30" t="str">
        <f ca="1">IF($I275="","",IFERROR(INDEX(tbVisitas[],MATCH($I275,tbVisitas[Linha],0),7),""))</f>
        <v/>
      </c>
      <c r="I275" s="30" t="str">
        <f t="array" aca="1" ref="I275" ca="1">IFERROR(INDEX(tbVisitas[],MATCH(SMALL(IF((tbVisitas[Funcionário]=$B$5)*(tbVisitas[Data]&gt;=VLOOKUP($B$7,Aux!$E$2:$G$13,2,FALSE))*(tbVisitas[Data]&lt;=VLOOKUP($B$7,Aux!$E$2:$G$13,3,FALSE))=1,tbVisitas[Linha]),ROW(A270)),IF((tbVisitas[Funcionário]=$B$5)*(tbVisitas[Data]&gt;=VLOOKUP($B$7,Aux!$E$2:$G$13,2,FALSE))*(tbVisitas[Data]&lt;=VLOOKUP($B$7,Aux!$E$2:$G$13,3,FALSE))=1,tbVisitas[Linha]),0),9),"")</f>
        <v/>
      </c>
    </row>
    <row r="276" spans="4:9" ht="30" customHeight="1" x14ac:dyDescent="0.25">
      <c r="D276" s="28" t="str">
        <f ca="1">IF($I276="","",IFERROR(INDEX(tbVisitas[],MATCH($I276,tbVisitas[Linha],0),3),""))</f>
        <v/>
      </c>
      <c r="E276" s="28" t="str">
        <f ca="1">IF($I276="","",IFERROR(INDEX(tbVisitas[],MATCH($I276,tbVisitas[Linha],0),5),""))</f>
        <v/>
      </c>
      <c r="F276" s="29" t="str">
        <f ca="1">IF($I276="","",IFERROR(INDEX(tbVisitas[],MATCH($I276,tbVisitas[Linha],0),1),""))</f>
        <v/>
      </c>
      <c r="G276" s="30" t="str">
        <f ca="1">IF($I276="","",IFERROR(INDEX(tbVisitas[],MATCH($I276,tbVisitas[Linha],0),6),""))</f>
        <v/>
      </c>
      <c r="H276" s="30" t="str">
        <f ca="1">IF($I276="","",IFERROR(INDEX(tbVisitas[],MATCH($I276,tbVisitas[Linha],0),7),""))</f>
        <v/>
      </c>
      <c r="I276" s="30" t="str">
        <f t="array" aca="1" ref="I276" ca="1">IFERROR(INDEX(tbVisitas[],MATCH(SMALL(IF((tbVisitas[Funcionário]=$B$5)*(tbVisitas[Data]&gt;=VLOOKUP($B$7,Aux!$E$2:$G$13,2,FALSE))*(tbVisitas[Data]&lt;=VLOOKUP($B$7,Aux!$E$2:$G$13,3,FALSE))=1,tbVisitas[Linha]),ROW(A271)),IF((tbVisitas[Funcionário]=$B$5)*(tbVisitas[Data]&gt;=VLOOKUP($B$7,Aux!$E$2:$G$13,2,FALSE))*(tbVisitas[Data]&lt;=VLOOKUP($B$7,Aux!$E$2:$G$13,3,FALSE))=1,tbVisitas[Linha]),0),9),"")</f>
        <v/>
      </c>
    </row>
    <row r="277" spans="4:9" ht="30" customHeight="1" x14ac:dyDescent="0.25">
      <c r="D277" s="28" t="str">
        <f ca="1">IF($I277="","",IFERROR(INDEX(tbVisitas[],MATCH($I277,tbVisitas[Linha],0),3),""))</f>
        <v/>
      </c>
      <c r="E277" s="28" t="str">
        <f ca="1">IF($I277="","",IFERROR(INDEX(tbVisitas[],MATCH($I277,tbVisitas[Linha],0),5),""))</f>
        <v/>
      </c>
      <c r="F277" s="29" t="str">
        <f ca="1">IF($I277="","",IFERROR(INDEX(tbVisitas[],MATCH($I277,tbVisitas[Linha],0),1),""))</f>
        <v/>
      </c>
      <c r="G277" s="30" t="str">
        <f ca="1">IF($I277="","",IFERROR(INDEX(tbVisitas[],MATCH($I277,tbVisitas[Linha],0),6),""))</f>
        <v/>
      </c>
      <c r="H277" s="30" t="str">
        <f ca="1">IF($I277="","",IFERROR(INDEX(tbVisitas[],MATCH($I277,tbVisitas[Linha],0),7),""))</f>
        <v/>
      </c>
      <c r="I277" s="30" t="str">
        <f t="array" aca="1" ref="I277" ca="1">IFERROR(INDEX(tbVisitas[],MATCH(SMALL(IF((tbVisitas[Funcionário]=$B$5)*(tbVisitas[Data]&gt;=VLOOKUP($B$7,Aux!$E$2:$G$13,2,FALSE))*(tbVisitas[Data]&lt;=VLOOKUP($B$7,Aux!$E$2:$G$13,3,FALSE))=1,tbVisitas[Linha]),ROW(A272)),IF((tbVisitas[Funcionário]=$B$5)*(tbVisitas[Data]&gt;=VLOOKUP($B$7,Aux!$E$2:$G$13,2,FALSE))*(tbVisitas[Data]&lt;=VLOOKUP($B$7,Aux!$E$2:$G$13,3,FALSE))=1,tbVisitas[Linha]),0),9),"")</f>
        <v/>
      </c>
    </row>
    <row r="278" spans="4:9" ht="30" customHeight="1" x14ac:dyDescent="0.25">
      <c r="D278" s="28" t="str">
        <f ca="1">IF($I278="","",IFERROR(INDEX(tbVisitas[],MATCH($I278,tbVisitas[Linha],0),3),""))</f>
        <v/>
      </c>
      <c r="E278" s="28" t="str">
        <f ca="1">IF($I278="","",IFERROR(INDEX(tbVisitas[],MATCH($I278,tbVisitas[Linha],0),5),""))</f>
        <v/>
      </c>
      <c r="F278" s="29" t="str">
        <f ca="1">IF($I278="","",IFERROR(INDEX(tbVisitas[],MATCH($I278,tbVisitas[Linha],0),1),""))</f>
        <v/>
      </c>
      <c r="G278" s="30" t="str">
        <f ca="1">IF($I278="","",IFERROR(INDEX(tbVisitas[],MATCH($I278,tbVisitas[Linha],0),6),""))</f>
        <v/>
      </c>
      <c r="H278" s="30" t="str">
        <f ca="1">IF($I278="","",IFERROR(INDEX(tbVisitas[],MATCH($I278,tbVisitas[Linha],0),7),""))</f>
        <v/>
      </c>
      <c r="I278" s="30" t="str">
        <f t="array" aca="1" ref="I278" ca="1">IFERROR(INDEX(tbVisitas[],MATCH(SMALL(IF((tbVisitas[Funcionário]=$B$5)*(tbVisitas[Data]&gt;=VLOOKUP($B$7,Aux!$E$2:$G$13,2,FALSE))*(tbVisitas[Data]&lt;=VLOOKUP($B$7,Aux!$E$2:$G$13,3,FALSE))=1,tbVisitas[Linha]),ROW(A273)),IF((tbVisitas[Funcionário]=$B$5)*(tbVisitas[Data]&gt;=VLOOKUP($B$7,Aux!$E$2:$G$13,2,FALSE))*(tbVisitas[Data]&lt;=VLOOKUP($B$7,Aux!$E$2:$G$13,3,FALSE))=1,tbVisitas[Linha]),0),9),"")</f>
        <v/>
      </c>
    </row>
    <row r="279" spans="4:9" ht="30" customHeight="1" x14ac:dyDescent="0.25">
      <c r="D279" s="28" t="str">
        <f ca="1">IF($I279="","",IFERROR(INDEX(tbVisitas[],MATCH($I279,tbVisitas[Linha],0),3),""))</f>
        <v/>
      </c>
      <c r="E279" s="28" t="str">
        <f ca="1">IF($I279="","",IFERROR(INDEX(tbVisitas[],MATCH($I279,tbVisitas[Linha],0),5),""))</f>
        <v/>
      </c>
      <c r="F279" s="29" t="str">
        <f ca="1">IF($I279="","",IFERROR(INDEX(tbVisitas[],MATCH($I279,tbVisitas[Linha],0),1),""))</f>
        <v/>
      </c>
      <c r="G279" s="30" t="str">
        <f ca="1">IF($I279="","",IFERROR(INDEX(tbVisitas[],MATCH($I279,tbVisitas[Linha],0),6),""))</f>
        <v/>
      </c>
      <c r="H279" s="30" t="str">
        <f ca="1">IF($I279="","",IFERROR(INDEX(tbVisitas[],MATCH($I279,tbVisitas[Linha],0),7),""))</f>
        <v/>
      </c>
      <c r="I279" s="30" t="str">
        <f t="array" aca="1" ref="I279" ca="1">IFERROR(INDEX(tbVisitas[],MATCH(SMALL(IF((tbVisitas[Funcionário]=$B$5)*(tbVisitas[Data]&gt;=VLOOKUP($B$7,Aux!$E$2:$G$13,2,FALSE))*(tbVisitas[Data]&lt;=VLOOKUP($B$7,Aux!$E$2:$G$13,3,FALSE))=1,tbVisitas[Linha]),ROW(A274)),IF((tbVisitas[Funcionário]=$B$5)*(tbVisitas[Data]&gt;=VLOOKUP($B$7,Aux!$E$2:$G$13,2,FALSE))*(tbVisitas[Data]&lt;=VLOOKUP($B$7,Aux!$E$2:$G$13,3,FALSE))=1,tbVisitas[Linha]),0),9),"")</f>
        <v/>
      </c>
    </row>
    <row r="280" spans="4:9" ht="30" customHeight="1" x14ac:dyDescent="0.25">
      <c r="D280" s="28" t="str">
        <f ca="1">IF($I280="","",IFERROR(INDEX(tbVisitas[],MATCH($I280,tbVisitas[Linha],0),3),""))</f>
        <v/>
      </c>
      <c r="E280" s="28" t="str">
        <f ca="1">IF($I280="","",IFERROR(INDEX(tbVisitas[],MATCH($I280,tbVisitas[Linha],0),5),""))</f>
        <v/>
      </c>
      <c r="F280" s="29" t="str">
        <f ca="1">IF($I280="","",IFERROR(INDEX(tbVisitas[],MATCH($I280,tbVisitas[Linha],0),1),""))</f>
        <v/>
      </c>
      <c r="G280" s="30" t="str">
        <f ca="1">IF($I280="","",IFERROR(INDEX(tbVisitas[],MATCH($I280,tbVisitas[Linha],0),6),""))</f>
        <v/>
      </c>
      <c r="H280" s="30" t="str">
        <f ca="1">IF($I280="","",IFERROR(INDEX(tbVisitas[],MATCH($I280,tbVisitas[Linha],0),7),""))</f>
        <v/>
      </c>
      <c r="I280" s="30" t="str">
        <f t="array" aca="1" ref="I280" ca="1">IFERROR(INDEX(tbVisitas[],MATCH(SMALL(IF((tbVisitas[Funcionário]=$B$5)*(tbVisitas[Data]&gt;=VLOOKUP($B$7,Aux!$E$2:$G$13,2,FALSE))*(tbVisitas[Data]&lt;=VLOOKUP($B$7,Aux!$E$2:$G$13,3,FALSE))=1,tbVisitas[Linha]),ROW(A275)),IF((tbVisitas[Funcionário]=$B$5)*(tbVisitas[Data]&gt;=VLOOKUP($B$7,Aux!$E$2:$G$13,2,FALSE))*(tbVisitas[Data]&lt;=VLOOKUP($B$7,Aux!$E$2:$G$13,3,FALSE))=1,tbVisitas[Linha]),0),9),"")</f>
        <v/>
      </c>
    </row>
    <row r="281" spans="4:9" ht="30" customHeight="1" x14ac:dyDescent="0.25">
      <c r="D281" s="28" t="str">
        <f ca="1">IF($I281="","",IFERROR(INDEX(tbVisitas[],MATCH($I281,tbVisitas[Linha],0),3),""))</f>
        <v/>
      </c>
      <c r="E281" s="28" t="str">
        <f ca="1">IF($I281="","",IFERROR(INDEX(tbVisitas[],MATCH($I281,tbVisitas[Linha],0),5),""))</f>
        <v/>
      </c>
      <c r="F281" s="29" t="str">
        <f ca="1">IF($I281="","",IFERROR(INDEX(tbVisitas[],MATCH($I281,tbVisitas[Linha],0),1),""))</f>
        <v/>
      </c>
      <c r="G281" s="30" t="str">
        <f ca="1">IF($I281="","",IFERROR(INDEX(tbVisitas[],MATCH($I281,tbVisitas[Linha],0),6),""))</f>
        <v/>
      </c>
      <c r="H281" s="30" t="str">
        <f ca="1">IF($I281="","",IFERROR(INDEX(tbVisitas[],MATCH($I281,tbVisitas[Linha],0),7),""))</f>
        <v/>
      </c>
      <c r="I281" s="30" t="str">
        <f t="array" aca="1" ref="I281" ca="1">IFERROR(INDEX(tbVisitas[],MATCH(SMALL(IF((tbVisitas[Funcionário]=$B$5)*(tbVisitas[Data]&gt;=VLOOKUP($B$7,Aux!$E$2:$G$13,2,FALSE))*(tbVisitas[Data]&lt;=VLOOKUP($B$7,Aux!$E$2:$G$13,3,FALSE))=1,tbVisitas[Linha]),ROW(A276)),IF((tbVisitas[Funcionário]=$B$5)*(tbVisitas[Data]&gt;=VLOOKUP($B$7,Aux!$E$2:$G$13,2,FALSE))*(tbVisitas[Data]&lt;=VLOOKUP($B$7,Aux!$E$2:$G$13,3,FALSE))=1,tbVisitas[Linha]),0),9),"")</f>
        <v/>
      </c>
    </row>
    <row r="282" spans="4:9" ht="30" customHeight="1" x14ac:dyDescent="0.25">
      <c r="D282" s="28" t="str">
        <f ca="1">IF($I282="","",IFERROR(INDEX(tbVisitas[],MATCH($I282,tbVisitas[Linha],0),3),""))</f>
        <v/>
      </c>
      <c r="E282" s="28" t="str">
        <f ca="1">IF($I282="","",IFERROR(INDEX(tbVisitas[],MATCH($I282,tbVisitas[Linha],0),5),""))</f>
        <v/>
      </c>
      <c r="F282" s="29" t="str">
        <f ca="1">IF($I282="","",IFERROR(INDEX(tbVisitas[],MATCH($I282,tbVisitas[Linha],0),1),""))</f>
        <v/>
      </c>
      <c r="G282" s="30" t="str">
        <f ca="1">IF($I282="","",IFERROR(INDEX(tbVisitas[],MATCH($I282,tbVisitas[Linha],0),6),""))</f>
        <v/>
      </c>
      <c r="H282" s="30" t="str">
        <f ca="1">IF($I282="","",IFERROR(INDEX(tbVisitas[],MATCH($I282,tbVisitas[Linha],0),7),""))</f>
        <v/>
      </c>
      <c r="I282" s="30" t="str">
        <f t="array" aca="1" ref="I282" ca="1">IFERROR(INDEX(tbVisitas[],MATCH(SMALL(IF((tbVisitas[Funcionário]=$B$5)*(tbVisitas[Data]&gt;=VLOOKUP($B$7,Aux!$E$2:$G$13,2,FALSE))*(tbVisitas[Data]&lt;=VLOOKUP($B$7,Aux!$E$2:$G$13,3,FALSE))=1,tbVisitas[Linha]),ROW(A277)),IF((tbVisitas[Funcionário]=$B$5)*(tbVisitas[Data]&gt;=VLOOKUP($B$7,Aux!$E$2:$G$13,2,FALSE))*(tbVisitas[Data]&lt;=VLOOKUP($B$7,Aux!$E$2:$G$13,3,FALSE))=1,tbVisitas[Linha]),0),9),"")</f>
        <v/>
      </c>
    </row>
    <row r="283" spans="4:9" ht="30" customHeight="1" x14ac:dyDescent="0.25">
      <c r="D283" s="28" t="str">
        <f ca="1">IF($I283="","",IFERROR(INDEX(tbVisitas[],MATCH($I283,tbVisitas[Linha],0),3),""))</f>
        <v/>
      </c>
      <c r="E283" s="28" t="str">
        <f ca="1">IF($I283="","",IFERROR(INDEX(tbVisitas[],MATCH($I283,tbVisitas[Linha],0),5),""))</f>
        <v/>
      </c>
      <c r="F283" s="29" t="str">
        <f ca="1">IF($I283="","",IFERROR(INDEX(tbVisitas[],MATCH($I283,tbVisitas[Linha],0),1),""))</f>
        <v/>
      </c>
      <c r="G283" s="30" t="str">
        <f ca="1">IF($I283="","",IFERROR(INDEX(tbVisitas[],MATCH($I283,tbVisitas[Linha],0),6),""))</f>
        <v/>
      </c>
      <c r="H283" s="30" t="str">
        <f ca="1">IF($I283="","",IFERROR(INDEX(tbVisitas[],MATCH($I283,tbVisitas[Linha],0),7),""))</f>
        <v/>
      </c>
      <c r="I283" s="30" t="str">
        <f t="array" aca="1" ref="I283" ca="1">IFERROR(INDEX(tbVisitas[],MATCH(SMALL(IF((tbVisitas[Funcionário]=$B$5)*(tbVisitas[Data]&gt;=VLOOKUP($B$7,Aux!$E$2:$G$13,2,FALSE))*(tbVisitas[Data]&lt;=VLOOKUP($B$7,Aux!$E$2:$G$13,3,FALSE))=1,tbVisitas[Linha]),ROW(A278)),IF((tbVisitas[Funcionário]=$B$5)*(tbVisitas[Data]&gt;=VLOOKUP($B$7,Aux!$E$2:$G$13,2,FALSE))*(tbVisitas[Data]&lt;=VLOOKUP($B$7,Aux!$E$2:$G$13,3,FALSE))=1,tbVisitas[Linha]),0),9),"")</f>
        <v/>
      </c>
    </row>
    <row r="284" spans="4:9" ht="30" customHeight="1" x14ac:dyDescent="0.25">
      <c r="D284" s="28" t="str">
        <f ca="1">IF($I284="","",IFERROR(INDEX(tbVisitas[],MATCH($I284,tbVisitas[Linha],0),3),""))</f>
        <v/>
      </c>
      <c r="E284" s="28" t="str">
        <f ca="1">IF($I284="","",IFERROR(INDEX(tbVisitas[],MATCH($I284,tbVisitas[Linha],0),5),""))</f>
        <v/>
      </c>
      <c r="F284" s="29" t="str">
        <f ca="1">IF($I284="","",IFERROR(INDEX(tbVisitas[],MATCH($I284,tbVisitas[Linha],0),1),""))</f>
        <v/>
      </c>
      <c r="G284" s="30" t="str">
        <f ca="1">IF($I284="","",IFERROR(INDEX(tbVisitas[],MATCH($I284,tbVisitas[Linha],0),6),""))</f>
        <v/>
      </c>
      <c r="H284" s="30" t="str">
        <f ca="1">IF($I284="","",IFERROR(INDEX(tbVisitas[],MATCH($I284,tbVisitas[Linha],0),7),""))</f>
        <v/>
      </c>
      <c r="I284" s="30" t="str">
        <f t="array" aca="1" ref="I284" ca="1">IFERROR(INDEX(tbVisitas[],MATCH(SMALL(IF((tbVisitas[Funcionário]=$B$5)*(tbVisitas[Data]&gt;=VLOOKUP($B$7,Aux!$E$2:$G$13,2,FALSE))*(tbVisitas[Data]&lt;=VLOOKUP($B$7,Aux!$E$2:$G$13,3,FALSE))=1,tbVisitas[Linha]),ROW(A279)),IF((tbVisitas[Funcionário]=$B$5)*(tbVisitas[Data]&gt;=VLOOKUP($B$7,Aux!$E$2:$G$13,2,FALSE))*(tbVisitas[Data]&lt;=VLOOKUP($B$7,Aux!$E$2:$G$13,3,FALSE))=1,tbVisitas[Linha]),0),9),"")</f>
        <v/>
      </c>
    </row>
    <row r="285" spans="4:9" ht="30" customHeight="1" x14ac:dyDescent="0.25">
      <c r="D285" s="28" t="str">
        <f ca="1">IF($I285="","",IFERROR(INDEX(tbVisitas[],MATCH($I285,tbVisitas[Linha],0),3),""))</f>
        <v/>
      </c>
      <c r="E285" s="28" t="str">
        <f ca="1">IF($I285="","",IFERROR(INDEX(tbVisitas[],MATCH($I285,tbVisitas[Linha],0),5),""))</f>
        <v/>
      </c>
      <c r="F285" s="29" t="str">
        <f ca="1">IF($I285="","",IFERROR(INDEX(tbVisitas[],MATCH($I285,tbVisitas[Linha],0),1),""))</f>
        <v/>
      </c>
      <c r="G285" s="30" t="str">
        <f ca="1">IF($I285="","",IFERROR(INDEX(tbVisitas[],MATCH($I285,tbVisitas[Linha],0),6),""))</f>
        <v/>
      </c>
      <c r="H285" s="30" t="str">
        <f ca="1">IF($I285="","",IFERROR(INDEX(tbVisitas[],MATCH($I285,tbVisitas[Linha],0),7),""))</f>
        <v/>
      </c>
      <c r="I285" s="30" t="str">
        <f t="array" aca="1" ref="I285" ca="1">IFERROR(INDEX(tbVisitas[],MATCH(SMALL(IF((tbVisitas[Funcionário]=$B$5)*(tbVisitas[Data]&gt;=VLOOKUP($B$7,Aux!$E$2:$G$13,2,FALSE))*(tbVisitas[Data]&lt;=VLOOKUP($B$7,Aux!$E$2:$G$13,3,FALSE))=1,tbVisitas[Linha]),ROW(A280)),IF((tbVisitas[Funcionário]=$B$5)*(tbVisitas[Data]&gt;=VLOOKUP($B$7,Aux!$E$2:$G$13,2,FALSE))*(tbVisitas[Data]&lt;=VLOOKUP($B$7,Aux!$E$2:$G$13,3,FALSE))=1,tbVisitas[Linha]),0),9),"")</f>
        <v/>
      </c>
    </row>
    <row r="286" spans="4:9" ht="30" customHeight="1" x14ac:dyDescent="0.25">
      <c r="D286" s="28" t="str">
        <f ca="1">IF($I286="","",IFERROR(INDEX(tbVisitas[],MATCH($I286,tbVisitas[Linha],0),3),""))</f>
        <v/>
      </c>
      <c r="E286" s="28" t="str">
        <f ca="1">IF($I286="","",IFERROR(INDEX(tbVisitas[],MATCH($I286,tbVisitas[Linha],0),5),""))</f>
        <v/>
      </c>
      <c r="F286" s="29" t="str">
        <f ca="1">IF($I286="","",IFERROR(INDEX(tbVisitas[],MATCH($I286,tbVisitas[Linha],0),1),""))</f>
        <v/>
      </c>
      <c r="G286" s="30" t="str">
        <f ca="1">IF($I286="","",IFERROR(INDEX(tbVisitas[],MATCH($I286,tbVisitas[Linha],0),6),""))</f>
        <v/>
      </c>
      <c r="H286" s="30" t="str">
        <f ca="1">IF($I286="","",IFERROR(INDEX(tbVisitas[],MATCH($I286,tbVisitas[Linha],0),7),""))</f>
        <v/>
      </c>
      <c r="I286" s="30" t="str">
        <f t="array" aca="1" ref="I286" ca="1">IFERROR(INDEX(tbVisitas[],MATCH(SMALL(IF((tbVisitas[Funcionário]=$B$5)*(tbVisitas[Data]&gt;=VLOOKUP($B$7,Aux!$E$2:$G$13,2,FALSE))*(tbVisitas[Data]&lt;=VLOOKUP($B$7,Aux!$E$2:$G$13,3,FALSE))=1,tbVisitas[Linha]),ROW(A281)),IF((tbVisitas[Funcionário]=$B$5)*(tbVisitas[Data]&gt;=VLOOKUP($B$7,Aux!$E$2:$G$13,2,FALSE))*(tbVisitas[Data]&lt;=VLOOKUP($B$7,Aux!$E$2:$G$13,3,FALSE))=1,tbVisitas[Linha]),0),9),"")</f>
        <v/>
      </c>
    </row>
    <row r="287" spans="4:9" ht="30" customHeight="1" x14ac:dyDescent="0.25">
      <c r="D287" s="28" t="str">
        <f ca="1">IF($I287="","",IFERROR(INDEX(tbVisitas[],MATCH($I287,tbVisitas[Linha],0),3),""))</f>
        <v/>
      </c>
      <c r="E287" s="28" t="str">
        <f ca="1">IF($I287="","",IFERROR(INDEX(tbVisitas[],MATCH($I287,tbVisitas[Linha],0),5),""))</f>
        <v/>
      </c>
      <c r="F287" s="29" t="str">
        <f ca="1">IF($I287="","",IFERROR(INDEX(tbVisitas[],MATCH($I287,tbVisitas[Linha],0),1),""))</f>
        <v/>
      </c>
      <c r="G287" s="30" t="str">
        <f ca="1">IF($I287="","",IFERROR(INDEX(tbVisitas[],MATCH($I287,tbVisitas[Linha],0),6),""))</f>
        <v/>
      </c>
      <c r="H287" s="30" t="str">
        <f ca="1">IF($I287="","",IFERROR(INDEX(tbVisitas[],MATCH($I287,tbVisitas[Linha],0),7),""))</f>
        <v/>
      </c>
      <c r="I287" s="30" t="str">
        <f t="array" aca="1" ref="I287" ca="1">IFERROR(INDEX(tbVisitas[],MATCH(SMALL(IF((tbVisitas[Funcionário]=$B$5)*(tbVisitas[Data]&gt;=VLOOKUP($B$7,Aux!$E$2:$G$13,2,FALSE))*(tbVisitas[Data]&lt;=VLOOKUP($B$7,Aux!$E$2:$G$13,3,FALSE))=1,tbVisitas[Linha]),ROW(A282)),IF((tbVisitas[Funcionário]=$B$5)*(tbVisitas[Data]&gt;=VLOOKUP($B$7,Aux!$E$2:$G$13,2,FALSE))*(tbVisitas[Data]&lt;=VLOOKUP($B$7,Aux!$E$2:$G$13,3,FALSE))=1,tbVisitas[Linha]),0),9),"")</f>
        <v/>
      </c>
    </row>
    <row r="288" spans="4:9" ht="30" customHeight="1" x14ac:dyDescent="0.25">
      <c r="D288" s="28" t="str">
        <f ca="1">IF($I288="","",IFERROR(INDEX(tbVisitas[],MATCH($I288,tbVisitas[Linha],0),3),""))</f>
        <v/>
      </c>
      <c r="E288" s="28" t="str">
        <f ca="1">IF($I288="","",IFERROR(INDEX(tbVisitas[],MATCH($I288,tbVisitas[Linha],0),5),""))</f>
        <v/>
      </c>
      <c r="F288" s="29" t="str">
        <f ca="1">IF($I288="","",IFERROR(INDEX(tbVisitas[],MATCH($I288,tbVisitas[Linha],0),1),""))</f>
        <v/>
      </c>
      <c r="G288" s="30" t="str">
        <f ca="1">IF($I288="","",IFERROR(INDEX(tbVisitas[],MATCH($I288,tbVisitas[Linha],0),6),""))</f>
        <v/>
      </c>
      <c r="H288" s="30" t="str">
        <f ca="1">IF($I288="","",IFERROR(INDEX(tbVisitas[],MATCH($I288,tbVisitas[Linha],0),7),""))</f>
        <v/>
      </c>
      <c r="I288" s="30" t="str">
        <f t="array" aca="1" ref="I288" ca="1">IFERROR(INDEX(tbVisitas[],MATCH(SMALL(IF((tbVisitas[Funcionário]=$B$5)*(tbVisitas[Data]&gt;=VLOOKUP($B$7,Aux!$E$2:$G$13,2,FALSE))*(tbVisitas[Data]&lt;=VLOOKUP($B$7,Aux!$E$2:$G$13,3,FALSE))=1,tbVisitas[Linha]),ROW(A283)),IF((tbVisitas[Funcionário]=$B$5)*(tbVisitas[Data]&gt;=VLOOKUP($B$7,Aux!$E$2:$G$13,2,FALSE))*(tbVisitas[Data]&lt;=VLOOKUP($B$7,Aux!$E$2:$G$13,3,FALSE))=1,tbVisitas[Linha]),0),9),"")</f>
        <v/>
      </c>
    </row>
    <row r="289" spans="4:9" ht="30" customHeight="1" x14ac:dyDescent="0.25">
      <c r="D289" s="28" t="str">
        <f ca="1">IF($I289="","",IFERROR(INDEX(tbVisitas[],MATCH($I289,tbVisitas[Linha],0),3),""))</f>
        <v/>
      </c>
      <c r="E289" s="28" t="str">
        <f ca="1">IF($I289="","",IFERROR(INDEX(tbVisitas[],MATCH($I289,tbVisitas[Linha],0),5),""))</f>
        <v/>
      </c>
      <c r="F289" s="29" t="str">
        <f ca="1">IF($I289="","",IFERROR(INDEX(tbVisitas[],MATCH($I289,tbVisitas[Linha],0),1),""))</f>
        <v/>
      </c>
      <c r="G289" s="30" t="str">
        <f ca="1">IF($I289="","",IFERROR(INDEX(tbVisitas[],MATCH($I289,tbVisitas[Linha],0),6),""))</f>
        <v/>
      </c>
      <c r="H289" s="30" t="str">
        <f ca="1">IF($I289="","",IFERROR(INDEX(tbVisitas[],MATCH($I289,tbVisitas[Linha],0),7),""))</f>
        <v/>
      </c>
      <c r="I289" s="30" t="str">
        <f t="array" aca="1" ref="I289" ca="1">IFERROR(INDEX(tbVisitas[],MATCH(SMALL(IF((tbVisitas[Funcionário]=$B$5)*(tbVisitas[Data]&gt;=VLOOKUP($B$7,Aux!$E$2:$G$13,2,FALSE))*(tbVisitas[Data]&lt;=VLOOKUP($B$7,Aux!$E$2:$G$13,3,FALSE))=1,tbVisitas[Linha]),ROW(A284)),IF((tbVisitas[Funcionário]=$B$5)*(tbVisitas[Data]&gt;=VLOOKUP($B$7,Aux!$E$2:$G$13,2,FALSE))*(tbVisitas[Data]&lt;=VLOOKUP($B$7,Aux!$E$2:$G$13,3,FALSE))=1,tbVisitas[Linha]),0),9),"")</f>
        <v/>
      </c>
    </row>
    <row r="290" spans="4:9" ht="30" customHeight="1" x14ac:dyDescent="0.25">
      <c r="D290" s="28" t="str">
        <f ca="1">IF($I290="","",IFERROR(INDEX(tbVisitas[],MATCH($I290,tbVisitas[Linha],0),3),""))</f>
        <v/>
      </c>
      <c r="E290" s="28" t="str">
        <f ca="1">IF($I290="","",IFERROR(INDEX(tbVisitas[],MATCH($I290,tbVisitas[Linha],0),5),""))</f>
        <v/>
      </c>
      <c r="F290" s="29" t="str">
        <f ca="1">IF($I290="","",IFERROR(INDEX(tbVisitas[],MATCH($I290,tbVisitas[Linha],0),1),""))</f>
        <v/>
      </c>
      <c r="G290" s="30" t="str">
        <f ca="1">IF($I290="","",IFERROR(INDEX(tbVisitas[],MATCH($I290,tbVisitas[Linha],0),6),""))</f>
        <v/>
      </c>
      <c r="H290" s="30" t="str">
        <f ca="1">IF($I290="","",IFERROR(INDEX(tbVisitas[],MATCH($I290,tbVisitas[Linha],0),7),""))</f>
        <v/>
      </c>
      <c r="I290" s="30" t="str">
        <f t="array" aca="1" ref="I290" ca="1">IFERROR(INDEX(tbVisitas[],MATCH(SMALL(IF((tbVisitas[Funcionário]=$B$5)*(tbVisitas[Data]&gt;=VLOOKUP($B$7,Aux!$E$2:$G$13,2,FALSE))*(tbVisitas[Data]&lt;=VLOOKUP($B$7,Aux!$E$2:$G$13,3,FALSE))=1,tbVisitas[Linha]),ROW(A285)),IF((tbVisitas[Funcionário]=$B$5)*(tbVisitas[Data]&gt;=VLOOKUP($B$7,Aux!$E$2:$G$13,2,FALSE))*(tbVisitas[Data]&lt;=VLOOKUP($B$7,Aux!$E$2:$G$13,3,FALSE))=1,tbVisitas[Linha]),0),9),"")</f>
        <v/>
      </c>
    </row>
    <row r="291" spans="4:9" ht="30" customHeight="1" x14ac:dyDescent="0.25">
      <c r="D291" s="28" t="str">
        <f ca="1">IF($I291="","",IFERROR(INDEX(tbVisitas[],MATCH($I291,tbVisitas[Linha],0),3),""))</f>
        <v/>
      </c>
      <c r="E291" s="28" t="str">
        <f ca="1">IF($I291="","",IFERROR(INDEX(tbVisitas[],MATCH($I291,tbVisitas[Linha],0),5),""))</f>
        <v/>
      </c>
      <c r="F291" s="29" t="str">
        <f ca="1">IF($I291="","",IFERROR(INDEX(tbVisitas[],MATCH($I291,tbVisitas[Linha],0),1),""))</f>
        <v/>
      </c>
      <c r="G291" s="30" t="str">
        <f ca="1">IF($I291="","",IFERROR(INDEX(tbVisitas[],MATCH($I291,tbVisitas[Linha],0),6),""))</f>
        <v/>
      </c>
      <c r="H291" s="30" t="str">
        <f ca="1">IF($I291="","",IFERROR(INDEX(tbVisitas[],MATCH($I291,tbVisitas[Linha],0),7),""))</f>
        <v/>
      </c>
      <c r="I291" s="30" t="str">
        <f t="array" aca="1" ref="I291" ca="1">IFERROR(INDEX(tbVisitas[],MATCH(SMALL(IF((tbVisitas[Funcionário]=$B$5)*(tbVisitas[Data]&gt;=VLOOKUP($B$7,Aux!$E$2:$G$13,2,FALSE))*(tbVisitas[Data]&lt;=VLOOKUP($B$7,Aux!$E$2:$G$13,3,FALSE))=1,tbVisitas[Linha]),ROW(A286)),IF((tbVisitas[Funcionário]=$B$5)*(tbVisitas[Data]&gt;=VLOOKUP($B$7,Aux!$E$2:$G$13,2,FALSE))*(tbVisitas[Data]&lt;=VLOOKUP($B$7,Aux!$E$2:$G$13,3,FALSE))=1,tbVisitas[Linha]),0),9),"")</f>
        <v/>
      </c>
    </row>
    <row r="292" spans="4:9" ht="30" customHeight="1" x14ac:dyDescent="0.25">
      <c r="D292" s="28" t="str">
        <f ca="1">IF($I292="","",IFERROR(INDEX(tbVisitas[],MATCH($I292,tbVisitas[Linha],0),3),""))</f>
        <v/>
      </c>
      <c r="E292" s="28" t="str">
        <f ca="1">IF($I292="","",IFERROR(INDEX(tbVisitas[],MATCH($I292,tbVisitas[Linha],0),5),""))</f>
        <v/>
      </c>
      <c r="F292" s="29" t="str">
        <f ca="1">IF($I292="","",IFERROR(INDEX(tbVisitas[],MATCH($I292,tbVisitas[Linha],0),1),""))</f>
        <v/>
      </c>
      <c r="G292" s="30" t="str">
        <f ca="1">IF($I292="","",IFERROR(INDEX(tbVisitas[],MATCH($I292,tbVisitas[Linha],0),6),""))</f>
        <v/>
      </c>
      <c r="H292" s="30" t="str">
        <f ca="1">IF($I292="","",IFERROR(INDEX(tbVisitas[],MATCH($I292,tbVisitas[Linha],0),7),""))</f>
        <v/>
      </c>
      <c r="I292" s="30" t="str">
        <f t="array" aca="1" ref="I292" ca="1">IFERROR(INDEX(tbVisitas[],MATCH(SMALL(IF((tbVisitas[Funcionário]=$B$5)*(tbVisitas[Data]&gt;=VLOOKUP($B$7,Aux!$E$2:$G$13,2,FALSE))*(tbVisitas[Data]&lt;=VLOOKUP($B$7,Aux!$E$2:$G$13,3,FALSE))=1,tbVisitas[Linha]),ROW(A287)),IF((tbVisitas[Funcionário]=$B$5)*(tbVisitas[Data]&gt;=VLOOKUP($B$7,Aux!$E$2:$G$13,2,FALSE))*(tbVisitas[Data]&lt;=VLOOKUP($B$7,Aux!$E$2:$G$13,3,FALSE))=1,tbVisitas[Linha]),0),9),"")</f>
        <v/>
      </c>
    </row>
    <row r="293" spans="4:9" ht="30" customHeight="1" x14ac:dyDescent="0.25">
      <c r="D293" s="28" t="str">
        <f ca="1">IF($I293="","",IFERROR(INDEX(tbVisitas[],MATCH($I293,tbVisitas[Linha],0),3),""))</f>
        <v/>
      </c>
      <c r="E293" s="28" t="str">
        <f ca="1">IF($I293="","",IFERROR(INDEX(tbVisitas[],MATCH($I293,tbVisitas[Linha],0),5),""))</f>
        <v/>
      </c>
      <c r="F293" s="29" t="str">
        <f ca="1">IF($I293="","",IFERROR(INDEX(tbVisitas[],MATCH($I293,tbVisitas[Linha],0),1),""))</f>
        <v/>
      </c>
      <c r="G293" s="30" t="str">
        <f ca="1">IF($I293="","",IFERROR(INDEX(tbVisitas[],MATCH($I293,tbVisitas[Linha],0),6),""))</f>
        <v/>
      </c>
      <c r="H293" s="30" t="str">
        <f ca="1">IF($I293="","",IFERROR(INDEX(tbVisitas[],MATCH($I293,tbVisitas[Linha],0),7),""))</f>
        <v/>
      </c>
      <c r="I293" s="30" t="str">
        <f t="array" aca="1" ref="I293" ca="1">IFERROR(INDEX(tbVisitas[],MATCH(SMALL(IF((tbVisitas[Funcionário]=$B$5)*(tbVisitas[Data]&gt;=VLOOKUP($B$7,Aux!$E$2:$G$13,2,FALSE))*(tbVisitas[Data]&lt;=VLOOKUP($B$7,Aux!$E$2:$G$13,3,FALSE))=1,tbVisitas[Linha]),ROW(A288)),IF((tbVisitas[Funcionário]=$B$5)*(tbVisitas[Data]&gt;=VLOOKUP($B$7,Aux!$E$2:$G$13,2,FALSE))*(tbVisitas[Data]&lt;=VLOOKUP($B$7,Aux!$E$2:$G$13,3,FALSE))=1,tbVisitas[Linha]),0),9),"")</f>
        <v/>
      </c>
    </row>
    <row r="294" spans="4:9" ht="30" customHeight="1" x14ac:dyDescent="0.25">
      <c r="D294" s="28" t="str">
        <f ca="1">IF($I294="","",IFERROR(INDEX(tbVisitas[],MATCH($I294,tbVisitas[Linha],0),3),""))</f>
        <v/>
      </c>
      <c r="E294" s="28" t="str">
        <f ca="1">IF($I294="","",IFERROR(INDEX(tbVisitas[],MATCH($I294,tbVisitas[Linha],0),5),""))</f>
        <v/>
      </c>
      <c r="F294" s="29" t="str">
        <f ca="1">IF($I294="","",IFERROR(INDEX(tbVisitas[],MATCH($I294,tbVisitas[Linha],0),1),""))</f>
        <v/>
      </c>
      <c r="G294" s="30" t="str">
        <f ca="1">IF($I294="","",IFERROR(INDEX(tbVisitas[],MATCH($I294,tbVisitas[Linha],0),6),""))</f>
        <v/>
      </c>
      <c r="H294" s="30" t="str">
        <f ca="1">IF($I294="","",IFERROR(INDEX(tbVisitas[],MATCH($I294,tbVisitas[Linha],0),7),""))</f>
        <v/>
      </c>
      <c r="I294" s="30" t="str">
        <f t="array" aca="1" ref="I294" ca="1">IFERROR(INDEX(tbVisitas[],MATCH(SMALL(IF((tbVisitas[Funcionário]=$B$5)*(tbVisitas[Data]&gt;=VLOOKUP($B$7,Aux!$E$2:$G$13,2,FALSE))*(tbVisitas[Data]&lt;=VLOOKUP($B$7,Aux!$E$2:$G$13,3,FALSE))=1,tbVisitas[Linha]),ROW(A289)),IF((tbVisitas[Funcionário]=$B$5)*(tbVisitas[Data]&gt;=VLOOKUP($B$7,Aux!$E$2:$G$13,2,FALSE))*(tbVisitas[Data]&lt;=VLOOKUP($B$7,Aux!$E$2:$G$13,3,FALSE))=1,tbVisitas[Linha]),0),9),"")</f>
        <v/>
      </c>
    </row>
    <row r="295" spans="4:9" ht="30" customHeight="1" x14ac:dyDescent="0.25">
      <c r="D295" s="28" t="str">
        <f ca="1">IF($I295="","",IFERROR(INDEX(tbVisitas[],MATCH($I295,tbVisitas[Linha],0),3),""))</f>
        <v/>
      </c>
      <c r="E295" s="28" t="str">
        <f ca="1">IF($I295="","",IFERROR(INDEX(tbVisitas[],MATCH($I295,tbVisitas[Linha],0),5),""))</f>
        <v/>
      </c>
      <c r="F295" s="29" t="str">
        <f ca="1">IF($I295="","",IFERROR(INDEX(tbVisitas[],MATCH($I295,tbVisitas[Linha],0),1),""))</f>
        <v/>
      </c>
      <c r="G295" s="30" t="str">
        <f ca="1">IF($I295="","",IFERROR(INDEX(tbVisitas[],MATCH($I295,tbVisitas[Linha],0),6),""))</f>
        <v/>
      </c>
      <c r="H295" s="30" t="str">
        <f ca="1">IF($I295="","",IFERROR(INDEX(tbVisitas[],MATCH($I295,tbVisitas[Linha],0),7),""))</f>
        <v/>
      </c>
      <c r="I295" s="30" t="str">
        <f t="array" aca="1" ref="I295" ca="1">IFERROR(INDEX(tbVisitas[],MATCH(SMALL(IF((tbVisitas[Funcionário]=$B$5)*(tbVisitas[Data]&gt;=VLOOKUP($B$7,Aux!$E$2:$G$13,2,FALSE))*(tbVisitas[Data]&lt;=VLOOKUP($B$7,Aux!$E$2:$G$13,3,FALSE))=1,tbVisitas[Linha]),ROW(A290)),IF((tbVisitas[Funcionário]=$B$5)*(tbVisitas[Data]&gt;=VLOOKUP($B$7,Aux!$E$2:$G$13,2,FALSE))*(tbVisitas[Data]&lt;=VLOOKUP($B$7,Aux!$E$2:$G$13,3,FALSE))=1,tbVisitas[Linha]),0),9),"")</f>
        <v/>
      </c>
    </row>
    <row r="296" spans="4:9" ht="30" customHeight="1" x14ac:dyDescent="0.25">
      <c r="D296" s="28" t="str">
        <f ca="1">IF($I296="","",IFERROR(INDEX(tbVisitas[],MATCH($I296,tbVisitas[Linha],0),3),""))</f>
        <v/>
      </c>
      <c r="E296" s="28" t="str">
        <f ca="1">IF($I296="","",IFERROR(INDEX(tbVisitas[],MATCH($I296,tbVisitas[Linha],0),5),""))</f>
        <v/>
      </c>
      <c r="F296" s="29" t="str">
        <f ca="1">IF($I296="","",IFERROR(INDEX(tbVisitas[],MATCH($I296,tbVisitas[Linha],0),1),""))</f>
        <v/>
      </c>
      <c r="G296" s="30" t="str">
        <f ca="1">IF($I296="","",IFERROR(INDEX(tbVisitas[],MATCH($I296,tbVisitas[Linha],0),6),""))</f>
        <v/>
      </c>
      <c r="H296" s="30" t="str">
        <f ca="1">IF($I296="","",IFERROR(INDEX(tbVisitas[],MATCH($I296,tbVisitas[Linha],0),7),""))</f>
        <v/>
      </c>
      <c r="I296" s="30" t="str">
        <f t="array" aca="1" ref="I296" ca="1">IFERROR(INDEX(tbVisitas[],MATCH(SMALL(IF((tbVisitas[Funcionário]=$B$5)*(tbVisitas[Data]&gt;=VLOOKUP($B$7,Aux!$E$2:$G$13,2,FALSE))*(tbVisitas[Data]&lt;=VLOOKUP($B$7,Aux!$E$2:$G$13,3,FALSE))=1,tbVisitas[Linha]),ROW(A291)),IF((tbVisitas[Funcionário]=$B$5)*(tbVisitas[Data]&gt;=VLOOKUP($B$7,Aux!$E$2:$G$13,2,FALSE))*(tbVisitas[Data]&lt;=VLOOKUP($B$7,Aux!$E$2:$G$13,3,FALSE))=1,tbVisitas[Linha]),0),9),"")</f>
        <v/>
      </c>
    </row>
    <row r="297" spans="4:9" ht="30" customHeight="1" x14ac:dyDescent="0.25">
      <c r="D297" s="28" t="str">
        <f ca="1">IF($I297="","",IFERROR(INDEX(tbVisitas[],MATCH($I297,tbVisitas[Linha],0),3),""))</f>
        <v/>
      </c>
      <c r="E297" s="28" t="str">
        <f ca="1">IF($I297="","",IFERROR(INDEX(tbVisitas[],MATCH($I297,tbVisitas[Linha],0),5),""))</f>
        <v/>
      </c>
      <c r="F297" s="29" t="str">
        <f ca="1">IF($I297="","",IFERROR(INDEX(tbVisitas[],MATCH($I297,tbVisitas[Linha],0),1),""))</f>
        <v/>
      </c>
      <c r="G297" s="30" t="str">
        <f ca="1">IF($I297="","",IFERROR(INDEX(tbVisitas[],MATCH($I297,tbVisitas[Linha],0),6),""))</f>
        <v/>
      </c>
      <c r="H297" s="30" t="str">
        <f ca="1">IF($I297="","",IFERROR(INDEX(tbVisitas[],MATCH($I297,tbVisitas[Linha],0),7),""))</f>
        <v/>
      </c>
      <c r="I297" s="30" t="str">
        <f t="array" aca="1" ref="I297" ca="1">IFERROR(INDEX(tbVisitas[],MATCH(SMALL(IF((tbVisitas[Funcionário]=$B$5)*(tbVisitas[Data]&gt;=VLOOKUP($B$7,Aux!$E$2:$G$13,2,FALSE))*(tbVisitas[Data]&lt;=VLOOKUP($B$7,Aux!$E$2:$G$13,3,FALSE))=1,tbVisitas[Linha]),ROW(A292)),IF((tbVisitas[Funcionário]=$B$5)*(tbVisitas[Data]&gt;=VLOOKUP($B$7,Aux!$E$2:$G$13,2,FALSE))*(tbVisitas[Data]&lt;=VLOOKUP($B$7,Aux!$E$2:$G$13,3,FALSE))=1,tbVisitas[Linha]),0),9),"")</f>
        <v/>
      </c>
    </row>
    <row r="298" spans="4:9" ht="30" customHeight="1" x14ac:dyDescent="0.25">
      <c r="D298" s="28" t="str">
        <f ca="1">IF($I298="","",IFERROR(INDEX(tbVisitas[],MATCH($I298,tbVisitas[Linha],0),3),""))</f>
        <v/>
      </c>
      <c r="E298" s="28" t="str">
        <f ca="1">IF($I298="","",IFERROR(INDEX(tbVisitas[],MATCH($I298,tbVisitas[Linha],0),5),""))</f>
        <v/>
      </c>
      <c r="F298" s="29" t="str">
        <f ca="1">IF($I298="","",IFERROR(INDEX(tbVisitas[],MATCH($I298,tbVisitas[Linha],0),1),""))</f>
        <v/>
      </c>
      <c r="G298" s="30" t="str">
        <f ca="1">IF($I298="","",IFERROR(INDEX(tbVisitas[],MATCH($I298,tbVisitas[Linha],0),6),""))</f>
        <v/>
      </c>
      <c r="H298" s="30" t="str">
        <f ca="1">IF($I298="","",IFERROR(INDEX(tbVisitas[],MATCH($I298,tbVisitas[Linha],0),7),""))</f>
        <v/>
      </c>
      <c r="I298" s="30" t="str">
        <f t="array" aca="1" ref="I298" ca="1">IFERROR(INDEX(tbVisitas[],MATCH(SMALL(IF((tbVisitas[Funcionário]=$B$5)*(tbVisitas[Data]&gt;=VLOOKUP($B$7,Aux!$E$2:$G$13,2,FALSE))*(tbVisitas[Data]&lt;=VLOOKUP($B$7,Aux!$E$2:$G$13,3,FALSE))=1,tbVisitas[Linha]),ROW(A293)),IF((tbVisitas[Funcionário]=$B$5)*(tbVisitas[Data]&gt;=VLOOKUP($B$7,Aux!$E$2:$G$13,2,FALSE))*(tbVisitas[Data]&lt;=VLOOKUP($B$7,Aux!$E$2:$G$13,3,FALSE))=1,tbVisitas[Linha]),0),9),"")</f>
        <v/>
      </c>
    </row>
    <row r="299" spans="4:9" ht="30" customHeight="1" x14ac:dyDescent="0.25">
      <c r="D299" s="28" t="str">
        <f ca="1">IF($I299="","",IFERROR(INDEX(tbVisitas[],MATCH($I299,tbVisitas[Linha],0),3),""))</f>
        <v/>
      </c>
      <c r="E299" s="28" t="str">
        <f ca="1">IF($I299="","",IFERROR(INDEX(tbVisitas[],MATCH($I299,tbVisitas[Linha],0),5),""))</f>
        <v/>
      </c>
      <c r="F299" s="29" t="str">
        <f ca="1">IF($I299="","",IFERROR(INDEX(tbVisitas[],MATCH($I299,tbVisitas[Linha],0),1),""))</f>
        <v/>
      </c>
      <c r="G299" s="30" t="str">
        <f ca="1">IF($I299="","",IFERROR(INDEX(tbVisitas[],MATCH($I299,tbVisitas[Linha],0),6),""))</f>
        <v/>
      </c>
      <c r="H299" s="30" t="str">
        <f ca="1">IF($I299="","",IFERROR(INDEX(tbVisitas[],MATCH($I299,tbVisitas[Linha],0),7),""))</f>
        <v/>
      </c>
      <c r="I299" s="30" t="str">
        <f t="array" aca="1" ref="I299" ca="1">IFERROR(INDEX(tbVisitas[],MATCH(SMALL(IF((tbVisitas[Funcionário]=$B$5)*(tbVisitas[Data]&gt;=VLOOKUP($B$7,Aux!$E$2:$G$13,2,FALSE))*(tbVisitas[Data]&lt;=VLOOKUP($B$7,Aux!$E$2:$G$13,3,FALSE))=1,tbVisitas[Linha]),ROW(A294)),IF((tbVisitas[Funcionário]=$B$5)*(tbVisitas[Data]&gt;=VLOOKUP($B$7,Aux!$E$2:$G$13,2,FALSE))*(tbVisitas[Data]&lt;=VLOOKUP($B$7,Aux!$E$2:$G$13,3,FALSE))=1,tbVisitas[Linha]),0),9),"")</f>
        <v/>
      </c>
    </row>
    <row r="300" spans="4:9" ht="30" customHeight="1" x14ac:dyDescent="0.25">
      <c r="D300" s="28" t="str">
        <f ca="1">IF($I300="","",IFERROR(INDEX(tbVisitas[],MATCH($I300,tbVisitas[Linha],0),3),""))</f>
        <v/>
      </c>
      <c r="E300" s="28" t="str">
        <f ca="1">IF($I300="","",IFERROR(INDEX(tbVisitas[],MATCH($I300,tbVisitas[Linha],0),5),""))</f>
        <v/>
      </c>
      <c r="F300" s="29" t="str">
        <f ca="1">IF($I300="","",IFERROR(INDEX(tbVisitas[],MATCH($I300,tbVisitas[Linha],0),1),""))</f>
        <v/>
      </c>
      <c r="G300" s="30" t="str">
        <f ca="1">IF($I300="","",IFERROR(INDEX(tbVisitas[],MATCH($I300,tbVisitas[Linha],0),6),""))</f>
        <v/>
      </c>
      <c r="H300" s="30" t="str">
        <f ca="1">IF($I300="","",IFERROR(INDEX(tbVisitas[],MATCH($I300,tbVisitas[Linha],0),7),""))</f>
        <v/>
      </c>
      <c r="I300" s="30" t="str">
        <f t="array" aca="1" ref="I300" ca="1">IFERROR(INDEX(tbVisitas[],MATCH(SMALL(IF((tbVisitas[Funcionário]=$B$5)*(tbVisitas[Data]&gt;=VLOOKUP($B$7,Aux!$E$2:$G$13,2,FALSE))*(tbVisitas[Data]&lt;=VLOOKUP($B$7,Aux!$E$2:$G$13,3,FALSE))=1,tbVisitas[Linha]),ROW(A295)),IF((tbVisitas[Funcionário]=$B$5)*(tbVisitas[Data]&gt;=VLOOKUP($B$7,Aux!$E$2:$G$13,2,FALSE))*(tbVisitas[Data]&lt;=VLOOKUP($B$7,Aux!$E$2:$G$13,3,FALSE))=1,tbVisitas[Linha]),0),9),"")</f>
        <v/>
      </c>
    </row>
    <row r="301" spans="4:9" ht="30" customHeight="1" x14ac:dyDescent="0.25">
      <c r="D301" s="28" t="str">
        <f ca="1">IF($I301="","",IFERROR(INDEX(tbVisitas[],MATCH($I301,tbVisitas[Linha],0),3),""))</f>
        <v/>
      </c>
      <c r="E301" s="28" t="str">
        <f ca="1">IF($I301="","",IFERROR(INDEX(tbVisitas[],MATCH($I301,tbVisitas[Linha],0),5),""))</f>
        <v/>
      </c>
      <c r="F301" s="29" t="str">
        <f ca="1">IF($I301="","",IFERROR(INDEX(tbVisitas[],MATCH($I301,tbVisitas[Linha],0),1),""))</f>
        <v/>
      </c>
      <c r="G301" s="30" t="str">
        <f ca="1">IF($I301="","",IFERROR(INDEX(tbVisitas[],MATCH($I301,tbVisitas[Linha],0),6),""))</f>
        <v/>
      </c>
      <c r="H301" s="30" t="str">
        <f ca="1">IF($I301="","",IFERROR(INDEX(tbVisitas[],MATCH($I301,tbVisitas[Linha],0),7),""))</f>
        <v/>
      </c>
      <c r="I301" s="30" t="str">
        <f t="array" aca="1" ref="I301" ca="1">IFERROR(INDEX(tbVisitas[],MATCH(SMALL(IF((tbVisitas[Funcionário]=$B$5)*(tbVisitas[Data]&gt;=VLOOKUP($B$7,Aux!$E$2:$G$13,2,FALSE))*(tbVisitas[Data]&lt;=VLOOKUP($B$7,Aux!$E$2:$G$13,3,FALSE))=1,tbVisitas[Linha]),ROW(A296)),IF((tbVisitas[Funcionário]=$B$5)*(tbVisitas[Data]&gt;=VLOOKUP($B$7,Aux!$E$2:$G$13,2,FALSE))*(tbVisitas[Data]&lt;=VLOOKUP($B$7,Aux!$E$2:$G$13,3,FALSE))=1,tbVisitas[Linha]),0),9),"")</f>
        <v/>
      </c>
    </row>
    <row r="302" spans="4:9" ht="30" customHeight="1" x14ac:dyDescent="0.25">
      <c r="D302" s="28" t="str">
        <f ca="1">IF($I302="","",IFERROR(INDEX(tbVisitas[],MATCH($I302,tbVisitas[Linha],0),3),""))</f>
        <v/>
      </c>
      <c r="E302" s="28" t="str">
        <f ca="1">IF($I302="","",IFERROR(INDEX(tbVisitas[],MATCH($I302,tbVisitas[Linha],0),5),""))</f>
        <v/>
      </c>
      <c r="F302" s="29" t="str">
        <f ca="1">IF($I302="","",IFERROR(INDEX(tbVisitas[],MATCH($I302,tbVisitas[Linha],0),1),""))</f>
        <v/>
      </c>
      <c r="G302" s="30" t="str">
        <f ca="1">IF($I302="","",IFERROR(INDEX(tbVisitas[],MATCH($I302,tbVisitas[Linha],0),6),""))</f>
        <v/>
      </c>
      <c r="H302" s="30" t="str">
        <f ca="1">IF($I302="","",IFERROR(INDEX(tbVisitas[],MATCH($I302,tbVisitas[Linha],0),7),""))</f>
        <v/>
      </c>
      <c r="I302" s="30" t="str">
        <f t="array" aca="1" ref="I302" ca="1">IFERROR(INDEX(tbVisitas[],MATCH(SMALL(IF((tbVisitas[Funcionário]=$B$5)*(tbVisitas[Data]&gt;=VLOOKUP($B$7,Aux!$E$2:$G$13,2,FALSE))*(tbVisitas[Data]&lt;=VLOOKUP($B$7,Aux!$E$2:$G$13,3,FALSE))=1,tbVisitas[Linha]),ROW(A297)),IF((tbVisitas[Funcionário]=$B$5)*(tbVisitas[Data]&gt;=VLOOKUP($B$7,Aux!$E$2:$G$13,2,FALSE))*(tbVisitas[Data]&lt;=VLOOKUP($B$7,Aux!$E$2:$G$13,3,FALSE))=1,tbVisitas[Linha]),0),9),"")</f>
        <v/>
      </c>
    </row>
    <row r="303" spans="4:9" ht="30" customHeight="1" x14ac:dyDescent="0.25">
      <c r="D303" s="28" t="str">
        <f ca="1">IF($I303="","",IFERROR(INDEX(tbVisitas[],MATCH($I303,tbVisitas[Linha],0),3),""))</f>
        <v/>
      </c>
      <c r="E303" s="28" t="str">
        <f ca="1">IF($I303="","",IFERROR(INDEX(tbVisitas[],MATCH($I303,tbVisitas[Linha],0),5),""))</f>
        <v/>
      </c>
      <c r="F303" s="29" t="str">
        <f ca="1">IF($I303="","",IFERROR(INDEX(tbVisitas[],MATCH($I303,tbVisitas[Linha],0),1),""))</f>
        <v/>
      </c>
      <c r="G303" s="30" t="str">
        <f ca="1">IF($I303="","",IFERROR(INDEX(tbVisitas[],MATCH($I303,tbVisitas[Linha],0),6),""))</f>
        <v/>
      </c>
      <c r="H303" s="30" t="str">
        <f ca="1">IF($I303="","",IFERROR(INDEX(tbVisitas[],MATCH($I303,tbVisitas[Linha],0),7),""))</f>
        <v/>
      </c>
      <c r="I303" s="30" t="str">
        <f t="array" aca="1" ref="I303" ca="1">IFERROR(INDEX(tbVisitas[],MATCH(SMALL(IF((tbVisitas[Funcionário]=$B$5)*(tbVisitas[Data]&gt;=VLOOKUP($B$7,Aux!$E$2:$G$13,2,FALSE))*(tbVisitas[Data]&lt;=VLOOKUP($B$7,Aux!$E$2:$G$13,3,FALSE))=1,tbVisitas[Linha]),ROW(A298)),IF((tbVisitas[Funcionário]=$B$5)*(tbVisitas[Data]&gt;=VLOOKUP($B$7,Aux!$E$2:$G$13,2,FALSE))*(tbVisitas[Data]&lt;=VLOOKUP($B$7,Aux!$E$2:$G$13,3,FALSE))=1,tbVisitas[Linha]),0),9),"")</f>
        <v/>
      </c>
    </row>
    <row r="304" spans="4:9" ht="30" customHeight="1" x14ac:dyDescent="0.25">
      <c r="D304" s="28" t="str">
        <f ca="1">IF($I304="","",IFERROR(INDEX(tbVisitas[],MATCH($I304,tbVisitas[Linha],0),3),""))</f>
        <v/>
      </c>
      <c r="E304" s="28" t="str">
        <f ca="1">IF($I304="","",IFERROR(INDEX(tbVisitas[],MATCH($I304,tbVisitas[Linha],0),5),""))</f>
        <v/>
      </c>
      <c r="F304" s="29" t="str">
        <f ca="1">IF($I304="","",IFERROR(INDEX(tbVisitas[],MATCH($I304,tbVisitas[Linha],0),1),""))</f>
        <v/>
      </c>
      <c r="G304" s="30" t="str">
        <f ca="1">IF($I304="","",IFERROR(INDEX(tbVisitas[],MATCH($I304,tbVisitas[Linha],0),6),""))</f>
        <v/>
      </c>
      <c r="H304" s="30" t="str">
        <f ca="1">IF($I304="","",IFERROR(INDEX(tbVisitas[],MATCH($I304,tbVisitas[Linha],0),7),""))</f>
        <v/>
      </c>
      <c r="I304" s="30" t="str">
        <f t="array" aca="1" ref="I304" ca="1">IFERROR(INDEX(tbVisitas[],MATCH(SMALL(IF((tbVisitas[Funcionário]=$B$5)*(tbVisitas[Data]&gt;=VLOOKUP($B$7,Aux!$E$2:$G$13,2,FALSE))*(tbVisitas[Data]&lt;=VLOOKUP($B$7,Aux!$E$2:$G$13,3,FALSE))=1,tbVisitas[Linha]),ROW(A299)),IF((tbVisitas[Funcionário]=$B$5)*(tbVisitas[Data]&gt;=VLOOKUP($B$7,Aux!$E$2:$G$13,2,FALSE))*(tbVisitas[Data]&lt;=VLOOKUP($B$7,Aux!$E$2:$G$13,3,FALSE))=1,tbVisitas[Linha]),0),9),"")</f>
        <v/>
      </c>
    </row>
    <row r="305" spans="4:9" ht="30" customHeight="1" x14ac:dyDescent="0.25">
      <c r="D305" s="28" t="str">
        <f ca="1">IF($I305="","",IFERROR(INDEX(tbVisitas[],MATCH($I305,tbVisitas[Linha],0),3),""))</f>
        <v/>
      </c>
      <c r="E305" s="28" t="str">
        <f ca="1">IF($I305="","",IFERROR(INDEX(tbVisitas[],MATCH($I305,tbVisitas[Linha],0),5),""))</f>
        <v/>
      </c>
      <c r="F305" s="29" t="str">
        <f ca="1">IF($I305="","",IFERROR(INDEX(tbVisitas[],MATCH($I305,tbVisitas[Linha],0),1),""))</f>
        <v/>
      </c>
      <c r="G305" s="30" t="str">
        <f ca="1">IF($I305="","",IFERROR(INDEX(tbVisitas[],MATCH($I305,tbVisitas[Linha],0),6),""))</f>
        <v/>
      </c>
      <c r="H305" s="30" t="str">
        <f ca="1">IF($I305="","",IFERROR(INDEX(tbVisitas[],MATCH($I305,tbVisitas[Linha],0),7),""))</f>
        <v/>
      </c>
      <c r="I305" s="30" t="str">
        <f t="array" aca="1" ref="I305" ca="1">IFERROR(INDEX(tbVisitas[],MATCH(SMALL(IF((tbVisitas[Funcionário]=$B$5)*(tbVisitas[Data]&gt;=VLOOKUP($B$7,Aux!$E$2:$G$13,2,FALSE))*(tbVisitas[Data]&lt;=VLOOKUP($B$7,Aux!$E$2:$G$13,3,FALSE))=1,tbVisitas[Linha]),ROW(A300)),IF((tbVisitas[Funcionário]=$B$5)*(tbVisitas[Data]&gt;=VLOOKUP($B$7,Aux!$E$2:$G$13,2,FALSE))*(tbVisitas[Data]&lt;=VLOOKUP($B$7,Aux!$E$2:$G$13,3,FALSE))=1,tbVisitas[Linha]),0),9),"")</f>
        <v/>
      </c>
    </row>
    <row r="306" spans="4:9" ht="30" customHeight="1" x14ac:dyDescent="0.25">
      <c r="D306" s="28" t="str">
        <f ca="1">IF($I306="","",IFERROR(INDEX(tbVisitas[],MATCH($I306,tbVisitas[Linha],0),3),""))</f>
        <v/>
      </c>
      <c r="E306" s="28" t="str">
        <f ca="1">IF($I306="","",IFERROR(INDEX(tbVisitas[],MATCH($I306,tbVisitas[Linha],0),5),""))</f>
        <v/>
      </c>
      <c r="F306" s="29" t="str">
        <f ca="1">IF($I306="","",IFERROR(INDEX(tbVisitas[],MATCH($I306,tbVisitas[Linha],0),1),""))</f>
        <v/>
      </c>
      <c r="G306" s="30" t="str">
        <f ca="1">IF($I306="","",IFERROR(INDEX(tbVisitas[],MATCH($I306,tbVisitas[Linha],0),6),""))</f>
        <v/>
      </c>
      <c r="H306" s="30" t="str">
        <f ca="1">IF($I306="","",IFERROR(INDEX(tbVisitas[],MATCH($I306,tbVisitas[Linha],0),7),""))</f>
        <v/>
      </c>
      <c r="I306" s="30" t="str">
        <f t="array" aca="1" ref="I306" ca="1">IFERROR(INDEX(tbVisitas[],MATCH(SMALL(IF((tbVisitas[Funcionário]=$B$5)*(tbVisitas[Data]&gt;=VLOOKUP($B$7,Aux!$E$2:$G$13,2,FALSE))*(tbVisitas[Data]&lt;=VLOOKUP($B$7,Aux!$E$2:$G$13,3,FALSE))=1,tbVisitas[Linha]),ROW(A301)),IF((tbVisitas[Funcionário]=$B$5)*(tbVisitas[Data]&gt;=VLOOKUP($B$7,Aux!$E$2:$G$13,2,FALSE))*(tbVisitas[Data]&lt;=VLOOKUP($B$7,Aux!$E$2:$G$13,3,FALSE))=1,tbVisitas[Linha]),0),9),"")</f>
        <v/>
      </c>
    </row>
    <row r="307" spans="4:9" ht="30" customHeight="1" x14ac:dyDescent="0.25">
      <c r="D307" s="28" t="str">
        <f ca="1">IF($I307="","",IFERROR(INDEX(tbVisitas[],MATCH($I307,tbVisitas[Linha],0),3),""))</f>
        <v/>
      </c>
      <c r="E307" s="28" t="str">
        <f ca="1">IF($I307="","",IFERROR(INDEX(tbVisitas[],MATCH($I307,tbVisitas[Linha],0),5),""))</f>
        <v/>
      </c>
      <c r="F307" s="29" t="str">
        <f ca="1">IF($I307="","",IFERROR(INDEX(tbVisitas[],MATCH($I307,tbVisitas[Linha],0),1),""))</f>
        <v/>
      </c>
      <c r="G307" s="30" t="str">
        <f ca="1">IF($I307="","",IFERROR(INDEX(tbVisitas[],MATCH($I307,tbVisitas[Linha],0),6),""))</f>
        <v/>
      </c>
      <c r="H307" s="30" t="str">
        <f ca="1">IF($I307="","",IFERROR(INDEX(tbVisitas[],MATCH($I307,tbVisitas[Linha],0),7),""))</f>
        <v/>
      </c>
      <c r="I307" s="30" t="str">
        <f t="array" aca="1" ref="I307" ca="1">IFERROR(INDEX(tbVisitas[],MATCH(SMALL(IF((tbVisitas[Funcionário]=$B$5)*(tbVisitas[Data]&gt;=VLOOKUP($B$7,Aux!$E$2:$G$13,2,FALSE))*(tbVisitas[Data]&lt;=VLOOKUP($B$7,Aux!$E$2:$G$13,3,FALSE))=1,tbVisitas[Linha]),ROW(A302)),IF((tbVisitas[Funcionário]=$B$5)*(tbVisitas[Data]&gt;=VLOOKUP($B$7,Aux!$E$2:$G$13,2,FALSE))*(tbVisitas[Data]&lt;=VLOOKUP($B$7,Aux!$E$2:$G$13,3,FALSE))=1,tbVisitas[Linha]),0),9),"")</f>
        <v/>
      </c>
    </row>
    <row r="308" spans="4:9" ht="30" customHeight="1" x14ac:dyDescent="0.25">
      <c r="D308" s="28" t="str">
        <f ca="1">IF($I308="","",IFERROR(INDEX(tbVisitas[],MATCH($I308,tbVisitas[Linha],0),3),""))</f>
        <v/>
      </c>
      <c r="E308" s="28" t="str">
        <f ca="1">IF($I308="","",IFERROR(INDEX(tbVisitas[],MATCH($I308,tbVisitas[Linha],0),5),""))</f>
        <v/>
      </c>
      <c r="F308" s="29" t="str">
        <f ca="1">IF($I308="","",IFERROR(INDEX(tbVisitas[],MATCH($I308,tbVisitas[Linha],0),1),""))</f>
        <v/>
      </c>
      <c r="G308" s="30" t="str">
        <f ca="1">IF($I308="","",IFERROR(INDEX(tbVisitas[],MATCH($I308,tbVisitas[Linha],0),6),""))</f>
        <v/>
      </c>
      <c r="H308" s="30" t="str">
        <f ca="1">IF($I308="","",IFERROR(INDEX(tbVisitas[],MATCH($I308,tbVisitas[Linha],0),7),""))</f>
        <v/>
      </c>
      <c r="I308" s="30" t="str">
        <f t="array" aca="1" ref="I308" ca="1">IFERROR(INDEX(tbVisitas[],MATCH(SMALL(IF((tbVisitas[Funcionário]=$B$5)*(tbVisitas[Data]&gt;=VLOOKUP($B$7,Aux!$E$2:$G$13,2,FALSE))*(tbVisitas[Data]&lt;=VLOOKUP($B$7,Aux!$E$2:$G$13,3,FALSE))=1,tbVisitas[Linha]),ROW(A303)),IF((tbVisitas[Funcionário]=$B$5)*(tbVisitas[Data]&gt;=VLOOKUP($B$7,Aux!$E$2:$G$13,2,FALSE))*(tbVisitas[Data]&lt;=VLOOKUP($B$7,Aux!$E$2:$G$13,3,FALSE))=1,tbVisitas[Linha]),0),9),"")</f>
        <v/>
      </c>
    </row>
    <row r="309" spans="4:9" ht="30" customHeight="1" x14ac:dyDescent="0.25">
      <c r="D309" s="28" t="str">
        <f ca="1">IF($I309="","",IFERROR(INDEX(tbVisitas[],MATCH($I309,tbVisitas[Linha],0),3),""))</f>
        <v/>
      </c>
      <c r="E309" s="28" t="str">
        <f ca="1">IF($I309="","",IFERROR(INDEX(tbVisitas[],MATCH($I309,tbVisitas[Linha],0),5),""))</f>
        <v/>
      </c>
      <c r="F309" s="29" t="str">
        <f ca="1">IF($I309="","",IFERROR(INDEX(tbVisitas[],MATCH($I309,tbVisitas[Linha],0),1),""))</f>
        <v/>
      </c>
      <c r="G309" s="30" t="str">
        <f ca="1">IF($I309="","",IFERROR(INDEX(tbVisitas[],MATCH($I309,tbVisitas[Linha],0),6),""))</f>
        <v/>
      </c>
      <c r="H309" s="30" t="str">
        <f ca="1">IF($I309="","",IFERROR(INDEX(tbVisitas[],MATCH($I309,tbVisitas[Linha],0),7),""))</f>
        <v/>
      </c>
      <c r="I309" s="30" t="str">
        <f t="array" aca="1" ref="I309" ca="1">IFERROR(INDEX(tbVisitas[],MATCH(SMALL(IF((tbVisitas[Funcionário]=$B$5)*(tbVisitas[Data]&gt;=VLOOKUP($B$7,Aux!$E$2:$G$13,2,FALSE))*(tbVisitas[Data]&lt;=VLOOKUP($B$7,Aux!$E$2:$G$13,3,FALSE))=1,tbVisitas[Linha]),ROW(A304)),IF((tbVisitas[Funcionário]=$B$5)*(tbVisitas[Data]&gt;=VLOOKUP($B$7,Aux!$E$2:$G$13,2,FALSE))*(tbVisitas[Data]&lt;=VLOOKUP($B$7,Aux!$E$2:$G$13,3,FALSE))=1,tbVisitas[Linha]),0),9),"")</f>
        <v/>
      </c>
    </row>
    <row r="310" spans="4:9" ht="30" customHeight="1" x14ac:dyDescent="0.25">
      <c r="D310" s="28" t="str">
        <f ca="1">IF($I310="","",IFERROR(INDEX(tbVisitas[],MATCH($I310,tbVisitas[Linha],0),3),""))</f>
        <v/>
      </c>
      <c r="E310" s="28" t="str">
        <f ca="1">IF($I310="","",IFERROR(INDEX(tbVisitas[],MATCH($I310,tbVisitas[Linha],0),5),""))</f>
        <v/>
      </c>
      <c r="F310" s="29" t="str">
        <f ca="1">IF($I310="","",IFERROR(INDEX(tbVisitas[],MATCH($I310,tbVisitas[Linha],0),1),""))</f>
        <v/>
      </c>
      <c r="G310" s="30" t="str">
        <f ca="1">IF($I310="","",IFERROR(INDEX(tbVisitas[],MATCH($I310,tbVisitas[Linha],0),6),""))</f>
        <v/>
      </c>
      <c r="H310" s="30" t="str">
        <f ca="1">IF($I310="","",IFERROR(INDEX(tbVisitas[],MATCH($I310,tbVisitas[Linha],0),7),""))</f>
        <v/>
      </c>
      <c r="I310" s="30" t="str">
        <f t="array" aca="1" ref="I310" ca="1">IFERROR(INDEX(tbVisitas[],MATCH(SMALL(IF((tbVisitas[Funcionário]=$B$5)*(tbVisitas[Data]&gt;=VLOOKUP($B$7,Aux!$E$2:$G$13,2,FALSE))*(tbVisitas[Data]&lt;=VLOOKUP($B$7,Aux!$E$2:$G$13,3,FALSE))=1,tbVisitas[Linha]),ROW(A305)),IF((tbVisitas[Funcionário]=$B$5)*(tbVisitas[Data]&gt;=VLOOKUP($B$7,Aux!$E$2:$G$13,2,FALSE))*(tbVisitas[Data]&lt;=VLOOKUP($B$7,Aux!$E$2:$G$13,3,FALSE))=1,tbVisitas[Linha]),0),9),"")</f>
        <v/>
      </c>
    </row>
    <row r="311" spans="4:9" ht="30" customHeight="1" x14ac:dyDescent="0.25">
      <c r="D311" s="28" t="str">
        <f ca="1">IF($I311="","",IFERROR(INDEX(tbVisitas[],MATCH($I311,tbVisitas[Linha],0),3),""))</f>
        <v/>
      </c>
      <c r="E311" s="28" t="str">
        <f ca="1">IF($I311="","",IFERROR(INDEX(tbVisitas[],MATCH($I311,tbVisitas[Linha],0),5),""))</f>
        <v/>
      </c>
      <c r="F311" s="29" t="str">
        <f ca="1">IF($I311="","",IFERROR(INDEX(tbVisitas[],MATCH($I311,tbVisitas[Linha],0),1),""))</f>
        <v/>
      </c>
      <c r="G311" s="30" t="str">
        <f ca="1">IF($I311="","",IFERROR(INDEX(tbVisitas[],MATCH($I311,tbVisitas[Linha],0),6),""))</f>
        <v/>
      </c>
      <c r="H311" s="30" t="str">
        <f ca="1">IF($I311="","",IFERROR(INDEX(tbVisitas[],MATCH($I311,tbVisitas[Linha],0),7),""))</f>
        <v/>
      </c>
      <c r="I311" s="30" t="str">
        <f t="array" aca="1" ref="I311" ca="1">IFERROR(INDEX(tbVisitas[],MATCH(SMALL(IF((tbVisitas[Funcionário]=$B$5)*(tbVisitas[Data]&gt;=VLOOKUP($B$7,Aux!$E$2:$G$13,2,FALSE))*(tbVisitas[Data]&lt;=VLOOKUP($B$7,Aux!$E$2:$G$13,3,FALSE))=1,tbVisitas[Linha]),ROW(A306)),IF((tbVisitas[Funcionário]=$B$5)*(tbVisitas[Data]&gt;=VLOOKUP($B$7,Aux!$E$2:$G$13,2,FALSE))*(tbVisitas[Data]&lt;=VLOOKUP($B$7,Aux!$E$2:$G$13,3,FALSE))=1,tbVisitas[Linha]),0),9),"")</f>
        <v/>
      </c>
    </row>
    <row r="312" spans="4:9" ht="30" customHeight="1" x14ac:dyDescent="0.25">
      <c r="D312" s="28" t="str">
        <f ca="1">IF($I312="","",IFERROR(INDEX(tbVisitas[],MATCH($I312,tbVisitas[Linha],0),3),""))</f>
        <v/>
      </c>
      <c r="E312" s="28" t="str">
        <f ca="1">IF($I312="","",IFERROR(INDEX(tbVisitas[],MATCH($I312,tbVisitas[Linha],0),5),""))</f>
        <v/>
      </c>
      <c r="F312" s="29" t="str">
        <f ca="1">IF($I312="","",IFERROR(INDEX(tbVisitas[],MATCH($I312,tbVisitas[Linha],0),1),""))</f>
        <v/>
      </c>
      <c r="G312" s="30" t="str">
        <f ca="1">IF($I312="","",IFERROR(INDEX(tbVisitas[],MATCH($I312,tbVisitas[Linha],0),6),""))</f>
        <v/>
      </c>
      <c r="H312" s="30" t="str">
        <f ca="1">IF($I312="","",IFERROR(INDEX(tbVisitas[],MATCH($I312,tbVisitas[Linha],0),7),""))</f>
        <v/>
      </c>
      <c r="I312" s="30" t="str">
        <f t="array" aca="1" ref="I312" ca="1">IFERROR(INDEX(tbVisitas[],MATCH(SMALL(IF((tbVisitas[Funcionário]=$B$5)*(tbVisitas[Data]&gt;=VLOOKUP($B$7,Aux!$E$2:$G$13,2,FALSE))*(tbVisitas[Data]&lt;=VLOOKUP($B$7,Aux!$E$2:$G$13,3,FALSE))=1,tbVisitas[Linha]),ROW(A307)),IF((tbVisitas[Funcionário]=$B$5)*(tbVisitas[Data]&gt;=VLOOKUP($B$7,Aux!$E$2:$G$13,2,FALSE))*(tbVisitas[Data]&lt;=VLOOKUP($B$7,Aux!$E$2:$G$13,3,FALSE))=1,tbVisitas[Linha]),0),9),"")</f>
        <v/>
      </c>
    </row>
    <row r="313" spans="4:9" ht="30" customHeight="1" x14ac:dyDescent="0.25">
      <c r="D313" s="28" t="str">
        <f ca="1">IF($I313="","",IFERROR(INDEX(tbVisitas[],MATCH($I313,tbVisitas[Linha],0),3),""))</f>
        <v/>
      </c>
      <c r="E313" s="28" t="str">
        <f ca="1">IF($I313="","",IFERROR(INDEX(tbVisitas[],MATCH($I313,tbVisitas[Linha],0),5),""))</f>
        <v/>
      </c>
      <c r="F313" s="29" t="str">
        <f ca="1">IF($I313="","",IFERROR(INDEX(tbVisitas[],MATCH($I313,tbVisitas[Linha],0),1),""))</f>
        <v/>
      </c>
      <c r="G313" s="30" t="str">
        <f ca="1">IF($I313="","",IFERROR(INDEX(tbVisitas[],MATCH($I313,tbVisitas[Linha],0),6),""))</f>
        <v/>
      </c>
      <c r="H313" s="30" t="str">
        <f ca="1">IF($I313="","",IFERROR(INDEX(tbVisitas[],MATCH($I313,tbVisitas[Linha],0),7),""))</f>
        <v/>
      </c>
      <c r="I313" s="30" t="str">
        <f t="array" aca="1" ref="I313" ca="1">IFERROR(INDEX(tbVisitas[],MATCH(SMALL(IF((tbVisitas[Funcionário]=$B$5)*(tbVisitas[Data]&gt;=VLOOKUP($B$7,Aux!$E$2:$G$13,2,FALSE))*(tbVisitas[Data]&lt;=VLOOKUP($B$7,Aux!$E$2:$G$13,3,FALSE))=1,tbVisitas[Linha]),ROW(A308)),IF((tbVisitas[Funcionário]=$B$5)*(tbVisitas[Data]&gt;=VLOOKUP($B$7,Aux!$E$2:$G$13,2,FALSE))*(tbVisitas[Data]&lt;=VLOOKUP($B$7,Aux!$E$2:$G$13,3,FALSE))=1,tbVisitas[Linha]),0),9),"")</f>
        <v/>
      </c>
    </row>
    <row r="314" spans="4:9" ht="30" customHeight="1" x14ac:dyDescent="0.25">
      <c r="D314" s="28" t="str">
        <f ca="1">IF($I314="","",IFERROR(INDEX(tbVisitas[],MATCH($I314,tbVisitas[Linha],0),3),""))</f>
        <v/>
      </c>
      <c r="E314" s="28" t="str">
        <f ca="1">IF($I314="","",IFERROR(INDEX(tbVisitas[],MATCH($I314,tbVisitas[Linha],0),5),""))</f>
        <v/>
      </c>
      <c r="F314" s="29" t="str">
        <f ca="1">IF($I314="","",IFERROR(INDEX(tbVisitas[],MATCH($I314,tbVisitas[Linha],0),1),""))</f>
        <v/>
      </c>
      <c r="G314" s="30" t="str">
        <f ca="1">IF($I314="","",IFERROR(INDEX(tbVisitas[],MATCH($I314,tbVisitas[Linha],0),6),""))</f>
        <v/>
      </c>
      <c r="H314" s="30" t="str">
        <f ca="1">IF($I314="","",IFERROR(INDEX(tbVisitas[],MATCH($I314,tbVisitas[Linha],0),7),""))</f>
        <v/>
      </c>
      <c r="I314" s="30" t="str">
        <f t="array" aca="1" ref="I314" ca="1">IFERROR(INDEX(tbVisitas[],MATCH(SMALL(IF((tbVisitas[Funcionário]=$B$5)*(tbVisitas[Data]&gt;=VLOOKUP($B$7,Aux!$E$2:$G$13,2,FALSE))*(tbVisitas[Data]&lt;=VLOOKUP($B$7,Aux!$E$2:$G$13,3,FALSE))=1,tbVisitas[Linha]),ROW(A309)),IF((tbVisitas[Funcionário]=$B$5)*(tbVisitas[Data]&gt;=VLOOKUP($B$7,Aux!$E$2:$G$13,2,FALSE))*(tbVisitas[Data]&lt;=VLOOKUP($B$7,Aux!$E$2:$G$13,3,FALSE))=1,tbVisitas[Linha]),0),9),"")</f>
        <v/>
      </c>
    </row>
    <row r="315" spans="4:9" ht="30" customHeight="1" x14ac:dyDescent="0.25">
      <c r="D315" s="28" t="str">
        <f ca="1">IF($I315="","",IFERROR(INDEX(tbVisitas[],MATCH($I315,tbVisitas[Linha],0),3),""))</f>
        <v/>
      </c>
      <c r="E315" s="28" t="str">
        <f ca="1">IF($I315="","",IFERROR(INDEX(tbVisitas[],MATCH($I315,tbVisitas[Linha],0),5),""))</f>
        <v/>
      </c>
      <c r="F315" s="29" t="str">
        <f ca="1">IF($I315="","",IFERROR(INDEX(tbVisitas[],MATCH($I315,tbVisitas[Linha],0),1),""))</f>
        <v/>
      </c>
      <c r="G315" s="30" t="str">
        <f ca="1">IF($I315="","",IFERROR(INDEX(tbVisitas[],MATCH($I315,tbVisitas[Linha],0),6),""))</f>
        <v/>
      </c>
      <c r="H315" s="30" t="str">
        <f ca="1">IF($I315="","",IFERROR(INDEX(tbVisitas[],MATCH($I315,tbVisitas[Linha],0),7),""))</f>
        <v/>
      </c>
      <c r="I315" s="30" t="str">
        <f t="array" aca="1" ref="I315" ca="1">IFERROR(INDEX(tbVisitas[],MATCH(SMALL(IF((tbVisitas[Funcionário]=$B$5)*(tbVisitas[Data]&gt;=VLOOKUP($B$7,Aux!$E$2:$G$13,2,FALSE))*(tbVisitas[Data]&lt;=VLOOKUP($B$7,Aux!$E$2:$G$13,3,FALSE))=1,tbVisitas[Linha]),ROW(A310)),IF((tbVisitas[Funcionário]=$B$5)*(tbVisitas[Data]&gt;=VLOOKUP($B$7,Aux!$E$2:$G$13,2,FALSE))*(tbVisitas[Data]&lt;=VLOOKUP($B$7,Aux!$E$2:$G$13,3,FALSE))=1,tbVisitas[Linha]),0),9),"")</f>
        <v/>
      </c>
    </row>
    <row r="316" spans="4:9" ht="30" customHeight="1" x14ac:dyDescent="0.25">
      <c r="D316" s="28" t="str">
        <f ca="1">IF($I316="","",IFERROR(INDEX(tbVisitas[],MATCH($I316,tbVisitas[Linha],0),3),""))</f>
        <v/>
      </c>
      <c r="E316" s="28" t="str">
        <f ca="1">IF($I316="","",IFERROR(INDEX(tbVisitas[],MATCH($I316,tbVisitas[Linha],0),5),""))</f>
        <v/>
      </c>
      <c r="F316" s="29" t="str">
        <f ca="1">IF($I316="","",IFERROR(INDEX(tbVisitas[],MATCH($I316,tbVisitas[Linha],0),1),""))</f>
        <v/>
      </c>
      <c r="G316" s="30" t="str">
        <f ca="1">IF($I316="","",IFERROR(INDEX(tbVisitas[],MATCH($I316,tbVisitas[Linha],0),6),""))</f>
        <v/>
      </c>
      <c r="H316" s="30" t="str">
        <f ca="1">IF($I316="","",IFERROR(INDEX(tbVisitas[],MATCH($I316,tbVisitas[Linha],0),7),""))</f>
        <v/>
      </c>
      <c r="I316" s="30" t="str">
        <f t="array" aca="1" ref="I316" ca="1">IFERROR(INDEX(tbVisitas[],MATCH(SMALL(IF((tbVisitas[Funcionário]=$B$5)*(tbVisitas[Data]&gt;=VLOOKUP($B$7,Aux!$E$2:$G$13,2,FALSE))*(tbVisitas[Data]&lt;=VLOOKUP($B$7,Aux!$E$2:$G$13,3,FALSE))=1,tbVisitas[Linha]),ROW(A311)),IF((tbVisitas[Funcionário]=$B$5)*(tbVisitas[Data]&gt;=VLOOKUP($B$7,Aux!$E$2:$G$13,2,FALSE))*(tbVisitas[Data]&lt;=VLOOKUP($B$7,Aux!$E$2:$G$13,3,FALSE))=1,tbVisitas[Linha]),0),9),"")</f>
        <v/>
      </c>
    </row>
    <row r="317" spans="4:9" ht="30" customHeight="1" x14ac:dyDescent="0.25">
      <c r="D317" s="28" t="str">
        <f ca="1">IF($I317="","",IFERROR(INDEX(tbVisitas[],MATCH($I317,tbVisitas[Linha],0),3),""))</f>
        <v/>
      </c>
      <c r="E317" s="28" t="str">
        <f ca="1">IF($I317="","",IFERROR(INDEX(tbVisitas[],MATCH($I317,tbVisitas[Linha],0),5),""))</f>
        <v/>
      </c>
      <c r="F317" s="29" t="str">
        <f ca="1">IF($I317="","",IFERROR(INDEX(tbVisitas[],MATCH($I317,tbVisitas[Linha],0),1),""))</f>
        <v/>
      </c>
      <c r="G317" s="30" t="str">
        <f ca="1">IF($I317="","",IFERROR(INDEX(tbVisitas[],MATCH($I317,tbVisitas[Linha],0),6),""))</f>
        <v/>
      </c>
      <c r="H317" s="30" t="str">
        <f ca="1">IF($I317="","",IFERROR(INDEX(tbVisitas[],MATCH($I317,tbVisitas[Linha],0),7),""))</f>
        <v/>
      </c>
      <c r="I317" s="30" t="str">
        <f t="array" aca="1" ref="I317" ca="1">IFERROR(INDEX(tbVisitas[],MATCH(SMALL(IF((tbVisitas[Funcionário]=$B$5)*(tbVisitas[Data]&gt;=VLOOKUP($B$7,Aux!$E$2:$G$13,2,FALSE))*(tbVisitas[Data]&lt;=VLOOKUP($B$7,Aux!$E$2:$G$13,3,FALSE))=1,tbVisitas[Linha]),ROW(A312)),IF((tbVisitas[Funcionário]=$B$5)*(tbVisitas[Data]&gt;=VLOOKUP($B$7,Aux!$E$2:$G$13,2,FALSE))*(tbVisitas[Data]&lt;=VLOOKUP($B$7,Aux!$E$2:$G$13,3,FALSE))=1,tbVisitas[Linha]),0),9),"")</f>
        <v/>
      </c>
    </row>
    <row r="318" spans="4:9" ht="30" customHeight="1" x14ac:dyDescent="0.25">
      <c r="D318" s="28" t="str">
        <f ca="1">IF($I318="","",IFERROR(INDEX(tbVisitas[],MATCH($I318,tbVisitas[Linha],0),3),""))</f>
        <v/>
      </c>
      <c r="E318" s="28" t="str">
        <f ca="1">IF($I318="","",IFERROR(INDEX(tbVisitas[],MATCH($I318,tbVisitas[Linha],0),5),""))</f>
        <v/>
      </c>
      <c r="F318" s="29" t="str">
        <f ca="1">IF($I318="","",IFERROR(INDEX(tbVisitas[],MATCH($I318,tbVisitas[Linha],0),1),""))</f>
        <v/>
      </c>
      <c r="G318" s="30" t="str">
        <f ca="1">IF($I318="","",IFERROR(INDEX(tbVisitas[],MATCH($I318,tbVisitas[Linha],0),6),""))</f>
        <v/>
      </c>
      <c r="H318" s="30" t="str">
        <f ca="1">IF($I318="","",IFERROR(INDEX(tbVisitas[],MATCH($I318,tbVisitas[Linha],0),7),""))</f>
        <v/>
      </c>
      <c r="I318" s="30" t="str">
        <f t="array" aca="1" ref="I318" ca="1">IFERROR(INDEX(tbVisitas[],MATCH(SMALL(IF((tbVisitas[Funcionário]=$B$5)*(tbVisitas[Data]&gt;=VLOOKUP($B$7,Aux!$E$2:$G$13,2,FALSE))*(tbVisitas[Data]&lt;=VLOOKUP($B$7,Aux!$E$2:$G$13,3,FALSE))=1,tbVisitas[Linha]),ROW(A313)),IF((tbVisitas[Funcionário]=$B$5)*(tbVisitas[Data]&gt;=VLOOKUP($B$7,Aux!$E$2:$G$13,2,FALSE))*(tbVisitas[Data]&lt;=VLOOKUP($B$7,Aux!$E$2:$G$13,3,FALSE))=1,tbVisitas[Linha]),0),9),"")</f>
        <v/>
      </c>
    </row>
    <row r="319" spans="4:9" ht="30" customHeight="1" x14ac:dyDescent="0.25">
      <c r="D319" s="28" t="str">
        <f ca="1">IF($I319="","",IFERROR(INDEX(tbVisitas[],MATCH($I319,tbVisitas[Linha],0),3),""))</f>
        <v/>
      </c>
      <c r="E319" s="28" t="str">
        <f ca="1">IF($I319="","",IFERROR(INDEX(tbVisitas[],MATCH($I319,tbVisitas[Linha],0),5),""))</f>
        <v/>
      </c>
      <c r="F319" s="29" t="str">
        <f ca="1">IF($I319="","",IFERROR(INDEX(tbVisitas[],MATCH($I319,tbVisitas[Linha],0),1),""))</f>
        <v/>
      </c>
      <c r="G319" s="30" t="str">
        <f ca="1">IF($I319="","",IFERROR(INDEX(tbVisitas[],MATCH($I319,tbVisitas[Linha],0),6),""))</f>
        <v/>
      </c>
      <c r="H319" s="30" t="str">
        <f ca="1">IF($I319="","",IFERROR(INDEX(tbVisitas[],MATCH($I319,tbVisitas[Linha],0),7),""))</f>
        <v/>
      </c>
      <c r="I319" s="30" t="str">
        <f t="array" aca="1" ref="I319" ca="1">IFERROR(INDEX(tbVisitas[],MATCH(SMALL(IF((tbVisitas[Funcionário]=$B$5)*(tbVisitas[Data]&gt;=VLOOKUP($B$7,Aux!$E$2:$G$13,2,FALSE))*(tbVisitas[Data]&lt;=VLOOKUP($B$7,Aux!$E$2:$G$13,3,FALSE))=1,tbVisitas[Linha]),ROW(A314)),IF((tbVisitas[Funcionário]=$B$5)*(tbVisitas[Data]&gt;=VLOOKUP($B$7,Aux!$E$2:$G$13,2,FALSE))*(tbVisitas[Data]&lt;=VLOOKUP($B$7,Aux!$E$2:$G$13,3,FALSE))=1,tbVisitas[Linha]),0),9),"")</f>
        <v/>
      </c>
    </row>
    <row r="320" spans="4:9" ht="30" customHeight="1" x14ac:dyDescent="0.25">
      <c r="D320" s="28" t="str">
        <f ca="1">IF($I320="","",IFERROR(INDEX(tbVisitas[],MATCH($I320,tbVisitas[Linha],0),3),""))</f>
        <v/>
      </c>
      <c r="E320" s="28" t="str">
        <f ca="1">IF($I320="","",IFERROR(INDEX(tbVisitas[],MATCH($I320,tbVisitas[Linha],0),5),""))</f>
        <v/>
      </c>
      <c r="F320" s="29" t="str">
        <f ca="1">IF($I320="","",IFERROR(INDEX(tbVisitas[],MATCH($I320,tbVisitas[Linha],0),1),""))</f>
        <v/>
      </c>
      <c r="G320" s="30" t="str">
        <f ca="1">IF($I320="","",IFERROR(INDEX(tbVisitas[],MATCH($I320,tbVisitas[Linha],0),6),""))</f>
        <v/>
      </c>
      <c r="H320" s="30" t="str">
        <f ca="1">IF($I320="","",IFERROR(INDEX(tbVisitas[],MATCH($I320,tbVisitas[Linha],0),7),""))</f>
        <v/>
      </c>
      <c r="I320" s="30" t="str">
        <f t="array" aca="1" ref="I320" ca="1">IFERROR(INDEX(tbVisitas[],MATCH(SMALL(IF((tbVisitas[Funcionário]=$B$5)*(tbVisitas[Data]&gt;=VLOOKUP($B$7,Aux!$E$2:$G$13,2,FALSE))*(tbVisitas[Data]&lt;=VLOOKUP($B$7,Aux!$E$2:$G$13,3,FALSE))=1,tbVisitas[Linha]),ROW(A315)),IF((tbVisitas[Funcionário]=$B$5)*(tbVisitas[Data]&gt;=VLOOKUP($B$7,Aux!$E$2:$G$13,2,FALSE))*(tbVisitas[Data]&lt;=VLOOKUP($B$7,Aux!$E$2:$G$13,3,FALSE))=1,tbVisitas[Linha]),0),9),"")</f>
        <v/>
      </c>
    </row>
    <row r="321" spans="4:9" ht="30" customHeight="1" x14ac:dyDescent="0.25">
      <c r="D321" s="28" t="str">
        <f ca="1">IF($I321="","",IFERROR(INDEX(tbVisitas[],MATCH($I321,tbVisitas[Linha],0),3),""))</f>
        <v/>
      </c>
      <c r="E321" s="28" t="str">
        <f ca="1">IF($I321="","",IFERROR(INDEX(tbVisitas[],MATCH($I321,tbVisitas[Linha],0),5),""))</f>
        <v/>
      </c>
      <c r="F321" s="29" t="str">
        <f ca="1">IF($I321="","",IFERROR(INDEX(tbVisitas[],MATCH($I321,tbVisitas[Linha],0),1),""))</f>
        <v/>
      </c>
      <c r="G321" s="30" t="str">
        <f ca="1">IF($I321="","",IFERROR(INDEX(tbVisitas[],MATCH($I321,tbVisitas[Linha],0),6),""))</f>
        <v/>
      </c>
      <c r="H321" s="30" t="str">
        <f ca="1">IF($I321="","",IFERROR(INDEX(tbVisitas[],MATCH($I321,tbVisitas[Linha],0),7),""))</f>
        <v/>
      </c>
      <c r="I321" s="30" t="str">
        <f t="array" aca="1" ref="I321" ca="1">IFERROR(INDEX(tbVisitas[],MATCH(SMALL(IF((tbVisitas[Funcionário]=$B$5)*(tbVisitas[Data]&gt;=VLOOKUP($B$7,Aux!$E$2:$G$13,2,FALSE))*(tbVisitas[Data]&lt;=VLOOKUP($B$7,Aux!$E$2:$G$13,3,FALSE))=1,tbVisitas[Linha]),ROW(A316)),IF((tbVisitas[Funcionário]=$B$5)*(tbVisitas[Data]&gt;=VLOOKUP($B$7,Aux!$E$2:$G$13,2,FALSE))*(tbVisitas[Data]&lt;=VLOOKUP($B$7,Aux!$E$2:$G$13,3,FALSE))=1,tbVisitas[Linha]),0),9),"")</f>
        <v/>
      </c>
    </row>
    <row r="322" spans="4:9" ht="30" customHeight="1" x14ac:dyDescent="0.25">
      <c r="D322" s="28" t="str">
        <f ca="1">IF($I322="","",IFERROR(INDEX(tbVisitas[],MATCH($I322,tbVisitas[Linha],0),3),""))</f>
        <v/>
      </c>
      <c r="E322" s="28" t="str">
        <f ca="1">IF($I322="","",IFERROR(INDEX(tbVisitas[],MATCH($I322,tbVisitas[Linha],0),5),""))</f>
        <v/>
      </c>
      <c r="F322" s="29" t="str">
        <f ca="1">IF($I322="","",IFERROR(INDEX(tbVisitas[],MATCH($I322,tbVisitas[Linha],0),1),""))</f>
        <v/>
      </c>
      <c r="G322" s="30" t="str">
        <f ca="1">IF($I322="","",IFERROR(INDEX(tbVisitas[],MATCH($I322,tbVisitas[Linha],0),6),""))</f>
        <v/>
      </c>
      <c r="H322" s="30" t="str">
        <f ca="1">IF($I322="","",IFERROR(INDEX(tbVisitas[],MATCH($I322,tbVisitas[Linha],0),7),""))</f>
        <v/>
      </c>
      <c r="I322" s="30" t="str">
        <f t="array" aca="1" ref="I322" ca="1">IFERROR(INDEX(tbVisitas[],MATCH(SMALL(IF((tbVisitas[Funcionário]=$B$5)*(tbVisitas[Data]&gt;=VLOOKUP($B$7,Aux!$E$2:$G$13,2,FALSE))*(tbVisitas[Data]&lt;=VLOOKUP($B$7,Aux!$E$2:$G$13,3,FALSE))=1,tbVisitas[Linha]),ROW(A317)),IF((tbVisitas[Funcionário]=$B$5)*(tbVisitas[Data]&gt;=VLOOKUP($B$7,Aux!$E$2:$G$13,2,FALSE))*(tbVisitas[Data]&lt;=VLOOKUP($B$7,Aux!$E$2:$G$13,3,FALSE))=1,tbVisitas[Linha]),0),9),"")</f>
        <v/>
      </c>
    </row>
    <row r="323" spans="4:9" ht="30" customHeight="1" x14ac:dyDescent="0.25">
      <c r="D323" s="28" t="str">
        <f ca="1">IF($I323="","",IFERROR(INDEX(tbVisitas[],MATCH($I323,tbVisitas[Linha],0),3),""))</f>
        <v/>
      </c>
      <c r="E323" s="28" t="str">
        <f ca="1">IF($I323="","",IFERROR(INDEX(tbVisitas[],MATCH($I323,tbVisitas[Linha],0),5),""))</f>
        <v/>
      </c>
      <c r="F323" s="29" t="str">
        <f ca="1">IF($I323="","",IFERROR(INDEX(tbVisitas[],MATCH($I323,tbVisitas[Linha],0),1),""))</f>
        <v/>
      </c>
      <c r="G323" s="30" t="str">
        <f ca="1">IF($I323="","",IFERROR(INDEX(tbVisitas[],MATCH($I323,tbVisitas[Linha],0),6),""))</f>
        <v/>
      </c>
      <c r="H323" s="30" t="str">
        <f ca="1">IF($I323="","",IFERROR(INDEX(tbVisitas[],MATCH($I323,tbVisitas[Linha],0),7),""))</f>
        <v/>
      </c>
      <c r="I323" s="30" t="str">
        <f t="array" aca="1" ref="I323" ca="1">IFERROR(INDEX(tbVisitas[],MATCH(SMALL(IF((tbVisitas[Funcionário]=$B$5)*(tbVisitas[Data]&gt;=VLOOKUP($B$7,Aux!$E$2:$G$13,2,FALSE))*(tbVisitas[Data]&lt;=VLOOKUP($B$7,Aux!$E$2:$G$13,3,FALSE))=1,tbVisitas[Linha]),ROW(A318)),IF((tbVisitas[Funcionário]=$B$5)*(tbVisitas[Data]&gt;=VLOOKUP($B$7,Aux!$E$2:$G$13,2,FALSE))*(tbVisitas[Data]&lt;=VLOOKUP($B$7,Aux!$E$2:$G$13,3,FALSE))=1,tbVisitas[Linha]),0),9),"")</f>
        <v/>
      </c>
    </row>
    <row r="324" spans="4:9" ht="30" customHeight="1" x14ac:dyDescent="0.25">
      <c r="D324" s="28" t="str">
        <f ca="1">IF($I324="","",IFERROR(INDEX(tbVisitas[],MATCH($I324,tbVisitas[Linha],0),3),""))</f>
        <v/>
      </c>
      <c r="E324" s="28" t="str">
        <f ca="1">IF($I324="","",IFERROR(INDEX(tbVisitas[],MATCH($I324,tbVisitas[Linha],0),5),""))</f>
        <v/>
      </c>
      <c r="F324" s="29" t="str">
        <f ca="1">IF($I324="","",IFERROR(INDEX(tbVisitas[],MATCH($I324,tbVisitas[Linha],0),1),""))</f>
        <v/>
      </c>
      <c r="G324" s="30" t="str">
        <f ca="1">IF($I324="","",IFERROR(INDEX(tbVisitas[],MATCH($I324,tbVisitas[Linha],0),6),""))</f>
        <v/>
      </c>
      <c r="H324" s="30" t="str">
        <f ca="1">IF($I324="","",IFERROR(INDEX(tbVisitas[],MATCH($I324,tbVisitas[Linha],0),7),""))</f>
        <v/>
      </c>
      <c r="I324" s="30" t="str">
        <f t="array" aca="1" ref="I324" ca="1">IFERROR(INDEX(tbVisitas[],MATCH(SMALL(IF((tbVisitas[Funcionário]=$B$5)*(tbVisitas[Data]&gt;=VLOOKUP($B$7,Aux!$E$2:$G$13,2,FALSE))*(tbVisitas[Data]&lt;=VLOOKUP($B$7,Aux!$E$2:$G$13,3,FALSE))=1,tbVisitas[Linha]),ROW(A319)),IF((tbVisitas[Funcionário]=$B$5)*(tbVisitas[Data]&gt;=VLOOKUP($B$7,Aux!$E$2:$G$13,2,FALSE))*(tbVisitas[Data]&lt;=VLOOKUP($B$7,Aux!$E$2:$G$13,3,FALSE))=1,tbVisitas[Linha]),0),9),"")</f>
        <v/>
      </c>
    </row>
    <row r="325" spans="4:9" ht="30" customHeight="1" x14ac:dyDescent="0.25">
      <c r="D325" s="28" t="str">
        <f ca="1">IF($I325="","",IFERROR(INDEX(tbVisitas[],MATCH($I325,tbVisitas[Linha],0),3),""))</f>
        <v/>
      </c>
      <c r="E325" s="28" t="str">
        <f ca="1">IF($I325="","",IFERROR(INDEX(tbVisitas[],MATCH($I325,tbVisitas[Linha],0),5),""))</f>
        <v/>
      </c>
      <c r="F325" s="29" t="str">
        <f ca="1">IF($I325="","",IFERROR(INDEX(tbVisitas[],MATCH($I325,tbVisitas[Linha],0),1),""))</f>
        <v/>
      </c>
      <c r="G325" s="30" t="str">
        <f ca="1">IF($I325="","",IFERROR(INDEX(tbVisitas[],MATCH($I325,tbVisitas[Linha],0),6),""))</f>
        <v/>
      </c>
      <c r="H325" s="30" t="str">
        <f ca="1">IF($I325="","",IFERROR(INDEX(tbVisitas[],MATCH($I325,tbVisitas[Linha],0),7),""))</f>
        <v/>
      </c>
      <c r="I325" s="30" t="str">
        <f t="array" aca="1" ref="I325" ca="1">IFERROR(INDEX(tbVisitas[],MATCH(SMALL(IF((tbVisitas[Funcionário]=$B$5)*(tbVisitas[Data]&gt;=VLOOKUP($B$7,Aux!$E$2:$G$13,2,FALSE))*(tbVisitas[Data]&lt;=VLOOKUP($B$7,Aux!$E$2:$G$13,3,FALSE))=1,tbVisitas[Linha]),ROW(A320)),IF((tbVisitas[Funcionário]=$B$5)*(tbVisitas[Data]&gt;=VLOOKUP($B$7,Aux!$E$2:$G$13,2,FALSE))*(tbVisitas[Data]&lt;=VLOOKUP($B$7,Aux!$E$2:$G$13,3,FALSE))=1,tbVisitas[Linha]),0),9),"")</f>
        <v/>
      </c>
    </row>
    <row r="326" spans="4:9" ht="30" customHeight="1" x14ac:dyDescent="0.25">
      <c r="D326" s="28" t="str">
        <f ca="1">IF($I326="","",IFERROR(INDEX(tbVisitas[],MATCH($I326,tbVisitas[Linha],0),3),""))</f>
        <v/>
      </c>
      <c r="E326" s="28" t="str">
        <f ca="1">IF($I326="","",IFERROR(INDEX(tbVisitas[],MATCH($I326,tbVisitas[Linha],0),5),""))</f>
        <v/>
      </c>
      <c r="F326" s="29" t="str">
        <f ca="1">IF($I326="","",IFERROR(INDEX(tbVisitas[],MATCH($I326,tbVisitas[Linha],0),1),""))</f>
        <v/>
      </c>
      <c r="G326" s="30" t="str">
        <f ca="1">IF($I326="","",IFERROR(INDEX(tbVisitas[],MATCH($I326,tbVisitas[Linha],0),6),""))</f>
        <v/>
      </c>
      <c r="H326" s="30" t="str">
        <f ca="1">IF($I326="","",IFERROR(INDEX(tbVisitas[],MATCH($I326,tbVisitas[Linha],0),7),""))</f>
        <v/>
      </c>
      <c r="I326" s="30" t="str">
        <f t="array" aca="1" ref="I326" ca="1">IFERROR(INDEX(tbVisitas[],MATCH(SMALL(IF((tbVisitas[Funcionário]=$B$5)*(tbVisitas[Data]&gt;=VLOOKUP($B$7,Aux!$E$2:$G$13,2,FALSE))*(tbVisitas[Data]&lt;=VLOOKUP($B$7,Aux!$E$2:$G$13,3,FALSE))=1,tbVisitas[Linha]),ROW(A321)),IF((tbVisitas[Funcionário]=$B$5)*(tbVisitas[Data]&gt;=VLOOKUP($B$7,Aux!$E$2:$G$13,2,FALSE))*(tbVisitas[Data]&lt;=VLOOKUP($B$7,Aux!$E$2:$G$13,3,FALSE))=1,tbVisitas[Linha]),0),9),"")</f>
        <v/>
      </c>
    </row>
    <row r="327" spans="4:9" ht="30" customHeight="1" x14ac:dyDescent="0.25">
      <c r="D327" s="28" t="str">
        <f ca="1">IF($I327="","",IFERROR(INDEX(tbVisitas[],MATCH($I327,tbVisitas[Linha],0),3),""))</f>
        <v/>
      </c>
      <c r="E327" s="28" t="str">
        <f ca="1">IF($I327="","",IFERROR(INDEX(tbVisitas[],MATCH($I327,tbVisitas[Linha],0),5),""))</f>
        <v/>
      </c>
      <c r="F327" s="29" t="str">
        <f ca="1">IF($I327="","",IFERROR(INDEX(tbVisitas[],MATCH($I327,tbVisitas[Linha],0),1),""))</f>
        <v/>
      </c>
      <c r="G327" s="30" t="str">
        <f ca="1">IF($I327="","",IFERROR(INDEX(tbVisitas[],MATCH($I327,tbVisitas[Linha],0),6),""))</f>
        <v/>
      </c>
      <c r="H327" s="30" t="str">
        <f ca="1">IF($I327="","",IFERROR(INDEX(tbVisitas[],MATCH($I327,tbVisitas[Linha],0),7),""))</f>
        <v/>
      </c>
      <c r="I327" s="30" t="str">
        <f t="array" aca="1" ref="I327" ca="1">IFERROR(INDEX(tbVisitas[],MATCH(SMALL(IF((tbVisitas[Funcionário]=$B$5)*(tbVisitas[Data]&gt;=VLOOKUP($B$7,Aux!$E$2:$G$13,2,FALSE))*(tbVisitas[Data]&lt;=VLOOKUP($B$7,Aux!$E$2:$G$13,3,FALSE))=1,tbVisitas[Linha]),ROW(A322)),IF((tbVisitas[Funcionário]=$B$5)*(tbVisitas[Data]&gt;=VLOOKUP($B$7,Aux!$E$2:$G$13,2,FALSE))*(tbVisitas[Data]&lt;=VLOOKUP($B$7,Aux!$E$2:$G$13,3,FALSE))=1,tbVisitas[Linha]),0),9),"")</f>
        <v/>
      </c>
    </row>
    <row r="328" spans="4:9" ht="30" customHeight="1" x14ac:dyDescent="0.25">
      <c r="D328" s="28" t="str">
        <f ca="1">IF($I328="","",IFERROR(INDEX(tbVisitas[],MATCH($I328,tbVisitas[Linha],0),3),""))</f>
        <v/>
      </c>
      <c r="E328" s="28" t="str">
        <f ca="1">IF($I328="","",IFERROR(INDEX(tbVisitas[],MATCH($I328,tbVisitas[Linha],0),5),""))</f>
        <v/>
      </c>
      <c r="F328" s="29" t="str">
        <f ca="1">IF($I328="","",IFERROR(INDEX(tbVisitas[],MATCH($I328,tbVisitas[Linha],0),1),""))</f>
        <v/>
      </c>
      <c r="G328" s="30" t="str">
        <f ca="1">IF($I328="","",IFERROR(INDEX(tbVisitas[],MATCH($I328,tbVisitas[Linha],0),6),""))</f>
        <v/>
      </c>
      <c r="H328" s="30" t="str">
        <f ca="1">IF($I328="","",IFERROR(INDEX(tbVisitas[],MATCH($I328,tbVisitas[Linha],0),7),""))</f>
        <v/>
      </c>
      <c r="I328" s="30" t="str">
        <f t="array" aca="1" ref="I328" ca="1">IFERROR(INDEX(tbVisitas[],MATCH(SMALL(IF((tbVisitas[Funcionário]=$B$5)*(tbVisitas[Data]&gt;=VLOOKUP($B$7,Aux!$E$2:$G$13,2,FALSE))*(tbVisitas[Data]&lt;=VLOOKUP($B$7,Aux!$E$2:$G$13,3,FALSE))=1,tbVisitas[Linha]),ROW(A323)),IF((tbVisitas[Funcionário]=$B$5)*(tbVisitas[Data]&gt;=VLOOKUP($B$7,Aux!$E$2:$G$13,2,FALSE))*(tbVisitas[Data]&lt;=VLOOKUP($B$7,Aux!$E$2:$G$13,3,FALSE))=1,tbVisitas[Linha]),0),9),"")</f>
        <v/>
      </c>
    </row>
    <row r="329" spans="4:9" ht="30" customHeight="1" x14ac:dyDescent="0.25">
      <c r="D329" s="28" t="str">
        <f ca="1">IF($I329="","",IFERROR(INDEX(tbVisitas[],MATCH($I329,tbVisitas[Linha],0),3),""))</f>
        <v/>
      </c>
      <c r="E329" s="28" t="str">
        <f ca="1">IF($I329="","",IFERROR(INDEX(tbVisitas[],MATCH($I329,tbVisitas[Linha],0),5),""))</f>
        <v/>
      </c>
      <c r="F329" s="29" t="str">
        <f ca="1">IF($I329="","",IFERROR(INDEX(tbVisitas[],MATCH($I329,tbVisitas[Linha],0),1),""))</f>
        <v/>
      </c>
      <c r="G329" s="30" t="str">
        <f ca="1">IF($I329="","",IFERROR(INDEX(tbVisitas[],MATCH($I329,tbVisitas[Linha],0),6),""))</f>
        <v/>
      </c>
      <c r="H329" s="30" t="str">
        <f ca="1">IF($I329="","",IFERROR(INDEX(tbVisitas[],MATCH($I329,tbVisitas[Linha],0),7),""))</f>
        <v/>
      </c>
      <c r="I329" s="30" t="str">
        <f t="array" aca="1" ref="I329" ca="1">IFERROR(INDEX(tbVisitas[],MATCH(SMALL(IF((tbVisitas[Funcionário]=$B$5)*(tbVisitas[Data]&gt;=VLOOKUP($B$7,Aux!$E$2:$G$13,2,FALSE))*(tbVisitas[Data]&lt;=VLOOKUP($B$7,Aux!$E$2:$G$13,3,FALSE))=1,tbVisitas[Linha]),ROW(A324)),IF((tbVisitas[Funcionário]=$B$5)*(tbVisitas[Data]&gt;=VLOOKUP($B$7,Aux!$E$2:$G$13,2,FALSE))*(tbVisitas[Data]&lt;=VLOOKUP($B$7,Aux!$E$2:$G$13,3,FALSE))=1,tbVisitas[Linha]),0),9),"")</f>
        <v/>
      </c>
    </row>
    <row r="330" spans="4:9" ht="30" customHeight="1" x14ac:dyDescent="0.25">
      <c r="D330" s="28" t="str">
        <f ca="1">IF($I330="","",IFERROR(INDEX(tbVisitas[],MATCH($I330,tbVisitas[Linha],0),3),""))</f>
        <v/>
      </c>
      <c r="E330" s="28" t="str">
        <f ca="1">IF($I330="","",IFERROR(INDEX(tbVisitas[],MATCH($I330,tbVisitas[Linha],0),5),""))</f>
        <v/>
      </c>
      <c r="F330" s="29" t="str">
        <f ca="1">IF($I330="","",IFERROR(INDEX(tbVisitas[],MATCH($I330,tbVisitas[Linha],0),1),""))</f>
        <v/>
      </c>
      <c r="G330" s="30" t="str">
        <f ca="1">IF($I330="","",IFERROR(INDEX(tbVisitas[],MATCH($I330,tbVisitas[Linha],0),6),""))</f>
        <v/>
      </c>
      <c r="H330" s="30" t="str">
        <f ca="1">IF($I330="","",IFERROR(INDEX(tbVisitas[],MATCH($I330,tbVisitas[Linha],0),7),""))</f>
        <v/>
      </c>
      <c r="I330" s="30" t="str">
        <f t="array" aca="1" ref="I330" ca="1">IFERROR(INDEX(tbVisitas[],MATCH(SMALL(IF((tbVisitas[Funcionário]=$B$5)*(tbVisitas[Data]&gt;=VLOOKUP($B$7,Aux!$E$2:$G$13,2,FALSE))*(tbVisitas[Data]&lt;=VLOOKUP($B$7,Aux!$E$2:$G$13,3,FALSE))=1,tbVisitas[Linha]),ROW(A325)),IF((tbVisitas[Funcionário]=$B$5)*(tbVisitas[Data]&gt;=VLOOKUP($B$7,Aux!$E$2:$G$13,2,FALSE))*(tbVisitas[Data]&lt;=VLOOKUP($B$7,Aux!$E$2:$G$13,3,FALSE))=1,tbVisitas[Linha]),0),9),"")</f>
        <v/>
      </c>
    </row>
    <row r="331" spans="4:9" ht="30" customHeight="1" x14ac:dyDescent="0.25">
      <c r="D331" s="28" t="str">
        <f ca="1">IF($I331="","",IFERROR(INDEX(tbVisitas[],MATCH($I331,tbVisitas[Linha],0),3),""))</f>
        <v/>
      </c>
      <c r="E331" s="28" t="str">
        <f ca="1">IF($I331="","",IFERROR(INDEX(tbVisitas[],MATCH($I331,tbVisitas[Linha],0),5),""))</f>
        <v/>
      </c>
      <c r="F331" s="29" t="str">
        <f ca="1">IF($I331="","",IFERROR(INDEX(tbVisitas[],MATCH($I331,tbVisitas[Linha],0),1),""))</f>
        <v/>
      </c>
      <c r="G331" s="30" t="str">
        <f ca="1">IF($I331="","",IFERROR(INDEX(tbVisitas[],MATCH($I331,tbVisitas[Linha],0),6),""))</f>
        <v/>
      </c>
      <c r="H331" s="30" t="str">
        <f ca="1">IF($I331="","",IFERROR(INDEX(tbVisitas[],MATCH($I331,tbVisitas[Linha],0),7),""))</f>
        <v/>
      </c>
      <c r="I331" s="30" t="str">
        <f t="array" aca="1" ref="I331" ca="1">IFERROR(INDEX(tbVisitas[],MATCH(SMALL(IF((tbVisitas[Funcionário]=$B$5)*(tbVisitas[Data]&gt;=VLOOKUP($B$7,Aux!$E$2:$G$13,2,FALSE))*(tbVisitas[Data]&lt;=VLOOKUP($B$7,Aux!$E$2:$G$13,3,FALSE))=1,tbVisitas[Linha]),ROW(A326)),IF((tbVisitas[Funcionário]=$B$5)*(tbVisitas[Data]&gt;=VLOOKUP($B$7,Aux!$E$2:$G$13,2,FALSE))*(tbVisitas[Data]&lt;=VLOOKUP($B$7,Aux!$E$2:$G$13,3,FALSE))=1,tbVisitas[Linha]),0),9),"")</f>
        <v/>
      </c>
    </row>
    <row r="332" spans="4:9" ht="30" customHeight="1" x14ac:dyDescent="0.25">
      <c r="D332" s="28" t="str">
        <f ca="1">IF($I332="","",IFERROR(INDEX(tbVisitas[],MATCH($I332,tbVisitas[Linha],0),3),""))</f>
        <v/>
      </c>
      <c r="E332" s="28" t="str">
        <f ca="1">IF($I332="","",IFERROR(INDEX(tbVisitas[],MATCH($I332,tbVisitas[Linha],0),5),""))</f>
        <v/>
      </c>
      <c r="F332" s="29" t="str">
        <f ca="1">IF($I332="","",IFERROR(INDEX(tbVisitas[],MATCH($I332,tbVisitas[Linha],0),1),""))</f>
        <v/>
      </c>
      <c r="G332" s="30" t="str">
        <f ca="1">IF($I332="","",IFERROR(INDEX(tbVisitas[],MATCH($I332,tbVisitas[Linha],0),6),""))</f>
        <v/>
      </c>
      <c r="H332" s="30" t="str">
        <f ca="1">IF($I332="","",IFERROR(INDEX(tbVisitas[],MATCH($I332,tbVisitas[Linha],0),7),""))</f>
        <v/>
      </c>
      <c r="I332" s="30" t="str">
        <f t="array" aca="1" ref="I332" ca="1">IFERROR(INDEX(tbVisitas[],MATCH(SMALL(IF((tbVisitas[Funcionário]=$B$5)*(tbVisitas[Data]&gt;=VLOOKUP($B$7,Aux!$E$2:$G$13,2,FALSE))*(tbVisitas[Data]&lt;=VLOOKUP($B$7,Aux!$E$2:$G$13,3,FALSE))=1,tbVisitas[Linha]),ROW(A327)),IF((tbVisitas[Funcionário]=$B$5)*(tbVisitas[Data]&gt;=VLOOKUP($B$7,Aux!$E$2:$G$13,2,FALSE))*(tbVisitas[Data]&lt;=VLOOKUP($B$7,Aux!$E$2:$G$13,3,FALSE))=1,tbVisitas[Linha]),0),9),"")</f>
        <v/>
      </c>
    </row>
    <row r="333" spans="4:9" ht="30" customHeight="1" x14ac:dyDescent="0.25">
      <c r="D333" s="28" t="str">
        <f ca="1">IF($I333="","",IFERROR(INDEX(tbVisitas[],MATCH($I333,tbVisitas[Linha],0),3),""))</f>
        <v/>
      </c>
      <c r="E333" s="28" t="str">
        <f ca="1">IF($I333="","",IFERROR(INDEX(tbVisitas[],MATCH($I333,tbVisitas[Linha],0),5),""))</f>
        <v/>
      </c>
      <c r="F333" s="29" t="str">
        <f ca="1">IF($I333="","",IFERROR(INDEX(tbVisitas[],MATCH($I333,tbVisitas[Linha],0),1),""))</f>
        <v/>
      </c>
      <c r="G333" s="30" t="str">
        <f ca="1">IF($I333="","",IFERROR(INDEX(tbVisitas[],MATCH($I333,tbVisitas[Linha],0),6),""))</f>
        <v/>
      </c>
      <c r="H333" s="30" t="str">
        <f ca="1">IF($I333="","",IFERROR(INDEX(tbVisitas[],MATCH($I333,tbVisitas[Linha],0),7),""))</f>
        <v/>
      </c>
      <c r="I333" s="30" t="str">
        <f t="array" aca="1" ref="I333" ca="1">IFERROR(INDEX(tbVisitas[],MATCH(SMALL(IF((tbVisitas[Funcionário]=$B$5)*(tbVisitas[Data]&gt;=VLOOKUP($B$7,Aux!$E$2:$G$13,2,FALSE))*(tbVisitas[Data]&lt;=VLOOKUP($B$7,Aux!$E$2:$G$13,3,FALSE))=1,tbVisitas[Linha]),ROW(A328)),IF((tbVisitas[Funcionário]=$B$5)*(tbVisitas[Data]&gt;=VLOOKUP($B$7,Aux!$E$2:$G$13,2,FALSE))*(tbVisitas[Data]&lt;=VLOOKUP($B$7,Aux!$E$2:$G$13,3,FALSE))=1,tbVisitas[Linha]),0),9),"")</f>
        <v/>
      </c>
    </row>
    <row r="334" spans="4:9" ht="30" customHeight="1" x14ac:dyDescent="0.25">
      <c r="D334" s="28" t="str">
        <f ca="1">IF($I334="","",IFERROR(INDEX(tbVisitas[],MATCH($I334,tbVisitas[Linha],0),3),""))</f>
        <v/>
      </c>
      <c r="E334" s="28" t="str">
        <f ca="1">IF($I334="","",IFERROR(INDEX(tbVisitas[],MATCH($I334,tbVisitas[Linha],0),5),""))</f>
        <v/>
      </c>
      <c r="F334" s="29" t="str">
        <f ca="1">IF($I334="","",IFERROR(INDEX(tbVisitas[],MATCH($I334,tbVisitas[Linha],0),1),""))</f>
        <v/>
      </c>
      <c r="G334" s="30" t="str">
        <f ca="1">IF($I334="","",IFERROR(INDEX(tbVisitas[],MATCH($I334,tbVisitas[Linha],0),6),""))</f>
        <v/>
      </c>
      <c r="H334" s="30" t="str">
        <f ca="1">IF($I334="","",IFERROR(INDEX(tbVisitas[],MATCH($I334,tbVisitas[Linha],0),7),""))</f>
        <v/>
      </c>
      <c r="I334" s="30" t="str">
        <f t="array" aca="1" ref="I334" ca="1">IFERROR(INDEX(tbVisitas[],MATCH(SMALL(IF((tbVisitas[Funcionário]=$B$5)*(tbVisitas[Data]&gt;=VLOOKUP($B$7,Aux!$E$2:$G$13,2,FALSE))*(tbVisitas[Data]&lt;=VLOOKUP($B$7,Aux!$E$2:$G$13,3,FALSE))=1,tbVisitas[Linha]),ROW(A329)),IF((tbVisitas[Funcionário]=$B$5)*(tbVisitas[Data]&gt;=VLOOKUP($B$7,Aux!$E$2:$G$13,2,FALSE))*(tbVisitas[Data]&lt;=VLOOKUP($B$7,Aux!$E$2:$G$13,3,FALSE))=1,tbVisitas[Linha]),0),9),"")</f>
        <v/>
      </c>
    </row>
    <row r="335" spans="4:9" ht="30" customHeight="1" x14ac:dyDescent="0.25">
      <c r="D335" s="28" t="str">
        <f ca="1">IF($I335="","",IFERROR(INDEX(tbVisitas[],MATCH($I335,tbVisitas[Linha],0),3),""))</f>
        <v/>
      </c>
      <c r="E335" s="28" t="str">
        <f ca="1">IF($I335="","",IFERROR(INDEX(tbVisitas[],MATCH($I335,tbVisitas[Linha],0),5),""))</f>
        <v/>
      </c>
      <c r="F335" s="29" t="str">
        <f ca="1">IF($I335="","",IFERROR(INDEX(tbVisitas[],MATCH($I335,tbVisitas[Linha],0),1),""))</f>
        <v/>
      </c>
      <c r="G335" s="30" t="str">
        <f ca="1">IF($I335="","",IFERROR(INDEX(tbVisitas[],MATCH($I335,tbVisitas[Linha],0),6),""))</f>
        <v/>
      </c>
      <c r="H335" s="30" t="str">
        <f ca="1">IF($I335="","",IFERROR(INDEX(tbVisitas[],MATCH($I335,tbVisitas[Linha],0),7),""))</f>
        <v/>
      </c>
      <c r="I335" s="30" t="str">
        <f t="array" aca="1" ref="I335" ca="1">IFERROR(INDEX(tbVisitas[],MATCH(SMALL(IF((tbVisitas[Funcionário]=$B$5)*(tbVisitas[Data]&gt;=VLOOKUP($B$7,Aux!$E$2:$G$13,2,FALSE))*(tbVisitas[Data]&lt;=VLOOKUP($B$7,Aux!$E$2:$G$13,3,FALSE))=1,tbVisitas[Linha]),ROW(A330)),IF((tbVisitas[Funcionário]=$B$5)*(tbVisitas[Data]&gt;=VLOOKUP($B$7,Aux!$E$2:$G$13,2,FALSE))*(tbVisitas[Data]&lt;=VLOOKUP($B$7,Aux!$E$2:$G$13,3,FALSE))=1,tbVisitas[Linha]),0),9),"")</f>
        <v/>
      </c>
    </row>
    <row r="336" spans="4:9" ht="30" customHeight="1" x14ac:dyDescent="0.25">
      <c r="D336" s="28" t="str">
        <f ca="1">IF($I336="","",IFERROR(INDEX(tbVisitas[],MATCH($I336,tbVisitas[Linha],0),3),""))</f>
        <v/>
      </c>
      <c r="E336" s="28" t="str">
        <f ca="1">IF($I336="","",IFERROR(INDEX(tbVisitas[],MATCH($I336,tbVisitas[Linha],0),5),""))</f>
        <v/>
      </c>
      <c r="F336" s="29" t="str">
        <f ca="1">IF($I336="","",IFERROR(INDEX(tbVisitas[],MATCH($I336,tbVisitas[Linha],0),1),""))</f>
        <v/>
      </c>
      <c r="G336" s="30" t="str">
        <f ca="1">IF($I336="","",IFERROR(INDEX(tbVisitas[],MATCH($I336,tbVisitas[Linha],0),6),""))</f>
        <v/>
      </c>
      <c r="H336" s="30" t="str">
        <f ca="1">IF($I336="","",IFERROR(INDEX(tbVisitas[],MATCH($I336,tbVisitas[Linha],0),7),""))</f>
        <v/>
      </c>
      <c r="I336" s="30" t="str">
        <f t="array" aca="1" ref="I336" ca="1">IFERROR(INDEX(tbVisitas[],MATCH(SMALL(IF((tbVisitas[Funcionário]=$B$5)*(tbVisitas[Data]&gt;=VLOOKUP($B$7,Aux!$E$2:$G$13,2,FALSE))*(tbVisitas[Data]&lt;=VLOOKUP($B$7,Aux!$E$2:$G$13,3,FALSE))=1,tbVisitas[Linha]),ROW(A331)),IF((tbVisitas[Funcionário]=$B$5)*(tbVisitas[Data]&gt;=VLOOKUP($B$7,Aux!$E$2:$G$13,2,FALSE))*(tbVisitas[Data]&lt;=VLOOKUP($B$7,Aux!$E$2:$G$13,3,FALSE))=1,tbVisitas[Linha]),0),9),"")</f>
        <v/>
      </c>
    </row>
    <row r="337" spans="4:9" ht="30" customHeight="1" x14ac:dyDescent="0.25">
      <c r="D337" s="28" t="str">
        <f ca="1">IF($I337="","",IFERROR(INDEX(tbVisitas[],MATCH($I337,tbVisitas[Linha],0),3),""))</f>
        <v/>
      </c>
      <c r="E337" s="28" t="str">
        <f ca="1">IF($I337="","",IFERROR(INDEX(tbVisitas[],MATCH($I337,tbVisitas[Linha],0),5),""))</f>
        <v/>
      </c>
      <c r="F337" s="29" t="str">
        <f ca="1">IF($I337="","",IFERROR(INDEX(tbVisitas[],MATCH($I337,tbVisitas[Linha],0),1),""))</f>
        <v/>
      </c>
      <c r="G337" s="30" t="str">
        <f ca="1">IF($I337="","",IFERROR(INDEX(tbVisitas[],MATCH($I337,tbVisitas[Linha],0),6),""))</f>
        <v/>
      </c>
      <c r="H337" s="30" t="str">
        <f ca="1">IF($I337="","",IFERROR(INDEX(tbVisitas[],MATCH($I337,tbVisitas[Linha],0),7),""))</f>
        <v/>
      </c>
      <c r="I337" s="30" t="str">
        <f t="array" aca="1" ref="I337" ca="1">IFERROR(INDEX(tbVisitas[],MATCH(SMALL(IF((tbVisitas[Funcionário]=$B$5)*(tbVisitas[Data]&gt;=VLOOKUP($B$7,Aux!$E$2:$G$13,2,FALSE))*(tbVisitas[Data]&lt;=VLOOKUP($B$7,Aux!$E$2:$G$13,3,FALSE))=1,tbVisitas[Linha]),ROW(A332)),IF((tbVisitas[Funcionário]=$B$5)*(tbVisitas[Data]&gt;=VLOOKUP($B$7,Aux!$E$2:$G$13,2,FALSE))*(tbVisitas[Data]&lt;=VLOOKUP($B$7,Aux!$E$2:$G$13,3,FALSE))=1,tbVisitas[Linha]),0),9),"")</f>
        <v/>
      </c>
    </row>
    <row r="338" spans="4:9" ht="30" customHeight="1" x14ac:dyDescent="0.25">
      <c r="D338" s="28" t="str">
        <f ca="1">IF($I338="","",IFERROR(INDEX(tbVisitas[],MATCH($I338,tbVisitas[Linha],0),3),""))</f>
        <v/>
      </c>
      <c r="E338" s="28" t="str">
        <f ca="1">IF($I338="","",IFERROR(INDEX(tbVisitas[],MATCH($I338,tbVisitas[Linha],0),5),""))</f>
        <v/>
      </c>
      <c r="F338" s="29" t="str">
        <f ca="1">IF($I338="","",IFERROR(INDEX(tbVisitas[],MATCH($I338,tbVisitas[Linha],0),1),""))</f>
        <v/>
      </c>
      <c r="G338" s="30" t="str">
        <f ca="1">IF($I338="","",IFERROR(INDEX(tbVisitas[],MATCH($I338,tbVisitas[Linha],0),6),""))</f>
        <v/>
      </c>
      <c r="H338" s="30" t="str">
        <f ca="1">IF($I338="","",IFERROR(INDEX(tbVisitas[],MATCH($I338,tbVisitas[Linha],0),7),""))</f>
        <v/>
      </c>
      <c r="I338" s="30" t="str">
        <f t="array" aca="1" ref="I338" ca="1">IFERROR(INDEX(tbVisitas[],MATCH(SMALL(IF((tbVisitas[Funcionário]=$B$5)*(tbVisitas[Data]&gt;=VLOOKUP($B$7,Aux!$E$2:$G$13,2,FALSE))*(tbVisitas[Data]&lt;=VLOOKUP($B$7,Aux!$E$2:$G$13,3,FALSE))=1,tbVisitas[Linha]),ROW(A333)),IF((tbVisitas[Funcionário]=$B$5)*(tbVisitas[Data]&gt;=VLOOKUP($B$7,Aux!$E$2:$G$13,2,FALSE))*(tbVisitas[Data]&lt;=VLOOKUP($B$7,Aux!$E$2:$G$13,3,FALSE))=1,tbVisitas[Linha]),0),9),"")</f>
        <v/>
      </c>
    </row>
    <row r="339" spans="4:9" ht="30" customHeight="1" x14ac:dyDescent="0.25">
      <c r="D339" s="28" t="str">
        <f ca="1">IF($I339="","",IFERROR(INDEX(tbVisitas[],MATCH($I339,tbVisitas[Linha],0),3),""))</f>
        <v/>
      </c>
      <c r="E339" s="28" t="str">
        <f ca="1">IF($I339="","",IFERROR(INDEX(tbVisitas[],MATCH($I339,tbVisitas[Linha],0),5),""))</f>
        <v/>
      </c>
      <c r="F339" s="29" t="str">
        <f ca="1">IF($I339="","",IFERROR(INDEX(tbVisitas[],MATCH($I339,tbVisitas[Linha],0),1),""))</f>
        <v/>
      </c>
      <c r="G339" s="30" t="str">
        <f ca="1">IF($I339="","",IFERROR(INDEX(tbVisitas[],MATCH($I339,tbVisitas[Linha],0),6),""))</f>
        <v/>
      </c>
      <c r="H339" s="30" t="str">
        <f ca="1">IF($I339="","",IFERROR(INDEX(tbVisitas[],MATCH($I339,tbVisitas[Linha],0),7),""))</f>
        <v/>
      </c>
      <c r="I339" s="30" t="str">
        <f t="array" aca="1" ref="I339" ca="1">IFERROR(INDEX(tbVisitas[],MATCH(SMALL(IF((tbVisitas[Funcionário]=$B$5)*(tbVisitas[Data]&gt;=VLOOKUP($B$7,Aux!$E$2:$G$13,2,FALSE))*(tbVisitas[Data]&lt;=VLOOKUP($B$7,Aux!$E$2:$G$13,3,FALSE))=1,tbVisitas[Linha]),ROW(A334)),IF((tbVisitas[Funcionário]=$B$5)*(tbVisitas[Data]&gt;=VLOOKUP($B$7,Aux!$E$2:$G$13,2,FALSE))*(tbVisitas[Data]&lt;=VLOOKUP($B$7,Aux!$E$2:$G$13,3,FALSE))=1,tbVisitas[Linha]),0),9),"")</f>
        <v/>
      </c>
    </row>
    <row r="340" spans="4:9" ht="30" customHeight="1" x14ac:dyDescent="0.25">
      <c r="D340" s="28" t="str">
        <f ca="1">IF($I340="","",IFERROR(INDEX(tbVisitas[],MATCH($I340,tbVisitas[Linha],0),3),""))</f>
        <v/>
      </c>
      <c r="E340" s="28" t="str">
        <f ca="1">IF($I340="","",IFERROR(INDEX(tbVisitas[],MATCH($I340,tbVisitas[Linha],0),5),""))</f>
        <v/>
      </c>
      <c r="F340" s="29" t="str">
        <f ca="1">IF($I340="","",IFERROR(INDEX(tbVisitas[],MATCH($I340,tbVisitas[Linha],0),1),""))</f>
        <v/>
      </c>
      <c r="G340" s="30" t="str">
        <f ca="1">IF($I340="","",IFERROR(INDEX(tbVisitas[],MATCH($I340,tbVisitas[Linha],0),6),""))</f>
        <v/>
      </c>
      <c r="H340" s="30" t="str">
        <f ca="1">IF($I340="","",IFERROR(INDEX(tbVisitas[],MATCH($I340,tbVisitas[Linha],0),7),""))</f>
        <v/>
      </c>
      <c r="I340" s="30" t="str">
        <f t="array" aca="1" ref="I340" ca="1">IFERROR(INDEX(tbVisitas[],MATCH(SMALL(IF((tbVisitas[Funcionário]=$B$5)*(tbVisitas[Data]&gt;=VLOOKUP($B$7,Aux!$E$2:$G$13,2,FALSE))*(tbVisitas[Data]&lt;=VLOOKUP($B$7,Aux!$E$2:$G$13,3,FALSE))=1,tbVisitas[Linha]),ROW(A335)),IF((tbVisitas[Funcionário]=$B$5)*(tbVisitas[Data]&gt;=VLOOKUP($B$7,Aux!$E$2:$G$13,2,FALSE))*(tbVisitas[Data]&lt;=VLOOKUP($B$7,Aux!$E$2:$G$13,3,FALSE))=1,tbVisitas[Linha]),0),9),"")</f>
        <v/>
      </c>
    </row>
    <row r="341" spans="4:9" ht="30" customHeight="1" x14ac:dyDescent="0.25">
      <c r="D341" s="28" t="str">
        <f ca="1">IF($I341="","",IFERROR(INDEX(tbVisitas[],MATCH($I341,tbVisitas[Linha],0),3),""))</f>
        <v/>
      </c>
      <c r="E341" s="28" t="str">
        <f ca="1">IF($I341="","",IFERROR(INDEX(tbVisitas[],MATCH($I341,tbVisitas[Linha],0),5),""))</f>
        <v/>
      </c>
      <c r="F341" s="29" t="str">
        <f ca="1">IF($I341="","",IFERROR(INDEX(tbVisitas[],MATCH($I341,tbVisitas[Linha],0),1),""))</f>
        <v/>
      </c>
      <c r="G341" s="30" t="str">
        <f ca="1">IF($I341="","",IFERROR(INDEX(tbVisitas[],MATCH($I341,tbVisitas[Linha],0),6),""))</f>
        <v/>
      </c>
      <c r="H341" s="30" t="str">
        <f ca="1">IF($I341="","",IFERROR(INDEX(tbVisitas[],MATCH($I341,tbVisitas[Linha],0),7),""))</f>
        <v/>
      </c>
      <c r="I341" s="30" t="str">
        <f t="array" aca="1" ref="I341" ca="1">IFERROR(INDEX(tbVisitas[],MATCH(SMALL(IF((tbVisitas[Funcionário]=$B$5)*(tbVisitas[Data]&gt;=VLOOKUP($B$7,Aux!$E$2:$G$13,2,FALSE))*(tbVisitas[Data]&lt;=VLOOKUP($B$7,Aux!$E$2:$G$13,3,FALSE))=1,tbVisitas[Linha]),ROW(A336)),IF((tbVisitas[Funcionário]=$B$5)*(tbVisitas[Data]&gt;=VLOOKUP($B$7,Aux!$E$2:$G$13,2,FALSE))*(tbVisitas[Data]&lt;=VLOOKUP($B$7,Aux!$E$2:$G$13,3,FALSE))=1,tbVisitas[Linha]),0),9),"")</f>
        <v/>
      </c>
    </row>
    <row r="342" spans="4:9" ht="30" customHeight="1" x14ac:dyDescent="0.25">
      <c r="D342" s="28" t="str">
        <f ca="1">IF($I342="","",IFERROR(INDEX(tbVisitas[],MATCH($I342,tbVisitas[Linha],0),3),""))</f>
        <v/>
      </c>
      <c r="E342" s="28" t="str">
        <f ca="1">IF($I342="","",IFERROR(INDEX(tbVisitas[],MATCH($I342,tbVisitas[Linha],0),5),""))</f>
        <v/>
      </c>
      <c r="F342" s="29" t="str">
        <f ca="1">IF($I342="","",IFERROR(INDEX(tbVisitas[],MATCH($I342,tbVisitas[Linha],0),1),""))</f>
        <v/>
      </c>
      <c r="G342" s="30" t="str">
        <f ca="1">IF($I342="","",IFERROR(INDEX(tbVisitas[],MATCH($I342,tbVisitas[Linha],0),6),""))</f>
        <v/>
      </c>
      <c r="H342" s="30" t="str">
        <f ca="1">IF($I342="","",IFERROR(INDEX(tbVisitas[],MATCH($I342,tbVisitas[Linha],0),7),""))</f>
        <v/>
      </c>
      <c r="I342" s="30" t="str">
        <f t="array" aca="1" ref="I342" ca="1">IFERROR(INDEX(tbVisitas[],MATCH(SMALL(IF((tbVisitas[Funcionário]=$B$5)*(tbVisitas[Data]&gt;=VLOOKUP($B$7,Aux!$E$2:$G$13,2,FALSE))*(tbVisitas[Data]&lt;=VLOOKUP($B$7,Aux!$E$2:$G$13,3,FALSE))=1,tbVisitas[Linha]),ROW(A337)),IF((tbVisitas[Funcionário]=$B$5)*(tbVisitas[Data]&gt;=VLOOKUP($B$7,Aux!$E$2:$G$13,2,FALSE))*(tbVisitas[Data]&lt;=VLOOKUP($B$7,Aux!$E$2:$G$13,3,FALSE))=1,tbVisitas[Linha]),0),9),"")</f>
        <v/>
      </c>
    </row>
    <row r="343" spans="4:9" ht="30" customHeight="1" x14ac:dyDescent="0.25">
      <c r="D343" s="28" t="str">
        <f ca="1">IF($I343="","",IFERROR(INDEX(tbVisitas[],MATCH($I343,tbVisitas[Linha],0),3),""))</f>
        <v/>
      </c>
      <c r="E343" s="28" t="str">
        <f ca="1">IF($I343="","",IFERROR(INDEX(tbVisitas[],MATCH($I343,tbVisitas[Linha],0),5),""))</f>
        <v/>
      </c>
      <c r="F343" s="29" t="str">
        <f ca="1">IF($I343="","",IFERROR(INDEX(tbVisitas[],MATCH($I343,tbVisitas[Linha],0),1),""))</f>
        <v/>
      </c>
      <c r="G343" s="30" t="str">
        <f ca="1">IF($I343="","",IFERROR(INDEX(tbVisitas[],MATCH($I343,tbVisitas[Linha],0),6),""))</f>
        <v/>
      </c>
      <c r="H343" s="30" t="str">
        <f ca="1">IF($I343="","",IFERROR(INDEX(tbVisitas[],MATCH($I343,tbVisitas[Linha],0),7),""))</f>
        <v/>
      </c>
      <c r="I343" s="30" t="str">
        <f t="array" aca="1" ref="I343" ca="1">IFERROR(INDEX(tbVisitas[],MATCH(SMALL(IF((tbVisitas[Funcionário]=$B$5)*(tbVisitas[Data]&gt;=VLOOKUP($B$7,Aux!$E$2:$G$13,2,FALSE))*(tbVisitas[Data]&lt;=VLOOKUP($B$7,Aux!$E$2:$G$13,3,FALSE))=1,tbVisitas[Linha]),ROW(A338)),IF((tbVisitas[Funcionário]=$B$5)*(tbVisitas[Data]&gt;=VLOOKUP($B$7,Aux!$E$2:$G$13,2,FALSE))*(tbVisitas[Data]&lt;=VLOOKUP($B$7,Aux!$E$2:$G$13,3,FALSE))=1,tbVisitas[Linha]),0),9),"")</f>
        <v/>
      </c>
    </row>
    <row r="344" spans="4:9" ht="30" customHeight="1" x14ac:dyDescent="0.25">
      <c r="D344" s="28" t="str">
        <f ca="1">IF($I344="","",IFERROR(INDEX(tbVisitas[],MATCH($I344,tbVisitas[Linha],0),3),""))</f>
        <v/>
      </c>
      <c r="E344" s="28" t="str">
        <f ca="1">IF($I344="","",IFERROR(INDEX(tbVisitas[],MATCH($I344,tbVisitas[Linha],0),5),""))</f>
        <v/>
      </c>
      <c r="F344" s="29" t="str">
        <f ca="1">IF($I344="","",IFERROR(INDEX(tbVisitas[],MATCH($I344,tbVisitas[Linha],0),1),""))</f>
        <v/>
      </c>
      <c r="G344" s="30" t="str">
        <f ca="1">IF($I344="","",IFERROR(INDEX(tbVisitas[],MATCH($I344,tbVisitas[Linha],0),6),""))</f>
        <v/>
      </c>
      <c r="H344" s="30" t="str">
        <f ca="1">IF($I344="","",IFERROR(INDEX(tbVisitas[],MATCH($I344,tbVisitas[Linha],0),7),""))</f>
        <v/>
      </c>
      <c r="I344" s="30" t="str">
        <f t="array" aca="1" ref="I344" ca="1">IFERROR(INDEX(tbVisitas[],MATCH(SMALL(IF((tbVisitas[Funcionário]=$B$5)*(tbVisitas[Data]&gt;=VLOOKUP($B$7,Aux!$E$2:$G$13,2,FALSE))*(tbVisitas[Data]&lt;=VLOOKUP($B$7,Aux!$E$2:$G$13,3,FALSE))=1,tbVisitas[Linha]),ROW(A339)),IF((tbVisitas[Funcionário]=$B$5)*(tbVisitas[Data]&gt;=VLOOKUP($B$7,Aux!$E$2:$G$13,2,FALSE))*(tbVisitas[Data]&lt;=VLOOKUP($B$7,Aux!$E$2:$G$13,3,FALSE))=1,tbVisitas[Linha]),0),9),"")</f>
        <v/>
      </c>
    </row>
    <row r="345" spans="4:9" ht="30" customHeight="1" x14ac:dyDescent="0.25">
      <c r="D345" s="28" t="str">
        <f ca="1">IF($I345="","",IFERROR(INDEX(tbVisitas[],MATCH($I345,tbVisitas[Linha],0),3),""))</f>
        <v/>
      </c>
      <c r="E345" s="28" t="str">
        <f ca="1">IF($I345="","",IFERROR(INDEX(tbVisitas[],MATCH($I345,tbVisitas[Linha],0),5),""))</f>
        <v/>
      </c>
      <c r="F345" s="29" t="str">
        <f ca="1">IF($I345="","",IFERROR(INDEX(tbVisitas[],MATCH($I345,tbVisitas[Linha],0),1),""))</f>
        <v/>
      </c>
      <c r="G345" s="30" t="str">
        <f ca="1">IF($I345="","",IFERROR(INDEX(tbVisitas[],MATCH($I345,tbVisitas[Linha],0),6),""))</f>
        <v/>
      </c>
      <c r="H345" s="30" t="str">
        <f ca="1">IF($I345="","",IFERROR(INDEX(tbVisitas[],MATCH($I345,tbVisitas[Linha],0),7),""))</f>
        <v/>
      </c>
      <c r="I345" s="30" t="str">
        <f t="array" aca="1" ref="I345" ca="1">IFERROR(INDEX(tbVisitas[],MATCH(SMALL(IF((tbVisitas[Funcionário]=$B$5)*(tbVisitas[Data]&gt;=VLOOKUP($B$7,Aux!$E$2:$G$13,2,FALSE))*(tbVisitas[Data]&lt;=VLOOKUP($B$7,Aux!$E$2:$G$13,3,FALSE))=1,tbVisitas[Linha]),ROW(A340)),IF((tbVisitas[Funcionário]=$B$5)*(tbVisitas[Data]&gt;=VLOOKUP($B$7,Aux!$E$2:$G$13,2,FALSE))*(tbVisitas[Data]&lt;=VLOOKUP($B$7,Aux!$E$2:$G$13,3,FALSE))=1,tbVisitas[Linha]),0),9),"")</f>
        <v/>
      </c>
    </row>
    <row r="346" spans="4:9" ht="30" customHeight="1" x14ac:dyDescent="0.25">
      <c r="D346" s="28" t="str">
        <f ca="1">IF($I346="","",IFERROR(INDEX(tbVisitas[],MATCH($I346,tbVisitas[Linha],0),3),""))</f>
        <v/>
      </c>
      <c r="E346" s="28" t="str">
        <f ca="1">IF($I346="","",IFERROR(INDEX(tbVisitas[],MATCH($I346,tbVisitas[Linha],0),5),""))</f>
        <v/>
      </c>
      <c r="F346" s="29" t="str">
        <f ca="1">IF($I346="","",IFERROR(INDEX(tbVisitas[],MATCH($I346,tbVisitas[Linha],0),1),""))</f>
        <v/>
      </c>
      <c r="G346" s="30" t="str">
        <f ca="1">IF($I346="","",IFERROR(INDEX(tbVisitas[],MATCH($I346,tbVisitas[Linha],0),6),""))</f>
        <v/>
      </c>
      <c r="H346" s="30" t="str">
        <f ca="1">IF($I346="","",IFERROR(INDEX(tbVisitas[],MATCH($I346,tbVisitas[Linha],0),7),""))</f>
        <v/>
      </c>
      <c r="I346" s="30" t="str">
        <f t="array" aca="1" ref="I346" ca="1">IFERROR(INDEX(tbVisitas[],MATCH(SMALL(IF((tbVisitas[Funcionário]=$B$5)*(tbVisitas[Data]&gt;=VLOOKUP($B$7,Aux!$E$2:$G$13,2,FALSE))*(tbVisitas[Data]&lt;=VLOOKUP($B$7,Aux!$E$2:$G$13,3,FALSE))=1,tbVisitas[Linha]),ROW(A341)),IF((tbVisitas[Funcionário]=$B$5)*(tbVisitas[Data]&gt;=VLOOKUP($B$7,Aux!$E$2:$G$13,2,FALSE))*(tbVisitas[Data]&lt;=VLOOKUP($B$7,Aux!$E$2:$G$13,3,FALSE))=1,tbVisitas[Linha]),0),9),"")</f>
        <v/>
      </c>
    </row>
    <row r="347" spans="4:9" ht="30" customHeight="1" x14ac:dyDescent="0.25">
      <c r="D347" s="28" t="str">
        <f ca="1">IF($I347="","",IFERROR(INDEX(tbVisitas[],MATCH($I347,tbVisitas[Linha],0),3),""))</f>
        <v/>
      </c>
      <c r="E347" s="28" t="str">
        <f ca="1">IF($I347="","",IFERROR(INDEX(tbVisitas[],MATCH($I347,tbVisitas[Linha],0),5),""))</f>
        <v/>
      </c>
      <c r="F347" s="29" t="str">
        <f ca="1">IF($I347="","",IFERROR(INDEX(tbVisitas[],MATCH($I347,tbVisitas[Linha],0),1),""))</f>
        <v/>
      </c>
      <c r="G347" s="30" t="str">
        <f ca="1">IF($I347="","",IFERROR(INDEX(tbVisitas[],MATCH($I347,tbVisitas[Linha],0),6),""))</f>
        <v/>
      </c>
      <c r="H347" s="30" t="str">
        <f ca="1">IF($I347="","",IFERROR(INDEX(tbVisitas[],MATCH($I347,tbVisitas[Linha],0),7),""))</f>
        <v/>
      </c>
      <c r="I347" s="30" t="str">
        <f t="array" aca="1" ref="I347" ca="1">IFERROR(INDEX(tbVisitas[],MATCH(SMALL(IF((tbVisitas[Funcionário]=$B$5)*(tbVisitas[Data]&gt;=VLOOKUP($B$7,Aux!$E$2:$G$13,2,FALSE))*(tbVisitas[Data]&lt;=VLOOKUP($B$7,Aux!$E$2:$G$13,3,FALSE))=1,tbVisitas[Linha]),ROW(A342)),IF((tbVisitas[Funcionário]=$B$5)*(tbVisitas[Data]&gt;=VLOOKUP($B$7,Aux!$E$2:$G$13,2,FALSE))*(tbVisitas[Data]&lt;=VLOOKUP($B$7,Aux!$E$2:$G$13,3,FALSE))=1,tbVisitas[Linha]),0),9),"")</f>
        <v/>
      </c>
    </row>
    <row r="348" spans="4:9" ht="30" customHeight="1" x14ac:dyDescent="0.25">
      <c r="D348" s="28" t="str">
        <f ca="1">IF($I348="","",IFERROR(INDEX(tbVisitas[],MATCH($I348,tbVisitas[Linha],0),3),""))</f>
        <v/>
      </c>
      <c r="E348" s="28" t="str">
        <f ca="1">IF($I348="","",IFERROR(INDEX(tbVisitas[],MATCH($I348,tbVisitas[Linha],0),5),""))</f>
        <v/>
      </c>
      <c r="F348" s="29" t="str">
        <f ca="1">IF($I348="","",IFERROR(INDEX(tbVisitas[],MATCH($I348,tbVisitas[Linha],0),1),""))</f>
        <v/>
      </c>
      <c r="G348" s="30" t="str">
        <f ca="1">IF($I348="","",IFERROR(INDEX(tbVisitas[],MATCH($I348,tbVisitas[Linha],0),6),""))</f>
        <v/>
      </c>
      <c r="H348" s="30" t="str">
        <f ca="1">IF($I348="","",IFERROR(INDEX(tbVisitas[],MATCH($I348,tbVisitas[Linha],0),7),""))</f>
        <v/>
      </c>
      <c r="I348" s="30" t="str">
        <f t="array" aca="1" ref="I348" ca="1">IFERROR(INDEX(tbVisitas[],MATCH(SMALL(IF((tbVisitas[Funcionário]=$B$5)*(tbVisitas[Data]&gt;=VLOOKUP($B$7,Aux!$E$2:$G$13,2,FALSE))*(tbVisitas[Data]&lt;=VLOOKUP($B$7,Aux!$E$2:$G$13,3,FALSE))=1,tbVisitas[Linha]),ROW(A343)),IF((tbVisitas[Funcionário]=$B$5)*(tbVisitas[Data]&gt;=VLOOKUP($B$7,Aux!$E$2:$G$13,2,FALSE))*(tbVisitas[Data]&lt;=VLOOKUP($B$7,Aux!$E$2:$G$13,3,FALSE))=1,tbVisitas[Linha]),0),9),"")</f>
        <v/>
      </c>
    </row>
    <row r="349" spans="4:9" ht="30" customHeight="1" x14ac:dyDescent="0.25">
      <c r="D349" s="28" t="str">
        <f ca="1">IF($I349="","",IFERROR(INDEX(tbVisitas[],MATCH($I349,tbVisitas[Linha],0),3),""))</f>
        <v/>
      </c>
      <c r="E349" s="28" t="str">
        <f ca="1">IF($I349="","",IFERROR(INDEX(tbVisitas[],MATCH($I349,tbVisitas[Linha],0),5),""))</f>
        <v/>
      </c>
      <c r="F349" s="29" t="str">
        <f ca="1">IF($I349="","",IFERROR(INDEX(tbVisitas[],MATCH($I349,tbVisitas[Linha],0),1),""))</f>
        <v/>
      </c>
      <c r="G349" s="30" t="str">
        <f ca="1">IF($I349="","",IFERROR(INDEX(tbVisitas[],MATCH($I349,tbVisitas[Linha],0),6),""))</f>
        <v/>
      </c>
      <c r="H349" s="30" t="str">
        <f ca="1">IF($I349="","",IFERROR(INDEX(tbVisitas[],MATCH($I349,tbVisitas[Linha],0),7),""))</f>
        <v/>
      </c>
      <c r="I349" s="30" t="str">
        <f t="array" aca="1" ref="I349" ca="1">IFERROR(INDEX(tbVisitas[],MATCH(SMALL(IF((tbVisitas[Funcionário]=$B$5)*(tbVisitas[Data]&gt;=VLOOKUP($B$7,Aux!$E$2:$G$13,2,FALSE))*(tbVisitas[Data]&lt;=VLOOKUP($B$7,Aux!$E$2:$G$13,3,FALSE))=1,tbVisitas[Linha]),ROW(A344)),IF((tbVisitas[Funcionário]=$B$5)*(tbVisitas[Data]&gt;=VLOOKUP($B$7,Aux!$E$2:$G$13,2,FALSE))*(tbVisitas[Data]&lt;=VLOOKUP($B$7,Aux!$E$2:$G$13,3,FALSE))=1,tbVisitas[Linha]),0),9),"")</f>
        <v/>
      </c>
    </row>
    <row r="350" spans="4:9" ht="30" customHeight="1" x14ac:dyDescent="0.25">
      <c r="D350" s="28" t="str">
        <f ca="1">IF($I350="","",IFERROR(INDEX(tbVisitas[],MATCH($I350,tbVisitas[Linha],0),3),""))</f>
        <v/>
      </c>
      <c r="E350" s="28" t="str">
        <f ca="1">IF($I350="","",IFERROR(INDEX(tbVisitas[],MATCH($I350,tbVisitas[Linha],0),5),""))</f>
        <v/>
      </c>
      <c r="F350" s="29" t="str">
        <f ca="1">IF($I350="","",IFERROR(INDEX(tbVisitas[],MATCH($I350,tbVisitas[Linha],0),1),""))</f>
        <v/>
      </c>
      <c r="G350" s="30" t="str">
        <f ca="1">IF($I350="","",IFERROR(INDEX(tbVisitas[],MATCH($I350,tbVisitas[Linha],0),6),""))</f>
        <v/>
      </c>
      <c r="H350" s="30" t="str">
        <f ca="1">IF($I350="","",IFERROR(INDEX(tbVisitas[],MATCH($I350,tbVisitas[Linha],0),7),""))</f>
        <v/>
      </c>
      <c r="I350" s="30" t="str">
        <f t="array" aca="1" ref="I350" ca="1">IFERROR(INDEX(tbVisitas[],MATCH(SMALL(IF((tbVisitas[Funcionário]=$B$5)*(tbVisitas[Data]&gt;=VLOOKUP($B$7,Aux!$E$2:$G$13,2,FALSE))*(tbVisitas[Data]&lt;=VLOOKUP($B$7,Aux!$E$2:$G$13,3,FALSE))=1,tbVisitas[Linha]),ROW(A345)),IF((tbVisitas[Funcionário]=$B$5)*(tbVisitas[Data]&gt;=VLOOKUP($B$7,Aux!$E$2:$G$13,2,FALSE))*(tbVisitas[Data]&lt;=VLOOKUP($B$7,Aux!$E$2:$G$13,3,FALSE))=1,tbVisitas[Linha]),0),9),"")</f>
        <v/>
      </c>
    </row>
    <row r="351" spans="4:9" ht="30" customHeight="1" x14ac:dyDescent="0.25">
      <c r="D351" s="28" t="str">
        <f ca="1">IF($I351="","",IFERROR(INDEX(tbVisitas[],MATCH($I351,tbVisitas[Linha],0),3),""))</f>
        <v/>
      </c>
      <c r="E351" s="28" t="str">
        <f ca="1">IF($I351="","",IFERROR(INDEX(tbVisitas[],MATCH($I351,tbVisitas[Linha],0),5),""))</f>
        <v/>
      </c>
      <c r="F351" s="29" t="str">
        <f ca="1">IF($I351="","",IFERROR(INDEX(tbVisitas[],MATCH($I351,tbVisitas[Linha],0),1),""))</f>
        <v/>
      </c>
      <c r="G351" s="30" t="str">
        <f ca="1">IF($I351="","",IFERROR(INDEX(tbVisitas[],MATCH($I351,tbVisitas[Linha],0),6),""))</f>
        <v/>
      </c>
      <c r="H351" s="30" t="str">
        <f ca="1">IF($I351="","",IFERROR(INDEX(tbVisitas[],MATCH($I351,tbVisitas[Linha],0),7),""))</f>
        <v/>
      </c>
      <c r="I351" s="30" t="str">
        <f t="array" aca="1" ref="I351" ca="1">IFERROR(INDEX(tbVisitas[],MATCH(SMALL(IF((tbVisitas[Funcionário]=$B$5)*(tbVisitas[Data]&gt;=VLOOKUP($B$7,Aux!$E$2:$G$13,2,FALSE))*(tbVisitas[Data]&lt;=VLOOKUP($B$7,Aux!$E$2:$G$13,3,FALSE))=1,tbVisitas[Linha]),ROW(A346)),IF((tbVisitas[Funcionário]=$B$5)*(tbVisitas[Data]&gt;=VLOOKUP($B$7,Aux!$E$2:$G$13,2,FALSE))*(tbVisitas[Data]&lt;=VLOOKUP($B$7,Aux!$E$2:$G$13,3,FALSE))=1,tbVisitas[Linha]),0),9),"")</f>
        <v/>
      </c>
    </row>
    <row r="352" spans="4:9" ht="30" customHeight="1" x14ac:dyDescent="0.25">
      <c r="D352" s="28" t="str">
        <f ca="1">IF($I352="","",IFERROR(INDEX(tbVisitas[],MATCH($I352,tbVisitas[Linha],0),3),""))</f>
        <v/>
      </c>
      <c r="E352" s="28" t="str">
        <f ca="1">IF($I352="","",IFERROR(INDEX(tbVisitas[],MATCH($I352,tbVisitas[Linha],0),5),""))</f>
        <v/>
      </c>
      <c r="F352" s="29" t="str">
        <f ca="1">IF($I352="","",IFERROR(INDEX(tbVisitas[],MATCH($I352,tbVisitas[Linha],0),1),""))</f>
        <v/>
      </c>
      <c r="G352" s="30" t="str">
        <f ca="1">IF($I352="","",IFERROR(INDEX(tbVisitas[],MATCH($I352,tbVisitas[Linha],0),6),""))</f>
        <v/>
      </c>
      <c r="H352" s="30" t="str">
        <f ca="1">IF($I352="","",IFERROR(INDEX(tbVisitas[],MATCH($I352,tbVisitas[Linha],0),7),""))</f>
        <v/>
      </c>
      <c r="I352" s="30" t="str">
        <f t="array" aca="1" ref="I352" ca="1">IFERROR(INDEX(tbVisitas[],MATCH(SMALL(IF((tbVisitas[Funcionário]=$B$5)*(tbVisitas[Data]&gt;=VLOOKUP($B$7,Aux!$E$2:$G$13,2,FALSE))*(tbVisitas[Data]&lt;=VLOOKUP($B$7,Aux!$E$2:$G$13,3,FALSE))=1,tbVisitas[Linha]),ROW(A347)),IF((tbVisitas[Funcionário]=$B$5)*(tbVisitas[Data]&gt;=VLOOKUP($B$7,Aux!$E$2:$G$13,2,FALSE))*(tbVisitas[Data]&lt;=VLOOKUP($B$7,Aux!$E$2:$G$13,3,FALSE))=1,tbVisitas[Linha]),0),9),"")</f>
        <v/>
      </c>
    </row>
    <row r="353" spans="4:9" ht="30" customHeight="1" x14ac:dyDescent="0.25">
      <c r="D353" s="28" t="str">
        <f ca="1">IF($I353="","",IFERROR(INDEX(tbVisitas[],MATCH($I353,tbVisitas[Linha],0),3),""))</f>
        <v/>
      </c>
      <c r="E353" s="28" t="str">
        <f ca="1">IF($I353="","",IFERROR(INDEX(tbVisitas[],MATCH($I353,tbVisitas[Linha],0),5),""))</f>
        <v/>
      </c>
      <c r="F353" s="29" t="str">
        <f ca="1">IF($I353="","",IFERROR(INDEX(tbVisitas[],MATCH($I353,tbVisitas[Linha],0),1),""))</f>
        <v/>
      </c>
      <c r="G353" s="30" t="str">
        <f ca="1">IF($I353="","",IFERROR(INDEX(tbVisitas[],MATCH($I353,tbVisitas[Linha],0),6),""))</f>
        <v/>
      </c>
      <c r="H353" s="30" t="str">
        <f ca="1">IF($I353="","",IFERROR(INDEX(tbVisitas[],MATCH($I353,tbVisitas[Linha],0),7),""))</f>
        <v/>
      </c>
      <c r="I353" s="30" t="str">
        <f t="array" aca="1" ref="I353" ca="1">IFERROR(INDEX(tbVisitas[],MATCH(SMALL(IF((tbVisitas[Funcionário]=$B$5)*(tbVisitas[Data]&gt;=VLOOKUP($B$7,Aux!$E$2:$G$13,2,FALSE))*(tbVisitas[Data]&lt;=VLOOKUP($B$7,Aux!$E$2:$G$13,3,FALSE))=1,tbVisitas[Linha]),ROW(A348)),IF((tbVisitas[Funcionário]=$B$5)*(tbVisitas[Data]&gt;=VLOOKUP($B$7,Aux!$E$2:$G$13,2,FALSE))*(tbVisitas[Data]&lt;=VLOOKUP($B$7,Aux!$E$2:$G$13,3,FALSE))=1,tbVisitas[Linha]),0),9),"")</f>
        <v/>
      </c>
    </row>
    <row r="354" spans="4:9" ht="30" customHeight="1" x14ac:dyDescent="0.25">
      <c r="D354" s="28" t="str">
        <f ca="1">IF($I354="","",IFERROR(INDEX(tbVisitas[],MATCH($I354,tbVisitas[Linha],0),3),""))</f>
        <v/>
      </c>
      <c r="E354" s="28" t="str">
        <f ca="1">IF($I354="","",IFERROR(INDEX(tbVisitas[],MATCH($I354,tbVisitas[Linha],0),5),""))</f>
        <v/>
      </c>
      <c r="F354" s="29" t="str">
        <f ca="1">IF($I354="","",IFERROR(INDEX(tbVisitas[],MATCH($I354,tbVisitas[Linha],0),1),""))</f>
        <v/>
      </c>
      <c r="G354" s="30" t="str">
        <f ca="1">IF($I354="","",IFERROR(INDEX(tbVisitas[],MATCH($I354,tbVisitas[Linha],0),6),""))</f>
        <v/>
      </c>
      <c r="H354" s="30" t="str">
        <f ca="1">IF($I354="","",IFERROR(INDEX(tbVisitas[],MATCH($I354,tbVisitas[Linha],0),7),""))</f>
        <v/>
      </c>
      <c r="I354" s="30" t="str">
        <f t="array" aca="1" ref="I354" ca="1">IFERROR(INDEX(tbVisitas[],MATCH(SMALL(IF((tbVisitas[Funcionário]=$B$5)*(tbVisitas[Data]&gt;=VLOOKUP($B$7,Aux!$E$2:$G$13,2,FALSE))*(tbVisitas[Data]&lt;=VLOOKUP($B$7,Aux!$E$2:$G$13,3,FALSE))=1,tbVisitas[Linha]),ROW(A349)),IF((tbVisitas[Funcionário]=$B$5)*(tbVisitas[Data]&gt;=VLOOKUP($B$7,Aux!$E$2:$G$13,2,FALSE))*(tbVisitas[Data]&lt;=VLOOKUP($B$7,Aux!$E$2:$G$13,3,FALSE))=1,tbVisitas[Linha]),0),9),"")</f>
        <v/>
      </c>
    </row>
    <row r="355" spans="4:9" ht="30" customHeight="1" x14ac:dyDescent="0.25">
      <c r="D355" s="28" t="str">
        <f ca="1">IF($I355="","",IFERROR(INDEX(tbVisitas[],MATCH($I355,tbVisitas[Linha],0),3),""))</f>
        <v/>
      </c>
      <c r="E355" s="28" t="str">
        <f ca="1">IF($I355="","",IFERROR(INDEX(tbVisitas[],MATCH($I355,tbVisitas[Linha],0),5),""))</f>
        <v/>
      </c>
      <c r="F355" s="29" t="str">
        <f ca="1">IF($I355="","",IFERROR(INDEX(tbVisitas[],MATCH($I355,tbVisitas[Linha],0),1),""))</f>
        <v/>
      </c>
      <c r="G355" s="30" t="str">
        <f ca="1">IF($I355="","",IFERROR(INDEX(tbVisitas[],MATCH($I355,tbVisitas[Linha],0),6),""))</f>
        <v/>
      </c>
      <c r="H355" s="30" t="str">
        <f ca="1">IF($I355="","",IFERROR(INDEX(tbVisitas[],MATCH($I355,tbVisitas[Linha],0),7),""))</f>
        <v/>
      </c>
      <c r="I355" s="30" t="str">
        <f t="array" aca="1" ref="I355" ca="1">IFERROR(INDEX(tbVisitas[],MATCH(SMALL(IF((tbVisitas[Funcionário]=$B$5)*(tbVisitas[Data]&gt;=VLOOKUP($B$7,Aux!$E$2:$G$13,2,FALSE))*(tbVisitas[Data]&lt;=VLOOKUP($B$7,Aux!$E$2:$G$13,3,FALSE))=1,tbVisitas[Linha]),ROW(A350)),IF((tbVisitas[Funcionário]=$B$5)*(tbVisitas[Data]&gt;=VLOOKUP($B$7,Aux!$E$2:$G$13,2,FALSE))*(tbVisitas[Data]&lt;=VLOOKUP($B$7,Aux!$E$2:$G$13,3,FALSE))=1,tbVisitas[Linha]),0),9),"")</f>
        <v/>
      </c>
    </row>
    <row r="356" spans="4:9" ht="30" customHeight="1" x14ac:dyDescent="0.25">
      <c r="D356" s="28" t="str">
        <f ca="1">IF($I356="","",IFERROR(INDEX(tbVisitas[],MATCH($I356,tbVisitas[Linha],0),3),""))</f>
        <v/>
      </c>
      <c r="E356" s="28" t="str">
        <f ca="1">IF($I356="","",IFERROR(INDEX(tbVisitas[],MATCH($I356,tbVisitas[Linha],0),5),""))</f>
        <v/>
      </c>
      <c r="F356" s="29" t="str">
        <f ca="1">IF($I356="","",IFERROR(INDEX(tbVisitas[],MATCH($I356,tbVisitas[Linha],0),1),""))</f>
        <v/>
      </c>
      <c r="G356" s="30" t="str">
        <f ca="1">IF($I356="","",IFERROR(INDEX(tbVisitas[],MATCH($I356,tbVisitas[Linha],0),6),""))</f>
        <v/>
      </c>
      <c r="H356" s="30" t="str">
        <f ca="1">IF($I356="","",IFERROR(INDEX(tbVisitas[],MATCH($I356,tbVisitas[Linha],0),7),""))</f>
        <v/>
      </c>
      <c r="I356" s="30" t="str">
        <f t="array" aca="1" ref="I356" ca="1">IFERROR(INDEX(tbVisitas[],MATCH(SMALL(IF((tbVisitas[Funcionário]=$B$5)*(tbVisitas[Data]&gt;=VLOOKUP($B$7,Aux!$E$2:$G$13,2,FALSE))*(tbVisitas[Data]&lt;=VLOOKUP($B$7,Aux!$E$2:$G$13,3,FALSE))=1,tbVisitas[Linha]),ROW(A351)),IF((tbVisitas[Funcionário]=$B$5)*(tbVisitas[Data]&gt;=VLOOKUP($B$7,Aux!$E$2:$G$13,2,FALSE))*(tbVisitas[Data]&lt;=VLOOKUP($B$7,Aux!$E$2:$G$13,3,FALSE))=1,tbVisitas[Linha]),0),9),"")</f>
        <v/>
      </c>
    </row>
    <row r="357" spans="4:9" ht="30" customHeight="1" x14ac:dyDescent="0.25">
      <c r="D357" s="28" t="str">
        <f ca="1">IF($I357="","",IFERROR(INDEX(tbVisitas[],MATCH($I357,tbVisitas[Linha],0),3),""))</f>
        <v/>
      </c>
      <c r="E357" s="28" t="str">
        <f ca="1">IF($I357="","",IFERROR(INDEX(tbVisitas[],MATCH($I357,tbVisitas[Linha],0),5),""))</f>
        <v/>
      </c>
      <c r="F357" s="29" t="str">
        <f ca="1">IF($I357="","",IFERROR(INDEX(tbVisitas[],MATCH($I357,tbVisitas[Linha],0),1),""))</f>
        <v/>
      </c>
      <c r="G357" s="30" t="str">
        <f ca="1">IF($I357="","",IFERROR(INDEX(tbVisitas[],MATCH($I357,tbVisitas[Linha],0),6),""))</f>
        <v/>
      </c>
      <c r="H357" s="30" t="str">
        <f ca="1">IF($I357="","",IFERROR(INDEX(tbVisitas[],MATCH($I357,tbVisitas[Linha],0),7),""))</f>
        <v/>
      </c>
      <c r="I357" s="30" t="str">
        <f t="array" aca="1" ref="I357" ca="1">IFERROR(INDEX(tbVisitas[],MATCH(SMALL(IF((tbVisitas[Funcionário]=$B$5)*(tbVisitas[Data]&gt;=VLOOKUP($B$7,Aux!$E$2:$G$13,2,FALSE))*(tbVisitas[Data]&lt;=VLOOKUP($B$7,Aux!$E$2:$G$13,3,FALSE))=1,tbVisitas[Linha]),ROW(A352)),IF((tbVisitas[Funcionário]=$B$5)*(tbVisitas[Data]&gt;=VLOOKUP($B$7,Aux!$E$2:$G$13,2,FALSE))*(tbVisitas[Data]&lt;=VLOOKUP($B$7,Aux!$E$2:$G$13,3,FALSE))=1,tbVisitas[Linha]),0),9),"")</f>
        <v/>
      </c>
    </row>
    <row r="358" spans="4:9" ht="30" customHeight="1" x14ac:dyDescent="0.25">
      <c r="D358" s="28" t="str">
        <f ca="1">IF($I358="","",IFERROR(INDEX(tbVisitas[],MATCH($I358,tbVisitas[Linha],0),3),""))</f>
        <v/>
      </c>
      <c r="E358" s="28" t="str">
        <f ca="1">IF($I358="","",IFERROR(INDEX(tbVisitas[],MATCH($I358,tbVisitas[Linha],0),5),""))</f>
        <v/>
      </c>
      <c r="F358" s="29" t="str">
        <f ca="1">IF($I358="","",IFERROR(INDEX(tbVisitas[],MATCH($I358,tbVisitas[Linha],0),1),""))</f>
        <v/>
      </c>
      <c r="G358" s="30" t="str">
        <f ca="1">IF($I358="","",IFERROR(INDEX(tbVisitas[],MATCH($I358,tbVisitas[Linha],0),6),""))</f>
        <v/>
      </c>
      <c r="H358" s="30" t="str">
        <f ca="1">IF($I358="","",IFERROR(INDEX(tbVisitas[],MATCH($I358,tbVisitas[Linha],0),7),""))</f>
        <v/>
      </c>
      <c r="I358" s="30" t="str">
        <f t="array" aca="1" ref="I358" ca="1">IFERROR(INDEX(tbVisitas[],MATCH(SMALL(IF((tbVisitas[Funcionário]=$B$5)*(tbVisitas[Data]&gt;=VLOOKUP($B$7,Aux!$E$2:$G$13,2,FALSE))*(tbVisitas[Data]&lt;=VLOOKUP($B$7,Aux!$E$2:$G$13,3,FALSE))=1,tbVisitas[Linha]),ROW(A353)),IF((tbVisitas[Funcionário]=$B$5)*(tbVisitas[Data]&gt;=VLOOKUP($B$7,Aux!$E$2:$G$13,2,FALSE))*(tbVisitas[Data]&lt;=VLOOKUP($B$7,Aux!$E$2:$G$13,3,FALSE))=1,tbVisitas[Linha]),0),9),"")</f>
        <v/>
      </c>
    </row>
    <row r="359" spans="4:9" ht="30" customHeight="1" x14ac:dyDescent="0.25">
      <c r="D359" s="28" t="str">
        <f ca="1">IF($I359="","",IFERROR(INDEX(tbVisitas[],MATCH($I359,tbVisitas[Linha],0),3),""))</f>
        <v/>
      </c>
      <c r="E359" s="28" t="str">
        <f ca="1">IF($I359="","",IFERROR(INDEX(tbVisitas[],MATCH($I359,tbVisitas[Linha],0),5),""))</f>
        <v/>
      </c>
      <c r="F359" s="29" t="str">
        <f ca="1">IF($I359="","",IFERROR(INDEX(tbVisitas[],MATCH($I359,tbVisitas[Linha],0),1),""))</f>
        <v/>
      </c>
      <c r="G359" s="30" t="str">
        <f ca="1">IF($I359="","",IFERROR(INDEX(tbVisitas[],MATCH($I359,tbVisitas[Linha],0),6),""))</f>
        <v/>
      </c>
      <c r="H359" s="30" t="str">
        <f ca="1">IF($I359="","",IFERROR(INDEX(tbVisitas[],MATCH($I359,tbVisitas[Linha],0),7),""))</f>
        <v/>
      </c>
      <c r="I359" s="30" t="str">
        <f t="array" aca="1" ref="I359" ca="1">IFERROR(INDEX(tbVisitas[],MATCH(SMALL(IF((tbVisitas[Funcionário]=$B$5)*(tbVisitas[Data]&gt;=VLOOKUP($B$7,Aux!$E$2:$G$13,2,FALSE))*(tbVisitas[Data]&lt;=VLOOKUP($B$7,Aux!$E$2:$G$13,3,FALSE))=1,tbVisitas[Linha]),ROW(A354)),IF((tbVisitas[Funcionário]=$B$5)*(tbVisitas[Data]&gt;=VLOOKUP($B$7,Aux!$E$2:$G$13,2,FALSE))*(tbVisitas[Data]&lt;=VLOOKUP($B$7,Aux!$E$2:$G$13,3,FALSE))=1,tbVisitas[Linha]),0),9),"")</f>
        <v/>
      </c>
    </row>
    <row r="360" spans="4:9" ht="30" customHeight="1" x14ac:dyDescent="0.25">
      <c r="D360" s="28" t="str">
        <f ca="1">IF($I360="","",IFERROR(INDEX(tbVisitas[],MATCH($I360,tbVisitas[Linha],0),3),""))</f>
        <v/>
      </c>
      <c r="E360" s="28" t="str">
        <f ca="1">IF($I360="","",IFERROR(INDEX(tbVisitas[],MATCH($I360,tbVisitas[Linha],0),5),""))</f>
        <v/>
      </c>
      <c r="F360" s="29" t="str">
        <f ca="1">IF($I360="","",IFERROR(INDEX(tbVisitas[],MATCH($I360,tbVisitas[Linha],0),1),""))</f>
        <v/>
      </c>
      <c r="G360" s="30" t="str">
        <f ca="1">IF($I360="","",IFERROR(INDEX(tbVisitas[],MATCH($I360,tbVisitas[Linha],0),6),""))</f>
        <v/>
      </c>
      <c r="H360" s="30" t="str">
        <f ca="1">IF($I360="","",IFERROR(INDEX(tbVisitas[],MATCH($I360,tbVisitas[Linha],0),7),""))</f>
        <v/>
      </c>
      <c r="I360" s="30" t="str">
        <f t="array" aca="1" ref="I360" ca="1">IFERROR(INDEX(tbVisitas[],MATCH(SMALL(IF((tbVisitas[Funcionário]=$B$5)*(tbVisitas[Data]&gt;=VLOOKUP($B$7,Aux!$E$2:$G$13,2,FALSE))*(tbVisitas[Data]&lt;=VLOOKUP($B$7,Aux!$E$2:$G$13,3,FALSE))=1,tbVisitas[Linha]),ROW(A355)),IF((tbVisitas[Funcionário]=$B$5)*(tbVisitas[Data]&gt;=VLOOKUP($B$7,Aux!$E$2:$G$13,2,FALSE))*(tbVisitas[Data]&lt;=VLOOKUP($B$7,Aux!$E$2:$G$13,3,FALSE))=1,tbVisitas[Linha]),0),9),"")</f>
        <v/>
      </c>
    </row>
    <row r="361" spans="4:9" ht="30" customHeight="1" x14ac:dyDescent="0.25">
      <c r="D361" s="28" t="str">
        <f ca="1">IF($I361="","",IFERROR(INDEX(tbVisitas[],MATCH($I361,tbVisitas[Linha],0),3),""))</f>
        <v/>
      </c>
      <c r="E361" s="28" t="str">
        <f ca="1">IF($I361="","",IFERROR(INDEX(tbVisitas[],MATCH($I361,tbVisitas[Linha],0),5),""))</f>
        <v/>
      </c>
      <c r="F361" s="29" t="str">
        <f ca="1">IF($I361="","",IFERROR(INDEX(tbVisitas[],MATCH($I361,tbVisitas[Linha],0),1),""))</f>
        <v/>
      </c>
      <c r="G361" s="30" t="str">
        <f ca="1">IF($I361="","",IFERROR(INDEX(tbVisitas[],MATCH($I361,tbVisitas[Linha],0),6),""))</f>
        <v/>
      </c>
      <c r="H361" s="30" t="str">
        <f ca="1">IF($I361="","",IFERROR(INDEX(tbVisitas[],MATCH($I361,tbVisitas[Linha],0),7),""))</f>
        <v/>
      </c>
      <c r="I361" s="30" t="str">
        <f t="array" aca="1" ref="I361" ca="1">IFERROR(INDEX(tbVisitas[],MATCH(SMALL(IF((tbVisitas[Funcionário]=$B$5)*(tbVisitas[Data]&gt;=VLOOKUP($B$7,Aux!$E$2:$G$13,2,FALSE))*(tbVisitas[Data]&lt;=VLOOKUP($B$7,Aux!$E$2:$G$13,3,FALSE))=1,tbVisitas[Linha]),ROW(A356)),IF((tbVisitas[Funcionário]=$B$5)*(tbVisitas[Data]&gt;=VLOOKUP($B$7,Aux!$E$2:$G$13,2,FALSE))*(tbVisitas[Data]&lt;=VLOOKUP($B$7,Aux!$E$2:$G$13,3,FALSE))=1,tbVisitas[Linha]),0),9),"")</f>
        <v/>
      </c>
    </row>
    <row r="362" spans="4:9" ht="30" customHeight="1" x14ac:dyDescent="0.25">
      <c r="D362" s="28" t="str">
        <f ca="1">IF($I362="","",IFERROR(INDEX(tbVisitas[],MATCH($I362,tbVisitas[Linha],0),3),""))</f>
        <v/>
      </c>
      <c r="E362" s="28" t="str">
        <f ca="1">IF($I362="","",IFERROR(INDEX(tbVisitas[],MATCH($I362,tbVisitas[Linha],0),5),""))</f>
        <v/>
      </c>
      <c r="F362" s="29" t="str">
        <f ca="1">IF($I362="","",IFERROR(INDEX(tbVisitas[],MATCH($I362,tbVisitas[Linha],0),1),""))</f>
        <v/>
      </c>
      <c r="G362" s="30" t="str">
        <f ca="1">IF($I362="","",IFERROR(INDEX(tbVisitas[],MATCH($I362,tbVisitas[Linha],0),6),""))</f>
        <v/>
      </c>
      <c r="H362" s="30" t="str">
        <f ca="1">IF($I362="","",IFERROR(INDEX(tbVisitas[],MATCH($I362,tbVisitas[Linha],0),7),""))</f>
        <v/>
      </c>
      <c r="I362" s="30" t="str">
        <f t="array" aca="1" ref="I362" ca="1">IFERROR(INDEX(tbVisitas[],MATCH(SMALL(IF((tbVisitas[Funcionário]=$B$5)*(tbVisitas[Data]&gt;=VLOOKUP($B$7,Aux!$E$2:$G$13,2,FALSE))*(tbVisitas[Data]&lt;=VLOOKUP($B$7,Aux!$E$2:$G$13,3,FALSE))=1,tbVisitas[Linha]),ROW(A357)),IF((tbVisitas[Funcionário]=$B$5)*(tbVisitas[Data]&gt;=VLOOKUP($B$7,Aux!$E$2:$G$13,2,FALSE))*(tbVisitas[Data]&lt;=VLOOKUP($B$7,Aux!$E$2:$G$13,3,FALSE))=1,tbVisitas[Linha]),0),9),"")</f>
        <v/>
      </c>
    </row>
    <row r="363" spans="4:9" ht="30" customHeight="1" x14ac:dyDescent="0.25">
      <c r="D363" s="28" t="str">
        <f ca="1">IF($I363="","",IFERROR(INDEX(tbVisitas[],MATCH($I363,tbVisitas[Linha],0),3),""))</f>
        <v/>
      </c>
      <c r="E363" s="28" t="str">
        <f ca="1">IF($I363="","",IFERROR(INDEX(tbVisitas[],MATCH($I363,tbVisitas[Linha],0),5),""))</f>
        <v/>
      </c>
      <c r="F363" s="29" t="str">
        <f ca="1">IF($I363="","",IFERROR(INDEX(tbVisitas[],MATCH($I363,tbVisitas[Linha],0),1),""))</f>
        <v/>
      </c>
      <c r="G363" s="30" t="str">
        <f ca="1">IF($I363="","",IFERROR(INDEX(tbVisitas[],MATCH($I363,tbVisitas[Linha],0),6),""))</f>
        <v/>
      </c>
      <c r="H363" s="30" t="str">
        <f ca="1">IF($I363="","",IFERROR(INDEX(tbVisitas[],MATCH($I363,tbVisitas[Linha],0),7),""))</f>
        <v/>
      </c>
      <c r="I363" s="30" t="str">
        <f t="array" aca="1" ref="I363" ca="1">IFERROR(INDEX(tbVisitas[],MATCH(SMALL(IF((tbVisitas[Funcionário]=$B$5)*(tbVisitas[Data]&gt;=VLOOKUP($B$7,Aux!$E$2:$G$13,2,FALSE))*(tbVisitas[Data]&lt;=VLOOKUP($B$7,Aux!$E$2:$G$13,3,FALSE))=1,tbVisitas[Linha]),ROW(A358)),IF((tbVisitas[Funcionário]=$B$5)*(tbVisitas[Data]&gt;=VLOOKUP($B$7,Aux!$E$2:$G$13,2,FALSE))*(tbVisitas[Data]&lt;=VLOOKUP($B$7,Aux!$E$2:$G$13,3,FALSE))=1,tbVisitas[Linha]),0),9),"")</f>
        <v/>
      </c>
    </row>
    <row r="364" spans="4:9" ht="30" customHeight="1" x14ac:dyDescent="0.25">
      <c r="D364" s="28" t="str">
        <f ca="1">IF($I364="","",IFERROR(INDEX(tbVisitas[],MATCH($I364,tbVisitas[Linha],0),3),""))</f>
        <v/>
      </c>
      <c r="E364" s="28" t="str">
        <f ca="1">IF($I364="","",IFERROR(INDEX(tbVisitas[],MATCH($I364,tbVisitas[Linha],0),5),""))</f>
        <v/>
      </c>
      <c r="F364" s="29" t="str">
        <f ca="1">IF($I364="","",IFERROR(INDEX(tbVisitas[],MATCH($I364,tbVisitas[Linha],0),1),""))</f>
        <v/>
      </c>
      <c r="G364" s="30" t="str">
        <f ca="1">IF($I364="","",IFERROR(INDEX(tbVisitas[],MATCH($I364,tbVisitas[Linha],0),6),""))</f>
        <v/>
      </c>
      <c r="H364" s="30" t="str">
        <f ca="1">IF($I364="","",IFERROR(INDEX(tbVisitas[],MATCH($I364,tbVisitas[Linha],0),7),""))</f>
        <v/>
      </c>
      <c r="I364" s="30" t="str">
        <f t="array" aca="1" ref="I364" ca="1">IFERROR(INDEX(tbVisitas[],MATCH(SMALL(IF((tbVisitas[Funcionário]=$B$5)*(tbVisitas[Data]&gt;=VLOOKUP($B$7,Aux!$E$2:$G$13,2,FALSE))*(tbVisitas[Data]&lt;=VLOOKUP($B$7,Aux!$E$2:$G$13,3,FALSE))=1,tbVisitas[Linha]),ROW(A359)),IF((tbVisitas[Funcionário]=$B$5)*(tbVisitas[Data]&gt;=VLOOKUP($B$7,Aux!$E$2:$G$13,2,FALSE))*(tbVisitas[Data]&lt;=VLOOKUP($B$7,Aux!$E$2:$G$13,3,FALSE))=1,tbVisitas[Linha]),0),9),"")</f>
        <v/>
      </c>
    </row>
    <row r="365" spans="4:9" ht="30" customHeight="1" x14ac:dyDescent="0.25">
      <c r="D365" s="28" t="str">
        <f ca="1">IF($I365="","",IFERROR(INDEX(tbVisitas[],MATCH($I365,tbVisitas[Linha],0),3),""))</f>
        <v/>
      </c>
      <c r="E365" s="28" t="str">
        <f ca="1">IF($I365="","",IFERROR(INDEX(tbVisitas[],MATCH($I365,tbVisitas[Linha],0),5),""))</f>
        <v/>
      </c>
      <c r="F365" s="29" t="str">
        <f ca="1">IF($I365="","",IFERROR(INDEX(tbVisitas[],MATCH($I365,tbVisitas[Linha],0),1),""))</f>
        <v/>
      </c>
      <c r="G365" s="30" t="str">
        <f ca="1">IF($I365="","",IFERROR(INDEX(tbVisitas[],MATCH($I365,tbVisitas[Linha],0),6),""))</f>
        <v/>
      </c>
      <c r="H365" s="30" t="str">
        <f ca="1">IF($I365="","",IFERROR(INDEX(tbVisitas[],MATCH($I365,tbVisitas[Linha],0),7),""))</f>
        <v/>
      </c>
      <c r="I365" s="30" t="str">
        <f t="array" aca="1" ref="I365" ca="1">IFERROR(INDEX(tbVisitas[],MATCH(SMALL(IF((tbVisitas[Funcionário]=$B$5)*(tbVisitas[Data]&gt;=VLOOKUP($B$7,Aux!$E$2:$G$13,2,FALSE))*(tbVisitas[Data]&lt;=VLOOKUP($B$7,Aux!$E$2:$G$13,3,FALSE))=1,tbVisitas[Linha]),ROW(A360)),IF((tbVisitas[Funcionário]=$B$5)*(tbVisitas[Data]&gt;=VLOOKUP($B$7,Aux!$E$2:$G$13,2,FALSE))*(tbVisitas[Data]&lt;=VLOOKUP($B$7,Aux!$E$2:$G$13,3,FALSE))=1,tbVisitas[Linha]),0),9),"")</f>
        <v/>
      </c>
    </row>
    <row r="366" spans="4:9" ht="30" customHeight="1" x14ac:dyDescent="0.25">
      <c r="D366" s="28" t="str">
        <f ca="1">IF($I366="","",IFERROR(INDEX(tbVisitas[],MATCH($I366,tbVisitas[Linha],0),3),""))</f>
        <v/>
      </c>
      <c r="E366" s="28" t="str">
        <f ca="1">IF($I366="","",IFERROR(INDEX(tbVisitas[],MATCH($I366,tbVisitas[Linha],0),5),""))</f>
        <v/>
      </c>
      <c r="F366" s="29" t="str">
        <f ca="1">IF($I366="","",IFERROR(INDEX(tbVisitas[],MATCH($I366,tbVisitas[Linha],0),1),""))</f>
        <v/>
      </c>
      <c r="G366" s="30" t="str">
        <f ca="1">IF($I366="","",IFERROR(INDEX(tbVisitas[],MATCH($I366,tbVisitas[Linha],0),6),""))</f>
        <v/>
      </c>
      <c r="H366" s="30" t="str">
        <f ca="1">IF($I366="","",IFERROR(INDEX(tbVisitas[],MATCH($I366,tbVisitas[Linha],0),7),""))</f>
        <v/>
      </c>
      <c r="I366" s="30" t="str">
        <f t="array" aca="1" ref="I366" ca="1">IFERROR(INDEX(tbVisitas[],MATCH(SMALL(IF((tbVisitas[Funcionário]=$B$5)*(tbVisitas[Data]&gt;=VLOOKUP($B$7,Aux!$E$2:$G$13,2,FALSE))*(tbVisitas[Data]&lt;=VLOOKUP($B$7,Aux!$E$2:$G$13,3,FALSE))=1,tbVisitas[Linha]),ROW(A361)),IF((tbVisitas[Funcionário]=$B$5)*(tbVisitas[Data]&gt;=VLOOKUP($B$7,Aux!$E$2:$G$13,2,FALSE))*(tbVisitas[Data]&lt;=VLOOKUP($B$7,Aux!$E$2:$G$13,3,FALSE))=1,tbVisitas[Linha]),0),9),"")</f>
        <v/>
      </c>
    </row>
    <row r="367" spans="4:9" ht="30" customHeight="1" x14ac:dyDescent="0.25">
      <c r="D367" s="28" t="str">
        <f ca="1">IF($I367="","",IFERROR(INDEX(tbVisitas[],MATCH($I367,tbVisitas[Linha],0),3),""))</f>
        <v/>
      </c>
      <c r="E367" s="28" t="str">
        <f ca="1">IF($I367="","",IFERROR(INDEX(tbVisitas[],MATCH($I367,tbVisitas[Linha],0),5),""))</f>
        <v/>
      </c>
      <c r="F367" s="29" t="str">
        <f ca="1">IF($I367="","",IFERROR(INDEX(tbVisitas[],MATCH($I367,tbVisitas[Linha],0),1),""))</f>
        <v/>
      </c>
      <c r="G367" s="30" t="str">
        <f ca="1">IF($I367="","",IFERROR(INDEX(tbVisitas[],MATCH($I367,tbVisitas[Linha],0),6),""))</f>
        <v/>
      </c>
      <c r="H367" s="30" t="str">
        <f ca="1">IF($I367="","",IFERROR(INDEX(tbVisitas[],MATCH($I367,tbVisitas[Linha],0),7),""))</f>
        <v/>
      </c>
      <c r="I367" s="30" t="str">
        <f t="array" aca="1" ref="I367" ca="1">IFERROR(INDEX(tbVisitas[],MATCH(SMALL(IF((tbVisitas[Funcionário]=$B$5)*(tbVisitas[Data]&gt;=VLOOKUP($B$7,Aux!$E$2:$G$13,2,FALSE))*(tbVisitas[Data]&lt;=VLOOKUP($B$7,Aux!$E$2:$G$13,3,FALSE))=1,tbVisitas[Linha]),ROW(A362)),IF((tbVisitas[Funcionário]=$B$5)*(tbVisitas[Data]&gt;=VLOOKUP($B$7,Aux!$E$2:$G$13,2,FALSE))*(tbVisitas[Data]&lt;=VLOOKUP($B$7,Aux!$E$2:$G$13,3,FALSE))=1,tbVisitas[Linha]),0),9),"")</f>
        <v/>
      </c>
    </row>
    <row r="368" spans="4:9" ht="30" customHeight="1" x14ac:dyDescent="0.25">
      <c r="D368" s="28" t="str">
        <f ca="1">IF($I368="","",IFERROR(INDEX(tbVisitas[],MATCH($I368,tbVisitas[Linha],0),3),""))</f>
        <v/>
      </c>
      <c r="E368" s="28" t="str">
        <f ca="1">IF($I368="","",IFERROR(INDEX(tbVisitas[],MATCH($I368,tbVisitas[Linha],0),5),""))</f>
        <v/>
      </c>
      <c r="F368" s="29" t="str">
        <f ca="1">IF($I368="","",IFERROR(INDEX(tbVisitas[],MATCH($I368,tbVisitas[Linha],0),1),""))</f>
        <v/>
      </c>
      <c r="G368" s="30" t="str">
        <f ca="1">IF($I368="","",IFERROR(INDEX(tbVisitas[],MATCH($I368,tbVisitas[Linha],0),6),""))</f>
        <v/>
      </c>
      <c r="H368" s="30" t="str">
        <f ca="1">IF($I368="","",IFERROR(INDEX(tbVisitas[],MATCH($I368,tbVisitas[Linha],0),7),""))</f>
        <v/>
      </c>
      <c r="I368" s="30" t="str">
        <f t="array" aca="1" ref="I368" ca="1">IFERROR(INDEX(tbVisitas[],MATCH(SMALL(IF((tbVisitas[Funcionário]=$B$5)*(tbVisitas[Data]&gt;=VLOOKUP($B$7,Aux!$E$2:$G$13,2,FALSE))*(tbVisitas[Data]&lt;=VLOOKUP($B$7,Aux!$E$2:$G$13,3,FALSE))=1,tbVisitas[Linha]),ROW(A363)),IF((tbVisitas[Funcionário]=$B$5)*(tbVisitas[Data]&gt;=VLOOKUP($B$7,Aux!$E$2:$G$13,2,FALSE))*(tbVisitas[Data]&lt;=VLOOKUP($B$7,Aux!$E$2:$G$13,3,FALSE))=1,tbVisitas[Linha]),0),9),"")</f>
        <v/>
      </c>
    </row>
    <row r="369" spans="4:9" ht="30" customHeight="1" x14ac:dyDescent="0.25">
      <c r="D369" s="28" t="str">
        <f ca="1">IF($I369="","",IFERROR(INDEX(tbVisitas[],MATCH($I369,tbVisitas[Linha],0),3),""))</f>
        <v/>
      </c>
      <c r="E369" s="28" t="str">
        <f ca="1">IF($I369="","",IFERROR(INDEX(tbVisitas[],MATCH($I369,tbVisitas[Linha],0),5),""))</f>
        <v/>
      </c>
      <c r="F369" s="29" t="str">
        <f ca="1">IF($I369="","",IFERROR(INDEX(tbVisitas[],MATCH($I369,tbVisitas[Linha],0),1),""))</f>
        <v/>
      </c>
      <c r="G369" s="30" t="str">
        <f ca="1">IF($I369="","",IFERROR(INDEX(tbVisitas[],MATCH($I369,tbVisitas[Linha],0),6),""))</f>
        <v/>
      </c>
      <c r="H369" s="30" t="str">
        <f ca="1">IF($I369="","",IFERROR(INDEX(tbVisitas[],MATCH($I369,tbVisitas[Linha],0),7),""))</f>
        <v/>
      </c>
      <c r="I369" s="30" t="str">
        <f t="array" aca="1" ref="I369" ca="1">IFERROR(INDEX(tbVisitas[],MATCH(SMALL(IF((tbVisitas[Funcionário]=$B$5)*(tbVisitas[Data]&gt;=VLOOKUP($B$7,Aux!$E$2:$G$13,2,FALSE))*(tbVisitas[Data]&lt;=VLOOKUP($B$7,Aux!$E$2:$G$13,3,FALSE))=1,tbVisitas[Linha]),ROW(A364)),IF((tbVisitas[Funcionário]=$B$5)*(tbVisitas[Data]&gt;=VLOOKUP($B$7,Aux!$E$2:$G$13,2,FALSE))*(tbVisitas[Data]&lt;=VLOOKUP($B$7,Aux!$E$2:$G$13,3,FALSE))=1,tbVisitas[Linha]),0),9),"")</f>
        <v/>
      </c>
    </row>
    <row r="370" spans="4:9" ht="30" customHeight="1" x14ac:dyDescent="0.25">
      <c r="D370" s="28" t="str">
        <f ca="1">IF($I370="","",IFERROR(INDEX(tbVisitas[],MATCH($I370,tbVisitas[Linha],0),3),""))</f>
        <v/>
      </c>
      <c r="E370" s="28" t="str">
        <f ca="1">IF($I370="","",IFERROR(INDEX(tbVisitas[],MATCH($I370,tbVisitas[Linha],0),5),""))</f>
        <v/>
      </c>
      <c r="F370" s="29" t="str">
        <f ca="1">IF($I370="","",IFERROR(INDEX(tbVisitas[],MATCH($I370,tbVisitas[Linha],0),1),""))</f>
        <v/>
      </c>
      <c r="G370" s="30" t="str">
        <f ca="1">IF($I370="","",IFERROR(INDEX(tbVisitas[],MATCH($I370,tbVisitas[Linha],0),6),""))</f>
        <v/>
      </c>
      <c r="H370" s="30" t="str">
        <f ca="1">IF($I370="","",IFERROR(INDEX(tbVisitas[],MATCH($I370,tbVisitas[Linha],0),7),""))</f>
        <v/>
      </c>
      <c r="I370" s="30" t="str">
        <f t="array" aca="1" ref="I370" ca="1">IFERROR(INDEX(tbVisitas[],MATCH(SMALL(IF((tbVisitas[Funcionário]=$B$5)*(tbVisitas[Data]&gt;=VLOOKUP($B$7,Aux!$E$2:$G$13,2,FALSE))*(tbVisitas[Data]&lt;=VLOOKUP($B$7,Aux!$E$2:$G$13,3,FALSE))=1,tbVisitas[Linha]),ROW(A365)),IF((tbVisitas[Funcionário]=$B$5)*(tbVisitas[Data]&gt;=VLOOKUP($B$7,Aux!$E$2:$G$13,2,FALSE))*(tbVisitas[Data]&lt;=VLOOKUP($B$7,Aux!$E$2:$G$13,3,FALSE))=1,tbVisitas[Linha]),0),9),"")</f>
        <v/>
      </c>
    </row>
    <row r="371" spans="4:9" ht="30" customHeight="1" x14ac:dyDescent="0.25">
      <c r="D371" s="28" t="str">
        <f ca="1">IF($I371="","",IFERROR(INDEX(tbVisitas[],MATCH($I371,tbVisitas[Linha],0),3),""))</f>
        <v/>
      </c>
      <c r="E371" s="28" t="str">
        <f ca="1">IF($I371="","",IFERROR(INDEX(tbVisitas[],MATCH($I371,tbVisitas[Linha],0),5),""))</f>
        <v/>
      </c>
      <c r="F371" s="29" t="str">
        <f ca="1">IF($I371="","",IFERROR(INDEX(tbVisitas[],MATCH($I371,tbVisitas[Linha],0),1),""))</f>
        <v/>
      </c>
      <c r="G371" s="30" t="str">
        <f ca="1">IF($I371="","",IFERROR(INDEX(tbVisitas[],MATCH($I371,tbVisitas[Linha],0),6),""))</f>
        <v/>
      </c>
      <c r="H371" s="30" t="str">
        <f ca="1">IF($I371="","",IFERROR(INDEX(tbVisitas[],MATCH($I371,tbVisitas[Linha],0),7),""))</f>
        <v/>
      </c>
      <c r="I371" s="30" t="str">
        <f t="array" aca="1" ref="I371" ca="1">IFERROR(INDEX(tbVisitas[],MATCH(SMALL(IF((tbVisitas[Funcionário]=$B$5)*(tbVisitas[Data]&gt;=VLOOKUP($B$7,Aux!$E$2:$G$13,2,FALSE))*(tbVisitas[Data]&lt;=VLOOKUP($B$7,Aux!$E$2:$G$13,3,FALSE))=1,tbVisitas[Linha]),ROW(A366)),IF((tbVisitas[Funcionário]=$B$5)*(tbVisitas[Data]&gt;=VLOOKUP($B$7,Aux!$E$2:$G$13,2,FALSE))*(tbVisitas[Data]&lt;=VLOOKUP($B$7,Aux!$E$2:$G$13,3,FALSE))=1,tbVisitas[Linha]),0),9),"")</f>
        <v/>
      </c>
    </row>
    <row r="372" spans="4:9" ht="30" customHeight="1" x14ac:dyDescent="0.25">
      <c r="D372" s="28" t="str">
        <f ca="1">IF($I372="","",IFERROR(INDEX(tbVisitas[],MATCH($I372,tbVisitas[Linha],0),3),""))</f>
        <v/>
      </c>
      <c r="E372" s="28" t="str">
        <f ca="1">IF($I372="","",IFERROR(INDEX(tbVisitas[],MATCH($I372,tbVisitas[Linha],0),5),""))</f>
        <v/>
      </c>
      <c r="F372" s="29" t="str">
        <f ca="1">IF($I372="","",IFERROR(INDEX(tbVisitas[],MATCH($I372,tbVisitas[Linha],0),1),""))</f>
        <v/>
      </c>
      <c r="G372" s="30" t="str">
        <f ca="1">IF($I372="","",IFERROR(INDEX(tbVisitas[],MATCH($I372,tbVisitas[Linha],0),6),""))</f>
        <v/>
      </c>
      <c r="H372" s="30" t="str">
        <f ca="1">IF($I372="","",IFERROR(INDEX(tbVisitas[],MATCH($I372,tbVisitas[Linha],0),7),""))</f>
        <v/>
      </c>
      <c r="I372" s="30" t="str">
        <f t="array" aca="1" ref="I372" ca="1">IFERROR(INDEX(tbVisitas[],MATCH(SMALL(IF((tbVisitas[Funcionário]=$B$5)*(tbVisitas[Data]&gt;=VLOOKUP($B$7,Aux!$E$2:$G$13,2,FALSE))*(tbVisitas[Data]&lt;=VLOOKUP($B$7,Aux!$E$2:$G$13,3,FALSE))=1,tbVisitas[Linha]),ROW(A367)),IF((tbVisitas[Funcionário]=$B$5)*(tbVisitas[Data]&gt;=VLOOKUP($B$7,Aux!$E$2:$G$13,2,FALSE))*(tbVisitas[Data]&lt;=VLOOKUP($B$7,Aux!$E$2:$G$13,3,FALSE))=1,tbVisitas[Linha]),0),9),"")</f>
        <v/>
      </c>
    </row>
    <row r="373" spans="4:9" ht="30" customHeight="1" x14ac:dyDescent="0.25">
      <c r="D373" s="28" t="str">
        <f ca="1">IF($I373="","",IFERROR(INDEX(tbVisitas[],MATCH($I373,tbVisitas[Linha],0),3),""))</f>
        <v/>
      </c>
      <c r="E373" s="28" t="str">
        <f ca="1">IF($I373="","",IFERROR(INDEX(tbVisitas[],MATCH($I373,tbVisitas[Linha],0),5),""))</f>
        <v/>
      </c>
      <c r="F373" s="29" t="str">
        <f ca="1">IF($I373="","",IFERROR(INDEX(tbVisitas[],MATCH($I373,tbVisitas[Linha],0),1),""))</f>
        <v/>
      </c>
      <c r="G373" s="30" t="str">
        <f ca="1">IF($I373="","",IFERROR(INDEX(tbVisitas[],MATCH($I373,tbVisitas[Linha],0),6),""))</f>
        <v/>
      </c>
      <c r="H373" s="30" t="str">
        <f ca="1">IF($I373="","",IFERROR(INDEX(tbVisitas[],MATCH($I373,tbVisitas[Linha],0),7),""))</f>
        <v/>
      </c>
      <c r="I373" s="30" t="str">
        <f t="array" aca="1" ref="I373" ca="1">IFERROR(INDEX(tbVisitas[],MATCH(SMALL(IF((tbVisitas[Funcionário]=$B$5)*(tbVisitas[Data]&gt;=VLOOKUP($B$7,Aux!$E$2:$G$13,2,FALSE))*(tbVisitas[Data]&lt;=VLOOKUP($B$7,Aux!$E$2:$G$13,3,FALSE))=1,tbVisitas[Linha]),ROW(A368)),IF((tbVisitas[Funcionário]=$B$5)*(tbVisitas[Data]&gt;=VLOOKUP($B$7,Aux!$E$2:$G$13,2,FALSE))*(tbVisitas[Data]&lt;=VLOOKUP($B$7,Aux!$E$2:$G$13,3,FALSE))=1,tbVisitas[Linha]),0),9),"")</f>
        <v/>
      </c>
    </row>
    <row r="374" spans="4:9" ht="30" customHeight="1" x14ac:dyDescent="0.25">
      <c r="D374" s="28" t="str">
        <f ca="1">IF($I374="","",IFERROR(INDEX(tbVisitas[],MATCH($I374,tbVisitas[Linha],0),3),""))</f>
        <v/>
      </c>
      <c r="E374" s="28" t="str">
        <f ca="1">IF($I374="","",IFERROR(INDEX(tbVisitas[],MATCH($I374,tbVisitas[Linha],0),5),""))</f>
        <v/>
      </c>
      <c r="F374" s="29" t="str">
        <f ca="1">IF($I374="","",IFERROR(INDEX(tbVisitas[],MATCH($I374,tbVisitas[Linha],0),1),""))</f>
        <v/>
      </c>
      <c r="G374" s="30" t="str">
        <f ca="1">IF($I374="","",IFERROR(INDEX(tbVisitas[],MATCH($I374,tbVisitas[Linha],0),6),""))</f>
        <v/>
      </c>
      <c r="H374" s="30" t="str">
        <f ca="1">IF($I374="","",IFERROR(INDEX(tbVisitas[],MATCH($I374,tbVisitas[Linha],0),7),""))</f>
        <v/>
      </c>
      <c r="I374" s="30" t="str">
        <f t="array" aca="1" ref="I374" ca="1">IFERROR(INDEX(tbVisitas[],MATCH(SMALL(IF((tbVisitas[Funcionário]=$B$5)*(tbVisitas[Data]&gt;=VLOOKUP($B$7,Aux!$E$2:$G$13,2,FALSE))*(tbVisitas[Data]&lt;=VLOOKUP($B$7,Aux!$E$2:$G$13,3,FALSE))=1,tbVisitas[Linha]),ROW(A369)),IF((tbVisitas[Funcionário]=$B$5)*(tbVisitas[Data]&gt;=VLOOKUP($B$7,Aux!$E$2:$G$13,2,FALSE))*(tbVisitas[Data]&lt;=VLOOKUP($B$7,Aux!$E$2:$G$13,3,FALSE))=1,tbVisitas[Linha]),0),9),"")</f>
        <v/>
      </c>
    </row>
    <row r="375" spans="4:9" ht="30" customHeight="1" x14ac:dyDescent="0.25">
      <c r="D375" s="28" t="str">
        <f ca="1">IF($I375="","",IFERROR(INDEX(tbVisitas[],MATCH($I375,tbVisitas[Linha],0),3),""))</f>
        <v/>
      </c>
      <c r="E375" s="28" t="str">
        <f ca="1">IF($I375="","",IFERROR(INDEX(tbVisitas[],MATCH($I375,tbVisitas[Linha],0),5),""))</f>
        <v/>
      </c>
      <c r="F375" s="29" t="str">
        <f ca="1">IF($I375="","",IFERROR(INDEX(tbVisitas[],MATCH($I375,tbVisitas[Linha],0),1),""))</f>
        <v/>
      </c>
      <c r="G375" s="30" t="str">
        <f ca="1">IF($I375="","",IFERROR(INDEX(tbVisitas[],MATCH($I375,tbVisitas[Linha],0),6),""))</f>
        <v/>
      </c>
      <c r="H375" s="30" t="str">
        <f ca="1">IF($I375="","",IFERROR(INDEX(tbVisitas[],MATCH($I375,tbVisitas[Linha],0),7),""))</f>
        <v/>
      </c>
      <c r="I375" s="30" t="str">
        <f t="array" aca="1" ref="I375" ca="1">IFERROR(INDEX(tbVisitas[],MATCH(SMALL(IF((tbVisitas[Funcionário]=$B$5)*(tbVisitas[Data]&gt;=VLOOKUP($B$7,Aux!$E$2:$G$13,2,FALSE))*(tbVisitas[Data]&lt;=VLOOKUP($B$7,Aux!$E$2:$G$13,3,FALSE))=1,tbVisitas[Linha]),ROW(A370)),IF((tbVisitas[Funcionário]=$B$5)*(tbVisitas[Data]&gt;=VLOOKUP($B$7,Aux!$E$2:$G$13,2,FALSE))*(tbVisitas[Data]&lt;=VLOOKUP($B$7,Aux!$E$2:$G$13,3,FALSE))=1,tbVisitas[Linha]),0),9),"")</f>
        <v/>
      </c>
    </row>
    <row r="376" spans="4:9" ht="30" customHeight="1" x14ac:dyDescent="0.25">
      <c r="D376" s="28" t="str">
        <f ca="1">IF($I376="","",IFERROR(INDEX(tbVisitas[],MATCH($I376,tbVisitas[Linha],0),3),""))</f>
        <v/>
      </c>
      <c r="E376" s="28" t="str">
        <f ca="1">IF($I376="","",IFERROR(INDEX(tbVisitas[],MATCH($I376,tbVisitas[Linha],0),5),""))</f>
        <v/>
      </c>
      <c r="F376" s="29" t="str">
        <f ca="1">IF($I376="","",IFERROR(INDEX(tbVisitas[],MATCH($I376,tbVisitas[Linha],0),1),""))</f>
        <v/>
      </c>
      <c r="G376" s="30" t="str">
        <f ca="1">IF($I376="","",IFERROR(INDEX(tbVisitas[],MATCH($I376,tbVisitas[Linha],0),6),""))</f>
        <v/>
      </c>
      <c r="H376" s="30" t="str">
        <f ca="1">IF($I376="","",IFERROR(INDEX(tbVisitas[],MATCH($I376,tbVisitas[Linha],0),7),""))</f>
        <v/>
      </c>
      <c r="I376" s="30" t="str">
        <f t="array" aca="1" ref="I376" ca="1">IFERROR(INDEX(tbVisitas[],MATCH(SMALL(IF((tbVisitas[Funcionário]=$B$5)*(tbVisitas[Data]&gt;=VLOOKUP($B$7,Aux!$E$2:$G$13,2,FALSE))*(tbVisitas[Data]&lt;=VLOOKUP($B$7,Aux!$E$2:$G$13,3,FALSE))=1,tbVisitas[Linha]),ROW(A371)),IF((tbVisitas[Funcionário]=$B$5)*(tbVisitas[Data]&gt;=VLOOKUP($B$7,Aux!$E$2:$G$13,2,FALSE))*(tbVisitas[Data]&lt;=VLOOKUP($B$7,Aux!$E$2:$G$13,3,FALSE))=1,tbVisitas[Linha]),0),9),"")</f>
        <v/>
      </c>
    </row>
    <row r="377" spans="4:9" ht="30" customHeight="1" x14ac:dyDescent="0.25">
      <c r="D377" s="28" t="str">
        <f ca="1">IF($I377="","",IFERROR(INDEX(tbVisitas[],MATCH($I377,tbVisitas[Linha],0),3),""))</f>
        <v/>
      </c>
      <c r="E377" s="28" t="str">
        <f ca="1">IF($I377="","",IFERROR(INDEX(tbVisitas[],MATCH($I377,tbVisitas[Linha],0),5),""))</f>
        <v/>
      </c>
      <c r="F377" s="29" t="str">
        <f ca="1">IF($I377="","",IFERROR(INDEX(tbVisitas[],MATCH($I377,tbVisitas[Linha],0),1),""))</f>
        <v/>
      </c>
      <c r="G377" s="30" t="str">
        <f ca="1">IF($I377="","",IFERROR(INDEX(tbVisitas[],MATCH($I377,tbVisitas[Linha],0),6),""))</f>
        <v/>
      </c>
      <c r="H377" s="30" t="str">
        <f ca="1">IF($I377="","",IFERROR(INDEX(tbVisitas[],MATCH($I377,tbVisitas[Linha],0),7),""))</f>
        <v/>
      </c>
      <c r="I377" s="30" t="str">
        <f t="array" aca="1" ref="I377" ca="1">IFERROR(INDEX(tbVisitas[],MATCH(SMALL(IF((tbVisitas[Funcionário]=$B$5)*(tbVisitas[Data]&gt;=VLOOKUP($B$7,Aux!$E$2:$G$13,2,FALSE))*(tbVisitas[Data]&lt;=VLOOKUP($B$7,Aux!$E$2:$G$13,3,FALSE))=1,tbVisitas[Linha]),ROW(A372)),IF((tbVisitas[Funcionário]=$B$5)*(tbVisitas[Data]&gt;=VLOOKUP($B$7,Aux!$E$2:$G$13,2,FALSE))*(tbVisitas[Data]&lt;=VLOOKUP($B$7,Aux!$E$2:$G$13,3,FALSE))=1,tbVisitas[Linha]),0),9),"")</f>
        <v/>
      </c>
    </row>
    <row r="378" spans="4:9" ht="30" customHeight="1" x14ac:dyDescent="0.25">
      <c r="D378" s="28" t="str">
        <f ca="1">IF($I378="","",IFERROR(INDEX(tbVisitas[],MATCH($I378,tbVisitas[Linha],0),3),""))</f>
        <v/>
      </c>
      <c r="E378" s="28" t="str">
        <f ca="1">IF($I378="","",IFERROR(INDEX(tbVisitas[],MATCH($I378,tbVisitas[Linha],0),5),""))</f>
        <v/>
      </c>
      <c r="F378" s="29" t="str">
        <f ca="1">IF($I378="","",IFERROR(INDEX(tbVisitas[],MATCH($I378,tbVisitas[Linha],0),1),""))</f>
        <v/>
      </c>
      <c r="G378" s="30" t="str">
        <f ca="1">IF($I378="","",IFERROR(INDEX(tbVisitas[],MATCH($I378,tbVisitas[Linha],0),6),""))</f>
        <v/>
      </c>
      <c r="H378" s="30" t="str">
        <f ca="1">IF($I378="","",IFERROR(INDEX(tbVisitas[],MATCH($I378,tbVisitas[Linha],0),7),""))</f>
        <v/>
      </c>
      <c r="I378" s="30" t="str">
        <f t="array" aca="1" ref="I378" ca="1">IFERROR(INDEX(tbVisitas[],MATCH(SMALL(IF((tbVisitas[Funcionário]=$B$5)*(tbVisitas[Data]&gt;=VLOOKUP($B$7,Aux!$E$2:$G$13,2,FALSE))*(tbVisitas[Data]&lt;=VLOOKUP($B$7,Aux!$E$2:$G$13,3,FALSE))=1,tbVisitas[Linha]),ROW(A373)),IF((tbVisitas[Funcionário]=$B$5)*(tbVisitas[Data]&gt;=VLOOKUP($B$7,Aux!$E$2:$G$13,2,FALSE))*(tbVisitas[Data]&lt;=VLOOKUP($B$7,Aux!$E$2:$G$13,3,FALSE))=1,tbVisitas[Linha]),0),9),"")</f>
        <v/>
      </c>
    </row>
    <row r="379" spans="4:9" ht="30" customHeight="1" x14ac:dyDescent="0.25">
      <c r="D379" s="28" t="str">
        <f ca="1">IF($I379="","",IFERROR(INDEX(tbVisitas[],MATCH($I379,tbVisitas[Linha],0),3),""))</f>
        <v/>
      </c>
      <c r="E379" s="28" t="str">
        <f ca="1">IF($I379="","",IFERROR(INDEX(tbVisitas[],MATCH($I379,tbVisitas[Linha],0),5),""))</f>
        <v/>
      </c>
      <c r="F379" s="29" t="str">
        <f ca="1">IF($I379="","",IFERROR(INDEX(tbVisitas[],MATCH($I379,tbVisitas[Linha],0),1),""))</f>
        <v/>
      </c>
      <c r="G379" s="30" t="str">
        <f ca="1">IF($I379="","",IFERROR(INDEX(tbVisitas[],MATCH($I379,tbVisitas[Linha],0),6),""))</f>
        <v/>
      </c>
      <c r="H379" s="30" t="str">
        <f ca="1">IF($I379="","",IFERROR(INDEX(tbVisitas[],MATCH($I379,tbVisitas[Linha],0),7),""))</f>
        <v/>
      </c>
      <c r="I379" s="30" t="str">
        <f t="array" aca="1" ref="I379" ca="1">IFERROR(INDEX(tbVisitas[],MATCH(SMALL(IF((tbVisitas[Funcionário]=$B$5)*(tbVisitas[Data]&gt;=VLOOKUP($B$7,Aux!$E$2:$G$13,2,FALSE))*(tbVisitas[Data]&lt;=VLOOKUP($B$7,Aux!$E$2:$G$13,3,FALSE))=1,tbVisitas[Linha]),ROW(A374)),IF((tbVisitas[Funcionário]=$B$5)*(tbVisitas[Data]&gt;=VLOOKUP($B$7,Aux!$E$2:$G$13,2,FALSE))*(tbVisitas[Data]&lt;=VLOOKUP($B$7,Aux!$E$2:$G$13,3,FALSE))=1,tbVisitas[Linha]),0),9),"")</f>
        <v/>
      </c>
    </row>
    <row r="380" spans="4:9" ht="30" customHeight="1" x14ac:dyDescent="0.25">
      <c r="D380" s="28" t="str">
        <f ca="1">IF($I380="","",IFERROR(INDEX(tbVisitas[],MATCH($I380,tbVisitas[Linha],0),3),""))</f>
        <v/>
      </c>
      <c r="E380" s="28" t="str">
        <f ca="1">IF($I380="","",IFERROR(INDEX(tbVisitas[],MATCH($I380,tbVisitas[Linha],0),5),""))</f>
        <v/>
      </c>
      <c r="F380" s="29" t="str">
        <f ca="1">IF($I380="","",IFERROR(INDEX(tbVisitas[],MATCH($I380,tbVisitas[Linha],0),1),""))</f>
        <v/>
      </c>
      <c r="G380" s="30" t="str">
        <f ca="1">IF($I380="","",IFERROR(INDEX(tbVisitas[],MATCH($I380,tbVisitas[Linha],0),6),""))</f>
        <v/>
      </c>
      <c r="H380" s="30" t="str">
        <f ca="1">IF($I380="","",IFERROR(INDEX(tbVisitas[],MATCH($I380,tbVisitas[Linha],0),7),""))</f>
        <v/>
      </c>
      <c r="I380" s="30" t="str">
        <f t="array" aca="1" ref="I380" ca="1">IFERROR(INDEX(tbVisitas[],MATCH(SMALL(IF((tbVisitas[Funcionário]=$B$5)*(tbVisitas[Data]&gt;=VLOOKUP($B$7,Aux!$E$2:$G$13,2,FALSE))*(tbVisitas[Data]&lt;=VLOOKUP($B$7,Aux!$E$2:$G$13,3,FALSE))=1,tbVisitas[Linha]),ROW(A375)),IF((tbVisitas[Funcionário]=$B$5)*(tbVisitas[Data]&gt;=VLOOKUP($B$7,Aux!$E$2:$G$13,2,FALSE))*(tbVisitas[Data]&lt;=VLOOKUP($B$7,Aux!$E$2:$G$13,3,FALSE))=1,tbVisitas[Linha]),0),9),"")</f>
        <v/>
      </c>
    </row>
    <row r="381" spans="4:9" ht="30" customHeight="1" x14ac:dyDescent="0.25">
      <c r="D381" s="28" t="str">
        <f ca="1">IF($I381="","",IFERROR(INDEX(tbVisitas[],MATCH($I381,tbVisitas[Linha],0),3),""))</f>
        <v/>
      </c>
      <c r="E381" s="28" t="str">
        <f ca="1">IF($I381="","",IFERROR(INDEX(tbVisitas[],MATCH($I381,tbVisitas[Linha],0),5),""))</f>
        <v/>
      </c>
      <c r="F381" s="29" t="str">
        <f ca="1">IF($I381="","",IFERROR(INDEX(tbVisitas[],MATCH($I381,tbVisitas[Linha],0),1),""))</f>
        <v/>
      </c>
      <c r="G381" s="30" t="str">
        <f ca="1">IF($I381="","",IFERROR(INDEX(tbVisitas[],MATCH($I381,tbVisitas[Linha],0),6),""))</f>
        <v/>
      </c>
      <c r="H381" s="30" t="str">
        <f ca="1">IF($I381="","",IFERROR(INDEX(tbVisitas[],MATCH($I381,tbVisitas[Linha],0),7),""))</f>
        <v/>
      </c>
      <c r="I381" s="30" t="str">
        <f t="array" aca="1" ref="I381" ca="1">IFERROR(INDEX(tbVisitas[],MATCH(SMALL(IF((tbVisitas[Funcionário]=$B$5)*(tbVisitas[Data]&gt;=VLOOKUP($B$7,Aux!$E$2:$G$13,2,FALSE))*(tbVisitas[Data]&lt;=VLOOKUP($B$7,Aux!$E$2:$G$13,3,FALSE))=1,tbVisitas[Linha]),ROW(A376)),IF((tbVisitas[Funcionário]=$B$5)*(tbVisitas[Data]&gt;=VLOOKUP($B$7,Aux!$E$2:$G$13,2,FALSE))*(tbVisitas[Data]&lt;=VLOOKUP($B$7,Aux!$E$2:$G$13,3,FALSE))=1,tbVisitas[Linha]),0),9),"")</f>
        <v/>
      </c>
    </row>
    <row r="382" spans="4:9" ht="30" customHeight="1" x14ac:dyDescent="0.25">
      <c r="D382" s="28" t="str">
        <f ca="1">IF($I382="","",IFERROR(INDEX(tbVisitas[],MATCH($I382,tbVisitas[Linha],0),3),""))</f>
        <v/>
      </c>
      <c r="E382" s="28" t="str">
        <f ca="1">IF($I382="","",IFERROR(INDEX(tbVisitas[],MATCH($I382,tbVisitas[Linha],0),5),""))</f>
        <v/>
      </c>
      <c r="F382" s="29" t="str">
        <f ca="1">IF($I382="","",IFERROR(INDEX(tbVisitas[],MATCH($I382,tbVisitas[Linha],0),1),""))</f>
        <v/>
      </c>
      <c r="G382" s="30" t="str">
        <f ca="1">IF($I382="","",IFERROR(INDEX(tbVisitas[],MATCH($I382,tbVisitas[Linha],0),6),""))</f>
        <v/>
      </c>
      <c r="H382" s="30" t="str">
        <f ca="1">IF($I382="","",IFERROR(INDEX(tbVisitas[],MATCH($I382,tbVisitas[Linha],0),7),""))</f>
        <v/>
      </c>
      <c r="I382" s="30" t="str">
        <f t="array" aca="1" ref="I382" ca="1">IFERROR(INDEX(tbVisitas[],MATCH(SMALL(IF((tbVisitas[Funcionário]=$B$5)*(tbVisitas[Data]&gt;=VLOOKUP($B$7,Aux!$E$2:$G$13,2,FALSE))*(tbVisitas[Data]&lt;=VLOOKUP($B$7,Aux!$E$2:$G$13,3,FALSE))=1,tbVisitas[Linha]),ROW(A377)),IF((tbVisitas[Funcionário]=$B$5)*(tbVisitas[Data]&gt;=VLOOKUP($B$7,Aux!$E$2:$G$13,2,FALSE))*(tbVisitas[Data]&lt;=VLOOKUP($B$7,Aux!$E$2:$G$13,3,FALSE))=1,tbVisitas[Linha]),0),9),"")</f>
        <v/>
      </c>
    </row>
    <row r="383" spans="4:9" ht="30" customHeight="1" x14ac:dyDescent="0.25">
      <c r="D383" s="28" t="str">
        <f ca="1">IF($I383="","",IFERROR(INDEX(tbVisitas[],MATCH($I383,tbVisitas[Linha],0),3),""))</f>
        <v/>
      </c>
      <c r="E383" s="28" t="str">
        <f ca="1">IF($I383="","",IFERROR(INDEX(tbVisitas[],MATCH($I383,tbVisitas[Linha],0),5),""))</f>
        <v/>
      </c>
      <c r="F383" s="29" t="str">
        <f ca="1">IF($I383="","",IFERROR(INDEX(tbVisitas[],MATCH($I383,tbVisitas[Linha],0),1),""))</f>
        <v/>
      </c>
      <c r="G383" s="30" t="str">
        <f ca="1">IF($I383="","",IFERROR(INDEX(tbVisitas[],MATCH($I383,tbVisitas[Linha],0),6),""))</f>
        <v/>
      </c>
      <c r="H383" s="30" t="str">
        <f ca="1">IF($I383="","",IFERROR(INDEX(tbVisitas[],MATCH($I383,tbVisitas[Linha],0),7),""))</f>
        <v/>
      </c>
      <c r="I383" s="30" t="str">
        <f t="array" aca="1" ref="I383" ca="1">IFERROR(INDEX(tbVisitas[],MATCH(SMALL(IF((tbVisitas[Funcionário]=$B$5)*(tbVisitas[Data]&gt;=VLOOKUP($B$7,Aux!$E$2:$G$13,2,FALSE))*(tbVisitas[Data]&lt;=VLOOKUP($B$7,Aux!$E$2:$G$13,3,FALSE))=1,tbVisitas[Linha]),ROW(A378)),IF((tbVisitas[Funcionário]=$B$5)*(tbVisitas[Data]&gt;=VLOOKUP($B$7,Aux!$E$2:$G$13,2,FALSE))*(tbVisitas[Data]&lt;=VLOOKUP($B$7,Aux!$E$2:$G$13,3,FALSE))=1,tbVisitas[Linha]),0),9),"")</f>
        <v/>
      </c>
    </row>
    <row r="384" spans="4:9" ht="30" customHeight="1" x14ac:dyDescent="0.25">
      <c r="D384" s="28" t="str">
        <f ca="1">IF($I384="","",IFERROR(INDEX(tbVisitas[],MATCH($I384,tbVisitas[Linha],0),3),""))</f>
        <v/>
      </c>
      <c r="E384" s="28" t="str">
        <f ca="1">IF($I384="","",IFERROR(INDEX(tbVisitas[],MATCH($I384,tbVisitas[Linha],0),5),""))</f>
        <v/>
      </c>
      <c r="F384" s="29" t="str">
        <f ca="1">IF($I384="","",IFERROR(INDEX(tbVisitas[],MATCH($I384,tbVisitas[Linha],0),1),""))</f>
        <v/>
      </c>
      <c r="G384" s="30" t="str">
        <f ca="1">IF($I384="","",IFERROR(INDEX(tbVisitas[],MATCH($I384,tbVisitas[Linha],0),6),""))</f>
        <v/>
      </c>
      <c r="H384" s="30" t="str">
        <f ca="1">IF($I384="","",IFERROR(INDEX(tbVisitas[],MATCH($I384,tbVisitas[Linha],0),7),""))</f>
        <v/>
      </c>
      <c r="I384" s="30" t="str">
        <f t="array" aca="1" ref="I384" ca="1">IFERROR(INDEX(tbVisitas[],MATCH(SMALL(IF((tbVisitas[Funcionário]=$B$5)*(tbVisitas[Data]&gt;=VLOOKUP($B$7,Aux!$E$2:$G$13,2,FALSE))*(tbVisitas[Data]&lt;=VLOOKUP($B$7,Aux!$E$2:$G$13,3,FALSE))=1,tbVisitas[Linha]),ROW(A379)),IF((tbVisitas[Funcionário]=$B$5)*(tbVisitas[Data]&gt;=VLOOKUP($B$7,Aux!$E$2:$G$13,2,FALSE))*(tbVisitas[Data]&lt;=VLOOKUP($B$7,Aux!$E$2:$G$13,3,FALSE))=1,tbVisitas[Linha]),0),9),"")</f>
        <v/>
      </c>
    </row>
    <row r="385" spans="4:9" ht="30" customHeight="1" x14ac:dyDescent="0.25">
      <c r="D385" s="28" t="str">
        <f ca="1">IF($I385="","",IFERROR(INDEX(tbVisitas[],MATCH($I385,tbVisitas[Linha],0),3),""))</f>
        <v/>
      </c>
      <c r="E385" s="28" t="str">
        <f ca="1">IF($I385="","",IFERROR(INDEX(tbVisitas[],MATCH($I385,tbVisitas[Linha],0),5),""))</f>
        <v/>
      </c>
      <c r="F385" s="29" t="str">
        <f ca="1">IF($I385="","",IFERROR(INDEX(tbVisitas[],MATCH($I385,tbVisitas[Linha],0),1),""))</f>
        <v/>
      </c>
      <c r="G385" s="30" t="str">
        <f ca="1">IF($I385="","",IFERROR(INDEX(tbVisitas[],MATCH($I385,tbVisitas[Linha],0),6),""))</f>
        <v/>
      </c>
      <c r="H385" s="30" t="str">
        <f ca="1">IF($I385="","",IFERROR(INDEX(tbVisitas[],MATCH($I385,tbVisitas[Linha],0),7),""))</f>
        <v/>
      </c>
      <c r="I385" s="30" t="str">
        <f t="array" aca="1" ref="I385" ca="1">IFERROR(INDEX(tbVisitas[],MATCH(SMALL(IF((tbVisitas[Funcionário]=$B$5)*(tbVisitas[Data]&gt;=VLOOKUP($B$7,Aux!$E$2:$G$13,2,FALSE))*(tbVisitas[Data]&lt;=VLOOKUP($B$7,Aux!$E$2:$G$13,3,FALSE))=1,tbVisitas[Linha]),ROW(A380)),IF((tbVisitas[Funcionário]=$B$5)*(tbVisitas[Data]&gt;=VLOOKUP($B$7,Aux!$E$2:$G$13,2,FALSE))*(tbVisitas[Data]&lt;=VLOOKUP($B$7,Aux!$E$2:$G$13,3,FALSE))=1,tbVisitas[Linha]),0),9),"")</f>
        <v/>
      </c>
    </row>
    <row r="386" spans="4:9" ht="30" customHeight="1" x14ac:dyDescent="0.25">
      <c r="D386" s="28" t="str">
        <f ca="1">IF($I386="","",IFERROR(INDEX(tbVisitas[],MATCH($I386,tbVisitas[Linha],0),3),""))</f>
        <v/>
      </c>
      <c r="E386" s="28" t="str">
        <f ca="1">IF($I386="","",IFERROR(INDEX(tbVisitas[],MATCH($I386,tbVisitas[Linha],0),5),""))</f>
        <v/>
      </c>
      <c r="F386" s="29" t="str">
        <f ca="1">IF($I386="","",IFERROR(INDEX(tbVisitas[],MATCH($I386,tbVisitas[Linha],0),1),""))</f>
        <v/>
      </c>
      <c r="G386" s="30" t="str">
        <f ca="1">IF($I386="","",IFERROR(INDEX(tbVisitas[],MATCH($I386,tbVisitas[Linha],0),6),""))</f>
        <v/>
      </c>
      <c r="H386" s="30" t="str">
        <f ca="1">IF($I386="","",IFERROR(INDEX(tbVisitas[],MATCH($I386,tbVisitas[Linha],0),7),""))</f>
        <v/>
      </c>
      <c r="I386" s="30" t="str">
        <f t="array" aca="1" ref="I386" ca="1">IFERROR(INDEX(tbVisitas[],MATCH(SMALL(IF((tbVisitas[Funcionário]=$B$5)*(tbVisitas[Data]&gt;=VLOOKUP($B$7,Aux!$E$2:$G$13,2,FALSE))*(tbVisitas[Data]&lt;=VLOOKUP($B$7,Aux!$E$2:$G$13,3,FALSE))=1,tbVisitas[Linha]),ROW(A381)),IF((tbVisitas[Funcionário]=$B$5)*(tbVisitas[Data]&gt;=VLOOKUP($B$7,Aux!$E$2:$G$13,2,FALSE))*(tbVisitas[Data]&lt;=VLOOKUP($B$7,Aux!$E$2:$G$13,3,FALSE))=1,tbVisitas[Linha]),0),9),"")</f>
        <v/>
      </c>
    </row>
    <row r="387" spans="4:9" ht="30" customHeight="1" x14ac:dyDescent="0.25">
      <c r="D387" s="28" t="str">
        <f ca="1">IF($I387="","",IFERROR(INDEX(tbVisitas[],MATCH($I387,tbVisitas[Linha],0),3),""))</f>
        <v/>
      </c>
      <c r="E387" s="28" t="str">
        <f ca="1">IF($I387="","",IFERROR(INDEX(tbVisitas[],MATCH($I387,tbVisitas[Linha],0),5),""))</f>
        <v/>
      </c>
      <c r="F387" s="29" t="str">
        <f ca="1">IF($I387="","",IFERROR(INDEX(tbVisitas[],MATCH($I387,tbVisitas[Linha],0),1),""))</f>
        <v/>
      </c>
      <c r="G387" s="30" t="str">
        <f ca="1">IF($I387="","",IFERROR(INDEX(tbVisitas[],MATCH($I387,tbVisitas[Linha],0),6),""))</f>
        <v/>
      </c>
      <c r="H387" s="30" t="str">
        <f ca="1">IF($I387="","",IFERROR(INDEX(tbVisitas[],MATCH($I387,tbVisitas[Linha],0),7),""))</f>
        <v/>
      </c>
      <c r="I387" s="30" t="str">
        <f t="array" aca="1" ref="I387" ca="1">IFERROR(INDEX(tbVisitas[],MATCH(SMALL(IF((tbVisitas[Funcionário]=$B$5)*(tbVisitas[Data]&gt;=VLOOKUP($B$7,Aux!$E$2:$G$13,2,FALSE))*(tbVisitas[Data]&lt;=VLOOKUP($B$7,Aux!$E$2:$G$13,3,FALSE))=1,tbVisitas[Linha]),ROW(A382)),IF((tbVisitas[Funcionário]=$B$5)*(tbVisitas[Data]&gt;=VLOOKUP($B$7,Aux!$E$2:$G$13,2,FALSE))*(tbVisitas[Data]&lt;=VLOOKUP($B$7,Aux!$E$2:$G$13,3,FALSE))=1,tbVisitas[Linha]),0),9),"")</f>
        <v/>
      </c>
    </row>
    <row r="388" spans="4:9" ht="30" customHeight="1" x14ac:dyDescent="0.25">
      <c r="D388" s="28" t="str">
        <f ca="1">IF($I388="","",IFERROR(INDEX(tbVisitas[],MATCH($I388,tbVisitas[Linha],0),3),""))</f>
        <v/>
      </c>
      <c r="E388" s="28" t="str">
        <f ca="1">IF($I388="","",IFERROR(INDEX(tbVisitas[],MATCH($I388,tbVisitas[Linha],0),5),""))</f>
        <v/>
      </c>
      <c r="F388" s="29" t="str">
        <f ca="1">IF($I388="","",IFERROR(INDEX(tbVisitas[],MATCH($I388,tbVisitas[Linha],0),1),""))</f>
        <v/>
      </c>
      <c r="G388" s="30" t="str">
        <f ca="1">IF($I388="","",IFERROR(INDEX(tbVisitas[],MATCH($I388,tbVisitas[Linha],0),6),""))</f>
        <v/>
      </c>
      <c r="H388" s="30" t="str">
        <f ca="1">IF($I388="","",IFERROR(INDEX(tbVisitas[],MATCH($I388,tbVisitas[Linha],0),7),""))</f>
        <v/>
      </c>
      <c r="I388" s="30" t="str">
        <f t="array" aca="1" ref="I388" ca="1">IFERROR(INDEX(tbVisitas[],MATCH(SMALL(IF((tbVisitas[Funcionário]=$B$5)*(tbVisitas[Data]&gt;=VLOOKUP($B$7,Aux!$E$2:$G$13,2,FALSE))*(tbVisitas[Data]&lt;=VLOOKUP($B$7,Aux!$E$2:$G$13,3,FALSE))=1,tbVisitas[Linha]),ROW(A383)),IF((tbVisitas[Funcionário]=$B$5)*(tbVisitas[Data]&gt;=VLOOKUP($B$7,Aux!$E$2:$G$13,2,FALSE))*(tbVisitas[Data]&lt;=VLOOKUP($B$7,Aux!$E$2:$G$13,3,FALSE))=1,tbVisitas[Linha]),0),9),"")</f>
        <v/>
      </c>
    </row>
    <row r="389" spans="4:9" ht="30" customHeight="1" x14ac:dyDescent="0.25">
      <c r="D389" s="28" t="str">
        <f ca="1">IF($I389="","",IFERROR(INDEX(tbVisitas[],MATCH($I389,tbVisitas[Linha],0),3),""))</f>
        <v/>
      </c>
      <c r="E389" s="28" t="str">
        <f ca="1">IF($I389="","",IFERROR(INDEX(tbVisitas[],MATCH($I389,tbVisitas[Linha],0),5),""))</f>
        <v/>
      </c>
      <c r="F389" s="29" t="str">
        <f ca="1">IF($I389="","",IFERROR(INDEX(tbVisitas[],MATCH($I389,tbVisitas[Linha],0),1),""))</f>
        <v/>
      </c>
      <c r="G389" s="30" t="str">
        <f ca="1">IF($I389="","",IFERROR(INDEX(tbVisitas[],MATCH($I389,tbVisitas[Linha],0),6),""))</f>
        <v/>
      </c>
      <c r="H389" s="30" t="str">
        <f ca="1">IF($I389="","",IFERROR(INDEX(tbVisitas[],MATCH($I389,tbVisitas[Linha],0),7),""))</f>
        <v/>
      </c>
      <c r="I389" s="30" t="str">
        <f t="array" aca="1" ref="I389" ca="1">IFERROR(INDEX(tbVisitas[],MATCH(SMALL(IF((tbVisitas[Funcionário]=$B$5)*(tbVisitas[Data]&gt;=VLOOKUP($B$7,Aux!$E$2:$G$13,2,FALSE))*(tbVisitas[Data]&lt;=VLOOKUP($B$7,Aux!$E$2:$G$13,3,FALSE))=1,tbVisitas[Linha]),ROW(A384)),IF((tbVisitas[Funcionário]=$B$5)*(tbVisitas[Data]&gt;=VLOOKUP($B$7,Aux!$E$2:$G$13,2,FALSE))*(tbVisitas[Data]&lt;=VLOOKUP($B$7,Aux!$E$2:$G$13,3,FALSE))=1,tbVisitas[Linha]),0),9),"")</f>
        <v/>
      </c>
    </row>
    <row r="390" spans="4:9" ht="30" customHeight="1" x14ac:dyDescent="0.25">
      <c r="D390" s="28" t="str">
        <f ca="1">IF($I390="","",IFERROR(INDEX(tbVisitas[],MATCH($I390,tbVisitas[Linha],0),3),""))</f>
        <v/>
      </c>
      <c r="E390" s="28" t="str">
        <f ca="1">IF($I390="","",IFERROR(INDEX(tbVisitas[],MATCH($I390,tbVisitas[Linha],0),5),""))</f>
        <v/>
      </c>
      <c r="F390" s="29" t="str">
        <f ca="1">IF($I390="","",IFERROR(INDEX(tbVisitas[],MATCH($I390,tbVisitas[Linha],0),1),""))</f>
        <v/>
      </c>
      <c r="G390" s="30" t="str">
        <f ca="1">IF($I390="","",IFERROR(INDEX(tbVisitas[],MATCH($I390,tbVisitas[Linha],0),6),""))</f>
        <v/>
      </c>
      <c r="H390" s="30" t="str">
        <f ca="1">IF($I390="","",IFERROR(INDEX(tbVisitas[],MATCH($I390,tbVisitas[Linha],0),7),""))</f>
        <v/>
      </c>
      <c r="I390" s="30" t="str">
        <f t="array" aca="1" ref="I390" ca="1">IFERROR(INDEX(tbVisitas[],MATCH(SMALL(IF((tbVisitas[Funcionário]=$B$5)*(tbVisitas[Data]&gt;=VLOOKUP($B$7,Aux!$E$2:$G$13,2,FALSE))*(tbVisitas[Data]&lt;=VLOOKUP($B$7,Aux!$E$2:$G$13,3,FALSE))=1,tbVisitas[Linha]),ROW(A385)),IF((tbVisitas[Funcionário]=$B$5)*(tbVisitas[Data]&gt;=VLOOKUP($B$7,Aux!$E$2:$G$13,2,FALSE))*(tbVisitas[Data]&lt;=VLOOKUP($B$7,Aux!$E$2:$G$13,3,FALSE))=1,tbVisitas[Linha]),0),9),"")</f>
        <v/>
      </c>
    </row>
    <row r="391" spans="4:9" ht="30" customHeight="1" x14ac:dyDescent="0.25">
      <c r="D391" s="28" t="str">
        <f ca="1">IF($I391="","",IFERROR(INDEX(tbVisitas[],MATCH($I391,tbVisitas[Linha],0),3),""))</f>
        <v/>
      </c>
      <c r="E391" s="28" t="str">
        <f ca="1">IF($I391="","",IFERROR(INDEX(tbVisitas[],MATCH($I391,tbVisitas[Linha],0),5),""))</f>
        <v/>
      </c>
      <c r="F391" s="29" t="str">
        <f ca="1">IF($I391="","",IFERROR(INDEX(tbVisitas[],MATCH($I391,tbVisitas[Linha],0),1),""))</f>
        <v/>
      </c>
      <c r="G391" s="30" t="str">
        <f ca="1">IF($I391="","",IFERROR(INDEX(tbVisitas[],MATCH($I391,tbVisitas[Linha],0),6),""))</f>
        <v/>
      </c>
      <c r="H391" s="30" t="str">
        <f ca="1">IF($I391="","",IFERROR(INDEX(tbVisitas[],MATCH($I391,tbVisitas[Linha],0),7),""))</f>
        <v/>
      </c>
      <c r="I391" s="30" t="str">
        <f t="array" aca="1" ref="I391" ca="1">IFERROR(INDEX(tbVisitas[],MATCH(SMALL(IF((tbVisitas[Funcionário]=$B$5)*(tbVisitas[Data]&gt;=VLOOKUP($B$7,Aux!$E$2:$G$13,2,FALSE))*(tbVisitas[Data]&lt;=VLOOKUP($B$7,Aux!$E$2:$G$13,3,FALSE))=1,tbVisitas[Linha]),ROW(A386)),IF((tbVisitas[Funcionário]=$B$5)*(tbVisitas[Data]&gt;=VLOOKUP($B$7,Aux!$E$2:$G$13,2,FALSE))*(tbVisitas[Data]&lt;=VLOOKUP($B$7,Aux!$E$2:$G$13,3,FALSE))=1,tbVisitas[Linha]),0),9),"")</f>
        <v/>
      </c>
    </row>
    <row r="392" spans="4:9" ht="30" customHeight="1" x14ac:dyDescent="0.25">
      <c r="D392" s="28" t="str">
        <f ca="1">IF($I392="","",IFERROR(INDEX(tbVisitas[],MATCH($I392,tbVisitas[Linha],0),3),""))</f>
        <v/>
      </c>
      <c r="E392" s="28" t="str">
        <f ca="1">IF($I392="","",IFERROR(INDEX(tbVisitas[],MATCH($I392,tbVisitas[Linha],0),5),""))</f>
        <v/>
      </c>
      <c r="F392" s="29" t="str">
        <f ca="1">IF($I392="","",IFERROR(INDEX(tbVisitas[],MATCH($I392,tbVisitas[Linha],0),1),""))</f>
        <v/>
      </c>
      <c r="G392" s="30" t="str">
        <f ca="1">IF($I392="","",IFERROR(INDEX(tbVisitas[],MATCH($I392,tbVisitas[Linha],0),6),""))</f>
        <v/>
      </c>
      <c r="H392" s="30" t="str">
        <f ca="1">IF($I392="","",IFERROR(INDEX(tbVisitas[],MATCH($I392,tbVisitas[Linha],0),7),""))</f>
        <v/>
      </c>
      <c r="I392" s="30" t="str">
        <f t="array" aca="1" ref="I392" ca="1">IFERROR(INDEX(tbVisitas[],MATCH(SMALL(IF((tbVisitas[Funcionário]=$B$5)*(tbVisitas[Data]&gt;=VLOOKUP($B$7,Aux!$E$2:$G$13,2,FALSE))*(tbVisitas[Data]&lt;=VLOOKUP($B$7,Aux!$E$2:$G$13,3,FALSE))=1,tbVisitas[Linha]),ROW(A387)),IF((tbVisitas[Funcionário]=$B$5)*(tbVisitas[Data]&gt;=VLOOKUP($B$7,Aux!$E$2:$G$13,2,FALSE))*(tbVisitas[Data]&lt;=VLOOKUP($B$7,Aux!$E$2:$G$13,3,FALSE))=1,tbVisitas[Linha]),0),9),"")</f>
        <v/>
      </c>
    </row>
    <row r="393" spans="4:9" ht="30" customHeight="1" x14ac:dyDescent="0.25">
      <c r="D393" s="28" t="str">
        <f ca="1">IF($I393="","",IFERROR(INDEX(tbVisitas[],MATCH($I393,tbVisitas[Linha],0),3),""))</f>
        <v/>
      </c>
      <c r="E393" s="28" t="str">
        <f ca="1">IF($I393="","",IFERROR(INDEX(tbVisitas[],MATCH($I393,tbVisitas[Linha],0),5),""))</f>
        <v/>
      </c>
      <c r="F393" s="29" t="str">
        <f ca="1">IF($I393="","",IFERROR(INDEX(tbVisitas[],MATCH($I393,tbVisitas[Linha],0),1),""))</f>
        <v/>
      </c>
      <c r="G393" s="30" t="str">
        <f ca="1">IF($I393="","",IFERROR(INDEX(tbVisitas[],MATCH($I393,tbVisitas[Linha],0),6),""))</f>
        <v/>
      </c>
      <c r="H393" s="30" t="str">
        <f ca="1">IF($I393="","",IFERROR(INDEX(tbVisitas[],MATCH($I393,tbVisitas[Linha],0),7),""))</f>
        <v/>
      </c>
      <c r="I393" s="30" t="str">
        <f t="array" aca="1" ref="I393" ca="1">IFERROR(INDEX(tbVisitas[],MATCH(SMALL(IF((tbVisitas[Funcionário]=$B$5)*(tbVisitas[Data]&gt;=VLOOKUP($B$7,Aux!$E$2:$G$13,2,FALSE))*(tbVisitas[Data]&lt;=VLOOKUP($B$7,Aux!$E$2:$G$13,3,FALSE))=1,tbVisitas[Linha]),ROW(A388)),IF((tbVisitas[Funcionário]=$B$5)*(tbVisitas[Data]&gt;=VLOOKUP($B$7,Aux!$E$2:$G$13,2,FALSE))*(tbVisitas[Data]&lt;=VLOOKUP($B$7,Aux!$E$2:$G$13,3,FALSE))=1,tbVisitas[Linha]),0),9),"")</f>
        <v/>
      </c>
    </row>
    <row r="394" spans="4:9" ht="30" customHeight="1" x14ac:dyDescent="0.25">
      <c r="D394" s="28" t="str">
        <f ca="1">IF($I394="","",IFERROR(INDEX(tbVisitas[],MATCH($I394,tbVisitas[Linha],0),3),""))</f>
        <v/>
      </c>
      <c r="E394" s="28" t="str">
        <f ca="1">IF($I394="","",IFERROR(INDEX(tbVisitas[],MATCH($I394,tbVisitas[Linha],0),5),""))</f>
        <v/>
      </c>
      <c r="F394" s="29" t="str">
        <f ca="1">IF($I394="","",IFERROR(INDEX(tbVisitas[],MATCH($I394,tbVisitas[Linha],0),1),""))</f>
        <v/>
      </c>
      <c r="G394" s="30" t="str">
        <f ca="1">IF($I394="","",IFERROR(INDEX(tbVisitas[],MATCH($I394,tbVisitas[Linha],0),6),""))</f>
        <v/>
      </c>
      <c r="H394" s="30" t="str">
        <f ca="1">IF($I394="","",IFERROR(INDEX(tbVisitas[],MATCH($I394,tbVisitas[Linha],0),7),""))</f>
        <v/>
      </c>
      <c r="I394" s="30" t="str">
        <f t="array" aca="1" ref="I394" ca="1">IFERROR(INDEX(tbVisitas[],MATCH(SMALL(IF((tbVisitas[Funcionário]=$B$5)*(tbVisitas[Data]&gt;=VLOOKUP($B$7,Aux!$E$2:$G$13,2,FALSE))*(tbVisitas[Data]&lt;=VLOOKUP($B$7,Aux!$E$2:$G$13,3,FALSE))=1,tbVisitas[Linha]),ROW(A389)),IF((tbVisitas[Funcionário]=$B$5)*(tbVisitas[Data]&gt;=VLOOKUP($B$7,Aux!$E$2:$G$13,2,FALSE))*(tbVisitas[Data]&lt;=VLOOKUP($B$7,Aux!$E$2:$G$13,3,FALSE))=1,tbVisitas[Linha]),0),9),"")</f>
        <v/>
      </c>
    </row>
    <row r="395" spans="4:9" ht="30" customHeight="1" x14ac:dyDescent="0.25">
      <c r="D395" s="28" t="str">
        <f ca="1">IF($I395="","",IFERROR(INDEX(tbVisitas[],MATCH($I395,tbVisitas[Linha],0),3),""))</f>
        <v/>
      </c>
      <c r="E395" s="28" t="str">
        <f ca="1">IF($I395="","",IFERROR(INDEX(tbVisitas[],MATCH($I395,tbVisitas[Linha],0),5),""))</f>
        <v/>
      </c>
      <c r="F395" s="29" t="str">
        <f ca="1">IF($I395="","",IFERROR(INDEX(tbVisitas[],MATCH($I395,tbVisitas[Linha],0),1),""))</f>
        <v/>
      </c>
      <c r="G395" s="30" t="str">
        <f ca="1">IF($I395="","",IFERROR(INDEX(tbVisitas[],MATCH($I395,tbVisitas[Linha],0),6),""))</f>
        <v/>
      </c>
      <c r="H395" s="30" t="str">
        <f ca="1">IF($I395="","",IFERROR(INDEX(tbVisitas[],MATCH($I395,tbVisitas[Linha],0),7),""))</f>
        <v/>
      </c>
      <c r="I395" s="30" t="str">
        <f t="array" aca="1" ref="I395" ca="1">IFERROR(INDEX(tbVisitas[],MATCH(SMALL(IF((tbVisitas[Funcionário]=$B$5)*(tbVisitas[Data]&gt;=VLOOKUP($B$7,Aux!$E$2:$G$13,2,FALSE))*(tbVisitas[Data]&lt;=VLOOKUP($B$7,Aux!$E$2:$G$13,3,FALSE))=1,tbVisitas[Linha]),ROW(A390)),IF((tbVisitas[Funcionário]=$B$5)*(tbVisitas[Data]&gt;=VLOOKUP($B$7,Aux!$E$2:$G$13,2,FALSE))*(tbVisitas[Data]&lt;=VLOOKUP($B$7,Aux!$E$2:$G$13,3,FALSE))=1,tbVisitas[Linha]),0),9),"")</f>
        <v/>
      </c>
    </row>
    <row r="396" spans="4:9" ht="30" customHeight="1" x14ac:dyDescent="0.25">
      <c r="D396" s="28" t="str">
        <f ca="1">IF($I396="","",IFERROR(INDEX(tbVisitas[],MATCH($I396,tbVisitas[Linha],0),3),""))</f>
        <v/>
      </c>
      <c r="E396" s="28" t="str">
        <f ca="1">IF($I396="","",IFERROR(INDEX(tbVisitas[],MATCH($I396,tbVisitas[Linha],0),5),""))</f>
        <v/>
      </c>
      <c r="F396" s="29" t="str">
        <f ca="1">IF($I396="","",IFERROR(INDEX(tbVisitas[],MATCH($I396,tbVisitas[Linha],0),1),""))</f>
        <v/>
      </c>
      <c r="G396" s="30" t="str">
        <f ca="1">IF($I396="","",IFERROR(INDEX(tbVisitas[],MATCH($I396,tbVisitas[Linha],0),6),""))</f>
        <v/>
      </c>
      <c r="H396" s="30" t="str">
        <f ca="1">IF($I396="","",IFERROR(INDEX(tbVisitas[],MATCH($I396,tbVisitas[Linha],0),7),""))</f>
        <v/>
      </c>
      <c r="I396" s="30" t="str">
        <f t="array" aca="1" ref="I396" ca="1">IFERROR(INDEX(tbVisitas[],MATCH(SMALL(IF((tbVisitas[Funcionário]=$B$5)*(tbVisitas[Data]&gt;=VLOOKUP($B$7,Aux!$E$2:$G$13,2,FALSE))*(tbVisitas[Data]&lt;=VLOOKUP($B$7,Aux!$E$2:$G$13,3,FALSE))=1,tbVisitas[Linha]),ROW(A391)),IF((tbVisitas[Funcionário]=$B$5)*(tbVisitas[Data]&gt;=VLOOKUP($B$7,Aux!$E$2:$G$13,2,FALSE))*(tbVisitas[Data]&lt;=VLOOKUP($B$7,Aux!$E$2:$G$13,3,FALSE))=1,tbVisitas[Linha]),0),9),"")</f>
        <v/>
      </c>
    </row>
    <row r="397" spans="4:9" ht="30" customHeight="1" x14ac:dyDescent="0.25">
      <c r="D397" s="28" t="str">
        <f ca="1">IF($I397="","",IFERROR(INDEX(tbVisitas[],MATCH($I397,tbVisitas[Linha],0),3),""))</f>
        <v/>
      </c>
      <c r="E397" s="28" t="str">
        <f ca="1">IF($I397="","",IFERROR(INDEX(tbVisitas[],MATCH($I397,tbVisitas[Linha],0),5),""))</f>
        <v/>
      </c>
      <c r="F397" s="29" t="str">
        <f ca="1">IF($I397="","",IFERROR(INDEX(tbVisitas[],MATCH($I397,tbVisitas[Linha],0),1),""))</f>
        <v/>
      </c>
      <c r="G397" s="30" t="str">
        <f ca="1">IF($I397="","",IFERROR(INDEX(tbVisitas[],MATCH($I397,tbVisitas[Linha],0),6),""))</f>
        <v/>
      </c>
      <c r="H397" s="30" t="str">
        <f ca="1">IF($I397="","",IFERROR(INDEX(tbVisitas[],MATCH($I397,tbVisitas[Linha],0),7),""))</f>
        <v/>
      </c>
      <c r="I397" s="30" t="str">
        <f t="array" aca="1" ref="I397" ca="1">IFERROR(INDEX(tbVisitas[],MATCH(SMALL(IF((tbVisitas[Funcionário]=$B$5)*(tbVisitas[Data]&gt;=VLOOKUP($B$7,Aux!$E$2:$G$13,2,FALSE))*(tbVisitas[Data]&lt;=VLOOKUP($B$7,Aux!$E$2:$G$13,3,FALSE))=1,tbVisitas[Linha]),ROW(A392)),IF((tbVisitas[Funcionário]=$B$5)*(tbVisitas[Data]&gt;=VLOOKUP($B$7,Aux!$E$2:$G$13,2,FALSE))*(tbVisitas[Data]&lt;=VLOOKUP($B$7,Aux!$E$2:$G$13,3,FALSE))=1,tbVisitas[Linha]),0),9),"")</f>
        <v/>
      </c>
    </row>
    <row r="398" spans="4:9" ht="30" customHeight="1" x14ac:dyDescent="0.25">
      <c r="D398" s="28" t="str">
        <f ca="1">IF($I398="","",IFERROR(INDEX(tbVisitas[],MATCH($I398,tbVisitas[Linha],0),3),""))</f>
        <v/>
      </c>
      <c r="E398" s="28" t="str">
        <f ca="1">IF($I398="","",IFERROR(INDEX(tbVisitas[],MATCH($I398,tbVisitas[Linha],0),5),""))</f>
        <v/>
      </c>
      <c r="F398" s="29" t="str">
        <f ca="1">IF($I398="","",IFERROR(INDEX(tbVisitas[],MATCH($I398,tbVisitas[Linha],0),1),""))</f>
        <v/>
      </c>
      <c r="G398" s="30" t="str">
        <f ca="1">IF($I398="","",IFERROR(INDEX(tbVisitas[],MATCH($I398,tbVisitas[Linha],0),6),""))</f>
        <v/>
      </c>
      <c r="H398" s="30" t="str">
        <f ca="1">IF($I398="","",IFERROR(INDEX(tbVisitas[],MATCH($I398,tbVisitas[Linha],0),7),""))</f>
        <v/>
      </c>
      <c r="I398" s="30" t="str">
        <f t="array" aca="1" ref="I398" ca="1">IFERROR(INDEX(tbVisitas[],MATCH(SMALL(IF((tbVisitas[Funcionário]=$B$5)*(tbVisitas[Data]&gt;=VLOOKUP($B$7,Aux!$E$2:$G$13,2,FALSE))*(tbVisitas[Data]&lt;=VLOOKUP($B$7,Aux!$E$2:$G$13,3,FALSE))=1,tbVisitas[Linha]),ROW(A393)),IF((tbVisitas[Funcionário]=$B$5)*(tbVisitas[Data]&gt;=VLOOKUP($B$7,Aux!$E$2:$G$13,2,FALSE))*(tbVisitas[Data]&lt;=VLOOKUP($B$7,Aux!$E$2:$G$13,3,FALSE))=1,tbVisitas[Linha]),0),9),"")</f>
        <v/>
      </c>
    </row>
    <row r="399" spans="4:9" ht="30" customHeight="1" x14ac:dyDescent="0.25">
      <c r="D399" s="28" t="str">
        <f ca="1">IF($I399="","",IFERROR(INDEX(tbVisitas[],MATCH($I399,tbVisitas[Linha],0),3),""))</f>
        <v/>
      </c>
      <c r="E399" s="28" t="str">
        <f ca="1">IF($I399="","",IFERROR(INDEX(tbVisitas[],MATCH($I399,tbVisitas[Linha],0),5),""))</f>
        <v/>
      </c>
      <c r="F399" s="29" t="str">
        <f ca="1">IF($I399="","",IFERROR(INDEX(tbVisitas[],MATCH($I399,tbVisitas[Linha],0),1),""))</f>
        <v/>
      </c>
      <c r="G399" s="30" t="str">
        <f ca="1">IF($I399="","",IFERROR(INDEX(tbVisitas[],MATCH($I399,tbVisitas[Linha],0),6),""))</f>
        <v/>
      </c>
      <c r="H399" s="30" t="str">
        <f ca="1">IF($I399="","",IFERROR(INDEX(tbVisitas[],MATCH($I399,tbVisitas[Linha],0),7),""))</f>
        <v/>
      </c>
      <c r="I399" s="30" t="str">
        <f t="array" aca="1" ref="I399" ca="1">IFERROR(INDEX(tbVisitas[],MATCH(SMALL(IF((tbVisitas[Funcionário]=$B$5)*(tbVisitas[Data]&gt;=VLOOKUP($B$7,Aux!$E$2:$G$13,2,FALSE))*(tbVisitas[Data]&lt;=VLOOKUP($B$7,Aux!$E$2:$G$13,3,FALSE))=1,tbVisitas[Linha]),ROW(A394)),IF((tbVisitas[Funcionário]=$B$5)*(tbVisitas[Data]&gt;=VLOOKUP($B$7,Aux!$E$2:$G$13,2,FALSE))*(tbVisitas[Data]&lt;=VLOOKUP($B$7,Aux!$E$2:$G$13,3,FALSE))=1,tbVisitas[Linha]),0),9),"")</f>
        <v/>
      </c>
    </row>
    <row r="400" spans="4:9" ht="30" customHeight="1" x14ac:dyDescent="0.25">
      <c r="D400" s="28" t="str">
        <f ca="1">IF($I400="","",IFERROR(INDEX(tbVisitas[],MATCH($I400,tbVisitas[Linha],0),3),""))</f>
        <v/>
      </c>
      <c r="E400" s="28" t="str">
        <f ca="1">IF($I400="","",IFERROR(INDEX(tbVisitas[],MATCH($I400,tbVisitas[Linha],0),5),""))</f>
        <v/>
      </c>
      <c r="F400" s="29" t="str">
        <f ca="1">IF($I400="","",IFERROR(INDEX(tbVisitas[],MATCH($I400,tbVisitas[Linha],0),1),""))</f>
        <v/>
      </c>
      <c r="G400" s="30" t="str">
        <f ca="1">IF($I400="","",IFERROR(INDEX(tbVisitas[],MATCH($I400,tbVisitas[Linha],0),6),""))</f>
        <v/>
      </c>
      <c r="H400" s="30" t="str">
        <f ca="1">IF($I400="","",IFERROR(INDEX(tbVisitas[],MATCH($I400,tbVisitas[Linha],0),7),""))</f>
        <v/>
      </c>
      <c r="I400" s="30" t="str">
        <f t="array" aca="1" ref="I400" ca="1">IFERROR(INDEX(tbVisitas[],MATCH(SMALL(IF((tbVisitas[Funcionário]=$B$5)*(tbVisitas[Data]&gt;=VLOOKUP($B$7,Aux!$E$2:$G$13,2,FALSE))*(tbVisitas[Data]&lt;=VLOOKUP($B$7,Aux!$E$2:$G$13,3,FALSE))=1,tbVisitas[Linha]),ROW(A395)),IF((tbVisitas[Funcionário]=$B$5)*(tbVisitas[Data]&gt;=VLOOKUP($B$7,Aux!$E$2:$G$13,2,FALSE))*(tbVisitas[Data]&lt;=VLOOKUP($B$7,Aux!$E$2:$G$13,3,FALSE))=1,tbVisitas[Linha]),0),9),"")</f>
        <v/>
      </c>
    </row>
    <row r="401" spans="4:9" ht="30" customHeight="1" x14ac:dyDescent="0.25">
      <c r="D401" s="28" t="str">
        <f ca="1">IF($I401="","",IFERROR(INDEX(tbVisitas[],MATCH($I401,tbVisitas[Linha],0),3),""))</f>
        <v/>
      </c>
      <c r="E401" s="28" t="str">
        <f ca="1">IF($I401="","",IFERROR(INDEX(tbVisitas[],MATCH($I401,tbVisitas[Linha],0),5),""))</f>
        <v/>
      </c>
      <c r="F401" s="29" t="str">
        <f ca="1">IF($I401="","",IFERROR(INDEX(tbVisitas[],MATCH($I401,tbVisitas[Linha],0),1),""))</f>
        <v/>
      </c>
      <c r="G401" s="30" t="str">
        <f ca="1">IF($I401="","",IFERROR(INDEX(tbVisitas[],MATCH($I401,tbVisitas[Linha],0),6),""))</f>
        <v/>
      </c>
      <c r="H401" s="30" t="str">
        <f ca="1">IF($I401="","",IFERROR(INDEX(tbVisitas[],MATCH($I401,tbVisitas[Linha],0),7),""))</f>
        <v/>
      </c>
      <c r="I401" s="30" t="str">
        <f t="array" aca="1" ref="I401" ca="1">IFERROR(INDEX(tbVisitas[],MATCH(SMALL(IF((tbVisitas[Funcionário]=$B$5)*(tbVisitas[Data]&gt;=VLOOKUP($B$7,Aux!$E$2:$G$13,2,FALSE))*(tbVisitas[Data]&lt;=VLOOKUP($B$7,Aux!$E$2:$G$13,3,FALSE))=1,tbVisitas[Linha]),ROW(A396)),IF((tbVisitas[Funcionário]=$B$5)*(tbVisitas[Data]&gt;=VLOOKUP($B$7,Aux!$E$2:$G$13,2,FALSE))*(tbVisitas[Data]&lt;=VLOOKUP($B$7,Aux!$E$2:$G$13,3,FALSE))=1,tbVisitas[Linha]),0),9),"")</f>
        <v/>
      </c>
    </row>
    <row r="402" spans="4:9" ht="30" customHeight="1" x14ac:dyDescent="0.25">
      <c r="D402" s="28" t="str">
        <f ca="1">IF($I402="","",IFERROR(INDEX(tbVisitas[],MATCH($I402,tbVisitas[Linha],0),3),""))</f>
        <v/>
      </c>
      <c r="E402" s="28" t="str">
        <f ca="1">IF($I402="","",IFERROR(INDEX(tbVisitas[],MATCH($I402,tbVisitas[Linha],0),5),""))</f>
        <v/>
      </c>
      <c r="F402" s="29" t="str">
        <f ca="1">IF($I402="","",IFERROR(INDEX(tbVisitas[],MATCH($I402,tbVisitas[Linha],0),1),""))</f>
        <v/>
      </c>
      <c r="G402" s="30" t="str">
        <f ca="1">IF($I402="","",IFERROR(INDEX(tbVisitas[],MATCH($I402,tbVisitas[Linha],0),6),""))</f>
        <v/>
      </c>
      <c r="H402" s="30" t="str">
        <f ca="1">IF($I402="","",IFERROR(INDEX(tbVisitas[],MATCH($I402,tbVisitas[Linha],0),7),""))</f>
        <v/>
      </c>
      <c r="I402" s="30" t="str">
        <f t="array" aca="1" ref="I402" ca="1">IFERROR(INDEX(tbVisitas[],MATCH(SMALL(IF((tbVisitas[Funcionário]=$B$5)*(tbVisitas[Data]&gt;=VLOOKUP($B$7,Aux!$E$2:$G$13,2,FALSE))*(tbVisitas[Data]&lt;=VLOOKUP($B$7,Aux!$E$2:$G$13,3,FALSE))=1,tbVisitas[Linha]),ROW(A397)),IF((tbVisitas[Funcionário]=$B$5)*(tbVisitas[Data]&gt;=VLOOKUP($B$7,Aux!$E$2:$G$13,2,FALSE))*(tbVisitas[Data]&lt;=VLOOKUP($B$7,Aux!$E$2:$G$13,3,FALSE))=1,tbVisitas[Linha]),0),9),"")</f>
        <v/>
      </c>
    </row>
    <row r="403" spans="4:9" ht="30" customHeight="1" x14ac:dyDescent="0.25">
      <c r="D403" s="28" t="str">
        <f ca="1">IF($I403="","",IFERROR(INDEX(tbVisitas[],MATCH($I403,tbVisitas[Linha],0),3),""))</f>
        <v/>
      </c>
      <c r="E403" s="28" t="str">
        <f ca="1">IF($I403="","",IFERROR(INDEX(tbVisitas[],MATCH($I403,tbVisitas[Linha],0),5),""))</f>
        <v/>
      </c>
      <c r="F403" s="29" t="str">
        <f ca="1">IF($I403="","",IFERROR(INDEX(tbVisitas[],MATCH($I403,tbVisitas[Linha],0),1),""))</f>
        <v/>
      </c>
      <c r="G403" s="30" t="str">
        <f ca="1">IF($I403="","",IFERROR(INDEX(tbVisitas[],MATCH($I403,tbVisitas[Linha],0),6),""))</f>
        <v/>
      </c>
      <c r="H403" s="30" t="str">
        <f ca="1">IF($I403="","",IFERROR(INDEX(tbVisitas[],MATCH($I403,tbVisitas[Linha],0),7),""))</f>
        <v/>
      </c>
      <c r="I403" s="30" t="str">
        <f t="array" aca="1" ref="I403" ca="1">IFERROR(INDEX(tbVisitas[],MATCH(SMALL(IF((tbVisitas[Funcionário]=$B$5)*(tbVisitas[Data]&gt;=VLOOKUP($B$7,Aux!$E$2:$G$13,2,FALSE))*(tbVisitas[Data]&lt;=VLOOKUP($B$7,Aux!$E$2:$G$13,3,FALSE))=1,tbVisitas[Linha]),ROW(A398)),IF((tbVisitas[Funcionário]=$B$5)*(tbVisitas[Data]&gt;=VLOOKUP($B$7,Aux!$E$2:$G$13,2,FALSE))*(tbVisitas[Data]&lt;=VLOOKUP($B$7,Aux!$E$2:$G$13,3,FALSE))=1,tbVisitas[Linha]),0),9),"")</f>
        <v/>
      </c>
    </row>
    <row r="404" spans="4:9" ht="30" customHeight="1" x14ac:dyDescent="0.25">
      <c r="D404" s="28" t="str">
        <f ca="1">IF($I404="","",IFERROR(INDEX(tbVisitas[],MATCH($I404,tbVisitas[Linha],0),3),""))</f>
        <v/>
      </c>
      <c r="E404" s="28" t="str">
        <f ca="1">IF($I404="","",IFERROR(INDEX(tbVisitas[],MATCH($I404,tbVisitas[Linha],0),5),""))</f>
        <v/>
      </c>
      <c r="F404" s="29" t="str">
        <f ca="1">IF($I404="","",IFERROR(INDEX(tbVisitas[],MATCH($I404,tbVisitas[Linha],0),1),""))</f>
        <v/>
      </c>
      <c r="G404" s="30" t="str">
        <f ca="1">IF($I404="","",IFERROR(INDEX(tbVisitas[],MATCH($I404,tbVisitas[Linha],0),6),""))</f>
        <v/>
      </c>
      <c r="H404" s="30" t="str">
        <f ca="1">IF($I404="","",IFERROR(INDEX(tbVisitas[],MATCH($I404,tbVisitas[Linha],0),7),""))</f>
        <v/>
      </c>
      <c r="I404" s="30" t="str">
        <f t="array" aca="1" ref="I404" ca="1">IFERROR(INDEX(tbVisitas[],MATCH(SMALL(IF((tbVisitas[Funcionário]=$B$5)*(tbVisitas[Data]&gt;=VLOOKUP($B$7,Aux!$E$2:$G$13,2,FALSE))*(tbVisitas[Data]&lt;=VLOOKUP($B$7,Aux!$E$2:$G$13,3,FALSE))=1,tbVisitas[Linha]),ROW(A399)),IF((tbVisitas[Funcionário]=$B$5)*(tbVisitas[Data]&gt;=VLOOKUP($B$7,Aux!$E$2:$G$13,2,FALSE))*(tbVisitas[Data]&lt;=VLOOKUP($B$7,Aux!$E$2:$G$13,3,FALSE))=1,tbVisitas[Linha]),0),9),"")</f>
        <v/>
      </c>
    </row>
    <row r="405" spans="4:9" ht="30" customHeight="1" x14ac:dyDescent="0.25">
      <c r="D405" s="28" t="str">
        <f ca="1">IF($I405="","",IFERROR(INDEX(tbVisitas[],MATCH($I405,tbVisitas[Linha],0),3),""))</f>
        <v/>
      </c>
      <c r="E405" s="28" t="str">
        <f ca="1">IF($I405="","",IFERROR(INDEX(tbVisitas[],MATCH($I405,tbVisitas[Linha],0),5),""))</f>
        <v/>
      </c>
      <c r="F405" s="29" t="str">
        <f ca="1">IF($I405="","",IFERROR(INDEX(tbVisitas[],MATCH($I405,tbVisitas[Linha],0),1),""))</f>
        <v/>
      </c>
      <c r="G405" s="30" t="str">
        <f ca="1">IF($I405="","",IFERROR(INDEX(tbVisitas[],MATCH($I405,tbVisitas[Linha],0),6),""))</f>
        <v/>
      </c>
      <c r="H405" s="30" t="str">
        <f ca="1">IF($I405="","",IFERROR(INDEX(tbVisitas[],MATCH($I405,tbVisitas[Linha],0),7),""))</f>
        <v/>
      </c>
      <c r="I405" s="30" t="str">
        <f t="array" aca="1" ref="I405" ca="1">IFERROR(INDEX(tbVisitas[],MATCH(SMALL(IF((tbVisitas[Funcionário]=$B$5)*(tbVisitas[Data]&gt;=VLOOKUP($B$7,Aux!$E$2:$G$13,2,FALSE))*(tbVisitas[Data]&lt;=VLOOKUP($B$7,Aux!$E$2:$G$13,3,FALSE))=1,tbVisitas[Linha]),ROW(A400)),IF((tbVisitas[Funcionário]=$B$5)*(tbVisitas[Data]&gt;=VLOOKUP($B$7,Aux!$E$2:$G$13,2,FALSE))*(tbVisitas[Data]&lt;=VLOOKUP($B$7,Aux!$E$2:$G$13,3,FALSE))=1,tbVisitas[Linha]),0),9),"")</f>
        <v/>
      </c>
    </row>
    <row r="406" spans="4:9" ht="30" customHeight="1" x14ac:dyDescent="0.25">
      <c r="D406" s="28" t="str">
        <f ca="1">IF($I406="","",IFERROR(INDEX(tbVisitas[],MATCH($I406,tbVisitas[Linha],0),3),""))</f>
        <v/>
      </c>
      <c r="E406" s="28" t="str">
        <f ca="1">IF($I406="","",IFERROR(INDEX(tbVisitas[],MATCH($I406,tbVisitas[Linha],0),5),""))</f>
        <v/>
      </c>
      <c r="F406" s="29" t="str">
        <f ca="1">IF($I406="","",IFERROR(INDEX(tbVisitas[],MATCH($I406,tbVisitas[Linha],0),1),""))</f>
        <v/>
      </c>
      <c r="G406" s="30" t="str">
        <f ca="1">IF($I406="","",IFERROR(INDEX(tbVisitas[],MATCH($I406,tbVisitas[Linha],0),6),""))</f>
        <v/>
      </c>
      <c r="H406" s="30" t="str">
        <f ca="1">IF($I406="","",IFERROR(INDEX(tbVisitas[],MATCH($I406,tbVisitas[Linha],0),7),""))</f>
        <v/>
      </c>
      <c r="I406" s="30" t="str">
        <f t="array" aca="1" ref="I406" ca="1">IFERROR(INDEX(tbVisitas[],MATCH(SMALL(IF((tbVisitas[Funcionário]=$B$5)*(tbVisitas[Data]&gt;=VLOOKUP($B$7,Aux!$E$2:$G$13,2,FALSE))*(tbVisitas[Data]&lt;=VLOOKUP($B$7,Aux!$E$2:$G$13,3,FALSE))=1,tbVisitas[Linha]),ROW(A401)),IF((tbVisitas[Funcionário]=$B$5)*(tbVisitas[Data]&gt;=VLOOKUP($B$7,Aux!$E$2:$G$13,2,FALSE))*(tbVisitas[Data]&lt;=VLOOKUP($B$7,Aux!$E$2:$G$13,3,FALSE))=1,tbVisitas[Linha]),0),9),"")</f>
        <v/>
      </c>
    </row>
    <row r="407" spans="4:9" ht="30" customHeight="1" x14ac:dyDescent="0.25">
      <c r="D407" s="28" t="str">
        <f ca="1">IF($I407="","",IFERROR(INDEX(tbVisitas[],MATCH($I407,tbVisitas[Linha],0),3),""))</f>
        <v/>
      </c>
      <c r="E407" s="28" t="str">
        <f ca="1">IF($I407="","",IFERROR(INDEX(tbVisitas[],MATCH($I407,tbVisitas[Linha],0),5),""))</f>
        <v/>
      </c>
      <c r="F407" s="29" t="str">
        <f ca="1">IF($I407="","",IFERROR(INDEX(tbVisitas[],MATCH($I407,tbVisitas[Linha],0),1),""))</f>
        <v/>
      </c>
      <c r="G407" s="30" t="str">
        <f ca="1">IF($I407="","",IFERROR(INDEX(tbVisitas[],MATCH($I407,tbVisitas[Linha],0),6),""))</f>
        <v/>
      </c>
      <c r="H407" s="30" t="str">
        <f ca="1">IF($I407="","",IFERROR(INDEX(tbVisitas[],MATCH($I407,tbVisitas[Linha],0),7),""))</f>
        <v/>
      </c>
      <c r="I407" s="30" t="str">
        <f t="array" aca="1" ref="I407" ca="1">IFERROR(INDEX(tbVisitas[],MATCH(SMALL(IF((tbVisitas[Funcionário]=$B$5)*(tbVisitas[Data]&gt;=VLOOKUP($B$7,Aux!$E$2:$G$13,2,FALSE))*(tbVisitas[Data]&lt;=VLOOKUP($B$7,Aux!$E$2:$G$13,3,FALSE))=1,tbVisitas[Linha]),ROW(A402)),IF((tbVisitas[Funcionário]=$B$5)*(tbVisitas[Data]&gt;=VLOOKUP($B$7,Aux!$E$2:$G$13,2,FALSE))*(tbVisitas[Data]&lt;=VLOOKUP($B$7,Aux!$E$2:$G$13,3,FALSE))=1,tbVisitas[Linha]),0),9),"")</f>
        <v/>
      </c>
    </row>
    <row r="408" spans="4:9" ht="30" customHeight="1" x14ac:dyDescent="0.25">
      <c r="D408" s="28" t="str">
        <f ca="1">IF($I408="","",IFERROR(INDEX(tbVisitas[],MATCH($I408,tbVisitas[Linha],0),3),""))</f>
        <v/>
      </c>
      <c r="E408" s="28" t="str">
        <f ca="1">IF($I408="","",IFERROR(INDEX(tbVisitas[],MATCH($I408,tbVisitas[Linha],0),5),""))</f>
        <v/>
      </c>
      <c r="F408" s="29" t="str">
        <f ca="1">IF($I408="","",IFERROR(INDEX(tbVisitas[],MATCH($I408,tbVisitas[Linha],0),1),""))</f>
        <v/>
      </c>
      <c r="G408" s="30" t="str">
        <f ca="1">IF($I408="","",IFERROR(INDEX(tbVisitas[],MATCH($I408,tbVisitas[Linha],0),6),""))</f>
        <v/>
      </c>
      <c r="H408" s="30" t="str">
        <f ca="1">IF($I408="","",IFERROR(INDEX(tbVisitas[],MATCH($I408,tbVisitas[Linha],0),7),""))</f>
        <v/>
      </c>
      <c r="I408" s="30" t="str">
        <f t="array" aca="1" ref="I408" ca="1">IFERROR(INDEX(tbVisitas[],MATCH(SMALL(IF((tbVisitas[Funcionário]=$B$5)*(tbVisitas[Data]&gt;=VLOOKUP($B$7,Aux!$E$2:$G$13,2,FALSE))*(tbVisitas[Data]&lt;=VLOOKUP($B$7,Aux!$E$2:$G$13,3,FALSE))=1,tbVisitas[Linha]),ROW(A403)),IF((tbVisitas[Funcionário]=$B$5)*(tbVisitas[Data]&gt;=VLOOKUP($B$7,Aux!$E$2:$G$13,2,FALSE))*(tbVisitas[Data]&lt;=VLOOKUP($B$7,Aux!$E$2:$G$13,3,FALSE))=1,tbVisitas[Linha]),0),9),"")</f>
        <v/>
      </c>
    </row>
    <row r="409" spans="4:9" ht="30" customHeight="1" x14ac:dyDescent="0.25">
      <c r="D409" s="28" t="str">
        <f ca="1">IF($I409="","",IFERROR(INDEX(tbVisitas[],MATCH($I409,tbVisitas[Linha],0),3),""))</f>
        <v/>
      </c>
      <c r="E409" s="28" t="str">
        <f ca="1">IF($I409="","",IFERROR(INDEX(tbVisitas[],MATCH($I409,tbVisitas[Linha],0),5),""))</f>
        <v/>
      </c>
      <c r="F409" s="29" t="str">
        <f ca="1">IF($I409="","",IFERROR(INDEX(tbVisitas[],MATCH($I409,tbVisitas[Linha],0),1),""))</f>
        <v/>
      </c>
      <c r="G409" s="30" t="str">
        <f ca="1">IF($I409="","",IFERROR(INDEX(tbVisitas[],MATCH($I409,tbVisitas[Linha],0),6),""))</f>
        <v/>
      </c>
      <c r="H409" s="30" t="str">
        <f ca="1">IF($I409="","",IFERROR(INDEX(tbVisitas[],MATCH($I409,tbVisitas[Linha],0),7),""))</f>
        <v/>
      </c>
      <c r="I409" s="30" t="str">
        <f t="array" aca="1" ref="I409" ca="1">IFERROR(INDEX(tbVisitas[],MATCH(SMALL(IF((tbVisitas[Funcionário]=$B$5)*(tbVisitas[Data]&gt;=VLOOKUP($B$7,Aux!$E$2:$G$13,2,FALSE))*(tbVisitas[Data]&lt;=VLOOKUP($B$7,Aux!$E$2:$G$13,3,FALSE))=1,tbVisitas[Linha]),ROW(A404)),IF((tbVisitas[Funcionário]=$B$5)*(tbVisitas[Data]&gt;=VLOOKUP($B$7,Aux!$E$2:$G$13,2,FALSE))*(tbVisitas[Data]&lt;=VLOOKUP($B$7,Aux!$E$2:$G$13,3,FALSE))=1,tbVisitas[Linha]),0),9),"")</f>
        <v/>
      </c>
    </row>
    <row r="410" spans="4:9" ht="30" customHeight="1" x14ac:dyDescent="0.25">
      <c r="D410" s="28" t="str">
        <f ca="1">IF($I410="","",IFERROR(INDEX(tbVisitas[],MATCH($I410,tbVisitas[Linha],0),3),""))</f>
        <v/>
      </c>
      <c r="E410" s="28" t="str">
        <f ca="1">IF($I410="","",IFERROR(INDEX(tbVisitas[],MATCH($I410,tbVisitas[Linha],0),5),""))</f>
        <v/>
      </c>
      <c r="F410" s="29" t="str">
        <f ca="1">IF($I410="","",IFERROR(INDEX(tbVisitas[],MATCH($I410,tbVisitas[Linha],0),1),""))</f>
        <v/>
      </c>
      <c r="G410" s="30" t="str">
        <f ca="1">IF($I410="","",IFERROR(INDEX(tbVisitas[],MATCH($I410,tbVisitas[Linha],0),6),""))</f>
        <v/>
      </c>
      <c r="H410" s="30" t="str">
        <f ca="1">IF($I410="","",IFERROR(INDEX(tbVisitas[],MATCH($I410,tbVisitas[Linha],0),7),""))</f>
        <v/>
      </c>
      <c r="I410" s="30" t="str">
        <f t="array" aca="1" ref="I410" ca="1">IFERROR(INDEX(tbVisitas[],MATCH(SMALL(IF((tbVisitas[Funcionário]=$B$5)*(tbVisitas[Data]&gt;=VLOOKUP($B$7,Aux!$E$2:$G$13,2,FALSE))*(tbVisitas[Data]&lt;=VLOOKUP($B$7,Aux!$E$2:$G$13,3,FALSE))=1,tbVisitas[Linha]),ROW(A405)),IF((tbVisitas[Funcionário]=$B$5)*(tbVisitas[Data]&gt;=VLOOKUP($B$7,Aux!$E$2:$G$13,2,FALSE))*(tbVisitas[Data]&lt;=VLOOKUP($B$7,Aux!$E$2:$G$13,3,FALSE))=1,tbVisitas[Linha]),0),9),"")</f>
        <v/>
      </c>
    </row>
    <row r="411" spans="4:9" ht="30" customHeight="1" x14ac:dyDescent="0.25">
      <c r="D411" s="28" t="str">
        <f ca="1">IF($I411="","",IFERROR(INDEX(tbVisitas[],MATCH($I411,tbVisitas[Linha],0),3),""))</f>
        <v/>
      </c>
      <c r="E411" s="28" t="str">
        <f ca="1">IF($I411="","",IFERROR(INDEX(tbVisitas[],MATCH($I411,tbVisitas[Linha],0),5),""))</f>
        <v/>
      </c>
      <c r="F411" s="29" t="str">
        <f ca="1">IF($I411="","",IFERROR(INDEX(tbVisitas[],MATCH($I411,tbVisitas[Linha],0),1),""))</f>
        <v/>
      </c>
      <c r="G411" s="30" t="str">
        <f ca="1">IF($I411="","",IFERROR(INDEX(tbVisitas[],MATCH($I411,tbVisitas[Linha],0),6),""))</f>
        <v/>
      </c>
      <c r="H411" s="30" t="str">
        <f ca="1">IF($I411="","",IFERROR(INDEX(tbVisitas[],MATCH($I411,tbVisitas[Linha],0),7),""))</f>
        <v/>
      </c>
      <c r="I411" s="30" t="str">
        <f t="array" aca="1" ref="I411" ca="1">IFERROR(INDEX(tbVisitas[],MATCH(SMALL(IF((tbVisitas[Funcionário]=$B$5)*(tbVisitas[Data]&gt;=VLOOKUP($B$7,Aux!$E$2:$G$13,2,FALSE))*(tbVisitas[Data]&lt;=VLOOKUP($B$7,Aux!$E$2:$G$13,3,FALSE))=1,tbVisitas[Linha]),ROW(A406)),IF((tbVisitas[Funcionário]=$B$5)*(tbVisitas[Data]&gt;=VLOOKUP($B$7,Aux!$E$2:$G$13,2,FALSE))*(tbVisitas[Data]&lt;=VLOOKUP($B$7,Aux!$E$2:$G$13,3,FALSE))=1,tbVisitas[Linha]),0),9),"")</f>
        <v/>
      </c>
    </row>
    <row r="412" spans="4:9" ht="30" customHeight="1" x14ac:dyDescent="0.25">
      <c r="D412" s="28" t="str">
        <f ca="1">IF($I412="","",IFERROR(INDEX(tbVisitas[],MATCH($I412,tbVisitas[Linha],0),3),""))</f>
        <v/>
      </c>
      <c r="E412" s="28" t="str">
        <f ca="1">IF($I412="","",IFERROR(INDEX(tbVisitas[],MATCH($I412,tbVisitas[Linha],0),5),""))</f>
        <v/>
      </c>
      <c r="F412" s="29" t="str">
        <f ca="1">IF($I412="","",IFERROR(INDEX(tbVisitas[],MATCH($I412,tbVisitas[Linha],0),1),""))</f>
        <v/>
      </c>
      <c r="G412" s="30" t="str">
        <f ca="1">IF($I412="","",IFERROR(INDEX(tbVisitas[],MATCH($I412,tbVisitas[Linha],0),6),""))</f>
        <v/>
      </c>
      <c r="H412" s="30" t="str">
        <f ca="1">IF($I412="","",IFERROR(INDEX(tbVisitas[],MATCH($I412,tbVisitas[Linha],0),7),""))</f>
        <v/>
      </c>
      <c r="I412" s="30" t="str">
        <f t="array" aca="1" ref="I412" ca="1">IFERROR(INDEX(tbVisitas[],MATCH(SMALL(IF((tbVisitas[Funcionário]=$B$5)*(tbVisitas[Data]&gt;=VLOOKUP($B$7,Aux!$E$2:$G$13,2,FALSE))*(tbVisitas[Data]&lt;=VLOOKUP($B$7,Aux!$E$2:$G$13,3,FALSE))=1,tbVisitas[Linha]),ROW(A407)),IF((tbVisitas[Funcionário]=$B$5)*(tbVisitas[Data]&gt;=VLOOKUP($B$7,Aux!$E$2:$G$13,2,FALSE))*(tbVisitas[Data]&lt;=VLOOKUP($B$7,Aux!$E$2:$G$13,3,FALSE))=1,tbVisitas[Linha]),0),9),"")</f>
        <v/>
      </c>
    </row>
    <row r="413" spans="4:9" ht="30" customHeight="1" x14ac:dyDescent="0.25">
      <c r="D413" s="28" t="str">
        <f ca="1">IF($I413="","",IFERROR(INDEX(tbVisitas[],MATCH($I413,tbVisitas[Linha],0),3),""))</f>
        <v/>
      </c>
      <c r="E413" s="28" t="str">
        <f ca="1">IF($I413="","",IFERROR(INDEX(tbVisitas[],MATCH($I413,tbVisitas[Linha],0),5),""))</f>
        <v/>
      </c>
      <c r="F413" s="29" t="str">
        <f ca="1">IF($I413="","",IFERROR(INDEX(tbVisitas[],MATCH($I413,tbVisitas[Linha],0),1),""))</f>
        <v/>
      </c>
      <c r="G413" s="30" t="str">
        <f ca="1">IF($I413="","",IFERROR(INDEX(tbVisitas[],MATCH($I413,tbVisitas[Linha],0),6),""))</f>
        <v/>
      </c>
      <c r="H413" s="30" t="str">
        <f ca="1">IF($I413="","",IFERROR(INDEX(tbVisitas[],MATCH($I413,tbVisitas[Linha],0),7),""))</f>
        <v/>
      </c>
      <c r="I413" s="30" t="str">
        <f t="array" aca="1" ref="I413" ca="1">IFERROR(INDEX(tbVisitas[],MATCH(SMALL(IF((tbVisitas[Funcionário]=$B$5)*(tbVisitas[Data]&gt;=VLOOKUP($B$7,Aux!$E$2:$G$13,2,FALSE))*(tbVisitas[Data]&lt;=VLOOKUP($B$7,Aux!$E$2:$G$13,3,FALSE))=1,tbVisitas[Linha]),ROW(A408)),IF((tbVisitas[Funcionário]=$B$5)*(tbVisitas[Data]&gt;=VLOOKUP($B$7,Aux!$E$2:$G$13,2,FALSE))*(tbVisitas[Data]&lt;=VLOOKUP($B$7,Aux!$E$2:$G$13,3,FALSE))=1,tbVisitas[Linha]),0),9),"")</f>
        <v/>
      </c>
    </row>
    <row r="414" spans="4:9" ht="30" customHeight="1" x14ac:dyDescent="0.25">
      <c r="D414" s="28" t="str">
        <f ca="1">IF($I414="","",IFERROR(INDEX(tbVisitas[],MATCH($I414,tbVisitas[Linha],0),3),""))</f>
        <v/>
      </c>
      <c r="E414" s="28" t="str">
        <f ca="1">IF($I414="","",IFERROR(INDEX(tbVisitas[],MATCH($I414,tbVisitas[Linha],0),5),""))</f>
        <v/>
      </c>
      <c r="F414" s="29" t="str">
        <f ca="1">IF($I414="","",IFERROR(INDEX(tbVisitas[],MATCH($I414,tbVisitas[Linha],0),1),""))</f>
        <v/>
      </c>
      <c r="G414" s="30" t="str">
        <f ca="1">IF($I414="","",IFERROR(INDEX(tbVisitas[],MATCH($I414,tbVisitas[Linha],0),6),""))</f>
        <v/>
      </c>
      <c r="H414" s="30" t="str">
        <f ca="1">IF($I414="","",IFERROR(INDEX(tbVisitas[],MATCH($I414,tbVisitas[Linha],0),7),""))</f>
        <v/>
      </c>
      <c r="I414" s="30" t="str">
        <f t="array" aca="1" ref="I414" ca="1">IFERROR(INDEX(tbVisitas[],MATCH(SMALL(IF((tbVisitas[Funcionário]=$B$5)*(tbVisitas[Data]&gt;=VLOOKUP($B$7,Aux!$E$2:$G$13,2,FALSE))*(tbVisitas[Data]&lt;=VLOOKUP($B$7,Aux!$E$2:$G$13,3,FALSE))=1,tbVisitas[Linha]),ROW(A409)),IF((tbVisitas[Funcionário]=$B$5)*(tbVisitas[Data]&gt;=VLOOKUP($B$7,Aux!$E$2:$G$13,2,FALSE))*(tbVisitas[Data]&lt;=VLOOKUP($B$7,Aux!$E$2:$G$13,3,FALSE))=1,tbVisitas[Linha]),0),9),"")</f>
        <v/>
      </c>
    </row>
    <row r="415" spans="4:9" ht="30" customHeight="1" x14ac:dyDescent="0.25">
      <c r="D415" s="28" t="str">
        <f ca="1">IF($I415="","",IFERROR(INDEX(tbVisitas[],MATCH($I415,tbVisitas[Linha],0),3),""))</f>
        <v/>
      </c>
      <c r="E415" s="28" t="str">
        <f ca="1">IF($I415="","",IFERROR(INDEX(tbVisitas[],MATCH($I415,tbVisitas[Linha],0),5),""))</f>
        <v/>
      </c>
      <c r="F415" s="29" t="str">
        <f ca="1">IF($I415="","",IFERROR(INDEX(tbVisitas[],MATCH($I415,tbVisitas[Linha],0),1),""))</f>
        <v/>
      </c>
      <c r="G415" s="30" t="str">
        <f ca="1">IF($I415="","",IFERROR(INDEX(tbVisitas[],MATCH($I415,tbVisitas[Linha],0),6),""))</f>
        <v/>
      </c>
      <c r="H415" s="30" t="str">
        <f ca="1">IF($I415="","",IFERROR(INDEX(tbVisitas[],MATCH($I415,tbVisitas[Linha],0),7),""))</f>
        <v/>
      </c>
      <c r="I415" s="30" t="str">
        <f t="array" aca="1" ref="I415" ca="1">IFERROR(INDEX(tbVisitas[],MATCH(SMALL(IF((tbVisitas[Funcionário]=$B$5)*(tbVisitas[Data]&gt;=VLOOKUP($B$7,Aux!$E$2:$G$13,2,FALSE))*(tbVisitas[Data]&lt;=VLOOKUP($B$7,Aux!$E$2:$G$13,3,FALSE))=1,tbVisitas[Linha]),ROW(A410)),IF((tbVisitas[Funcionário]=$B$5)*(tbVisitas[Data]&gt;=VLOOKUP($B$7,Aux!$E$2:$G$13,2,FALSE))*(tbVisitas[Data]&lt;=VLOOKUP($B$7,Aux!$E$2:$G$13,3,FALSE))=1,tbVisitas[Linha]),0),9),"")</f>
        <v/>
      </c>
    </row>
    <row r="416" spans="4:9" ht="30" customHeight="1" x14ac:dyDescent="0.25">
      <c r="D416" s="28" t="str">
        <f ca="1">IF($I416="","",IFERROR(INDEX(tbVisitas[],MATCH($I416,tbVisitas[Linha],0),3),""))</f>
        <v/>
      </c>
      <c r="E416" s="28" t="str">
        <f ca="1">IF($I416="","",IFERROR(INDEX(tbVisitas[],MATCH($I416,tbVisitas[Linha],0),5),""))</f>
        <v/>
      </c>
      <c r="F416" s="29" t="str">
        <f ca="1">IF($I416="","",IFERROR(INDEX(tbVisitas[],MATCH($I416,tbVisitas[Linha],0),1),""))</f>
        <v/>
      </c>
      <c r="G416" s="30" t="str">
        <f ca="1">IF($I416="","",IFERROR(INDEX(tbVisitas[],MATCH($I416,tbVisitas[Linha],0),6),""))</f>
        <v/>
      </c>
      <c r="H416" s="30" t="str">
        <f ca="1">IF($I416="","",IFERROR(INDEX(tbVisitas[],MATCH($I416,tbVisitas[Linha],0),7),""))</f>
        <v/>
      </c>
      <c r="I416" s="30" t="str">
        <f t="array" aca="1" ref="I416" ca="1">IFERROR(INDEX(tbVisitas[],MATCH(SMALL(IF((tbVisitas[Funcionário]=$B$5)*(tbVisitas[Data]&gt;=VLOOKUP($B$7,Aux!$E$2:$G$13,2,FALSE))*(tbVisitas[Data]&lt;=VLOOKUP($B$7,Aux!$E$2:$G$13,3,FALSE))=1,tbVisitas[Linha]),ROW(A411)),IF((tbVisitas[Funcionário]=$B$5)*(tbVisitas[Data]&gt;=VLOOKUP($B$7,Aux!$E$2:$G$13,2,FALSE))*(tbVisitas[Data]&lt;=VLOOKUP($B$7,Aux!$E$2:$G$13,3,FALSE))=1,tbVisitas[Linha]),0),9),"")</f>
        <v/>
      </c>
    </row>
    <row r="417" spans="4:9" ht="30" customHeight="1" x14ac:dyDescent="0.25">
      <c r="D417" s="28" t="str">
        <f ca="1">IF($I417="","",IFERROR(INDEX(tbVisitas[],MATCH($I417,tbVisitas[Linha],0),3),""))</f>
        <v/>
      </c>
      <c r="E417" s="28" t="str">
        <f ca="1">IF($I417="","",IFERROR(INDEX(tbVisitas[],MATCH($I417,tbVisitas[Linha],0),5),""))</f>
        <v/>
      </c>
      <c r="F417" s="29" t="str">
        <f ca="1">IF($I417="","",IFERROR(INDEX(tbVisitas[],MATCH($I417,tbVisitas[Linha],0),1),""))</f>
        <v/>
      </c>
      <c r="G417" s="30" t="str">
        <f ca="1">IF($I417="","",IFERROR(INDEX(tbVisitas[],MATCH($I417,tbVisitas[Linha],0),6),""))</f>
        <v/>
      </c>
      <c r="H417" s="30" t="str">
        <f ca="1">IF($I417="","",IFERROR(INDEX(tbVisitas[],MATCH($I417,tbVisitas[Linha],0),7),""))</f>
        <v/>
      </c>
      <c r="I417" s="30" t="str">
        <f t="array" aca="1" ref="I417" ca="1">IFERROR(INDEX(tbVisitas[],MATCH(SMALL(IF((tbVisitas[Funcionário]=$B$5)*(tbVisitas[Data]&gt;=VLOOKUP($B$7,Aux!$E$2:$G$13,2,FALSE))*(tbVisitas[Data]&lt;=VLOOKUP($B$7,Aux!$E$2:$G$13,3,FALSE))=1,tbVisitas[Linha]),ROW(A412)),IF((tbVisitas[Funcionário]=$B$5)*(tbVisitas[Data]&gt;=VLOOKUP($B$7,Aux!$E$2:$G$13,2,FALSE))*(tbVisitas[Data]&lt;=VLOOKUP($B$7,Aux!$E$2:$G$13,3,FALSE))=1,tbVisitas[Linha]),0),9),"")</f>
        <v/>
      </c>
    </row>
    <row r="418" spans="4:9" ht="30" customHeight="1" x14ac:dyDescent="0.25">
      <c r="D418" s="28" t="str">
        <f ca="1">IF($I418="","",IFERROR(INDEX(tbVisitas[],MATCH($I418,tbVisitas[Linha],0),3),""))</f>
        <v/>
      </c>
      <c r="E418" s="28" t="str">
        <f ca="1">IF($I418="","",IFERROR(INDEX(tbVisitas[],MATCH($I418,tbVisitas[Linha],0),5),""))</f>
        <v/>
      </c>
      <c r="F418" s="29" t="str">
        <f ca="1">IF($I418="","",IFERROR(INDEX(tbVisitas[],MATCH($I418,tbVisitas[Linha],0),1),""))</f>
        <v/>
      </c>
      <c r="G418" s="30" t="str">
        <f ca="1">IF($I418="","",IFERROR(INDEX(tbVisitas[],MATCH($I418,tbVisitas[Linha],0),6),""))</f>
        <v/>
      </c>
      <c r="H418" s="30" t="str">
        <f ca="1">IF($I418="","",IFERROR(INDEX(tbVisitas[],MATCH($I418,tbVisitas[Linha],0),7),""))</f>
        <v/>
      </c>
      <c r="I418" s="30" t="str">
        <f t="array" aca="1" ref="I418" ca="1">IFERROR(INDEX(tbVisitas[],MATCH(SMALL(IF((tbVisitas[Funcionário]=$B$5)*(tbVisitas[Data]&gt;=VLOOKUP($B$7,Aux!$E$2:$G$13,2,FALSE))*(tbVisitas[Data]&lt;=VLOOKUP($B$7,Aux!$E$2:$G$13,3,FALSE))=1,tbVisitas[Linha]),ROW(A413)),IF((tbVisitas[Funcionário]=$B$5)*(tbVisitas[Data]&gt;=VLOOKUP($B$7,Aux!$E$2:$G$13,2,FALSE))*(tbVisitas[Data]&lt;=VLOOKUP($B$7,Aux!$E$2:$G$13,3,FALSE))=1,tbVisitas[Linha]),0),9),"")</f>
        <v/>
      </c>
    </row>
    <row r="419" spans="4:9" ht="30" customHeight="1" x14ac:dyDescent="0.25">
      <c r="D419" s="28" t="str">
        <f ca="1">IF($I419="","",IFERROR(INDEX(tbVisitas[],MATCH($I419,tbVisitas[Linha],0),3),""))</f>
        <v/>
      </c>
      <c r="E419" s="28" t="str">
        <f ca="1">IF($I419="","",IFERROR(INDEX(tbVisitas[],MATCH($I419,tbVisitas[Linha],0),5),""))</f>
        <v/>
      </c>
      <c r="F419" s="29" t="str">
        <f ca="1">IF($I419="","",IFERROR(INDEX(tbVisitas[],MATCH($I419,tbVisitas[Linha],0),1),""))</f>
        <v/>
      </c>
      <c r="G419" s="30" t="str">
        <f ca="1">IF($I419="","",IFERROR(INDEX(tbVisitas[],MATCH($I419,tbVisitas[Linha],0),6),""))</f>
        <v/>
      </c>
      <c r="H419" s="30" t="str">
        <f ca="1">IF($I419="","",IFERROR(INDEX(tbVisitas[],MATCH($I419,tbVisitas[Linha],0),7),""))</f>
        <v/>
      </c>
      <c r="I419" s="30" t="str">
        <f t="array" aca="1" ref="I419" ca="1">IFERROR(INDEX(tbVisitas[],MATCH(SMALL(IF((tbVisitas[Funcionário]=$B$5)*(tbVisitas[Data]&gt;=VLOOKUP($B$7,Aux!$E$2:$G$13,2,FALSE))*(tbVisitas[Data]&lt;=VLOOKUP($B$7,Aux!$E$2:$G$13,3,FALSE))=1,tbVisitas[Linha]),ROW(A414)),IF((tbVisitas[Funcionário]=$B$5)*(tbVisitas[Data]&gt;=VLOOKUP($B$7,Aux!$E$2:$G$13,2,FALSE))*(tbVisitas[Data]&lt;=VLOOKUP($B$7,Aux!$E$2:$G$13,3,FALSE))=1,tbVisitas[Linha]),0),9),"")</f>
        <v/>
      </c>
    </row>
    <row r="420" spans="4:9" ht="30" customHeight="1" x14ac:dyDescent="0.25">
      <c r="D420" s="28" t="str">
        <f ca="1">IF($I420="","",IFERROR(INDEX(tbVisitas[],MATCH($I420,tbVisitas[Linha],0),3),""))</f>
        <v/>
      </c>
      <c r="E420" s="28" t="str">
        <f ca="1">IF($I420="","",IFERROR(INDEX(tbVisitas[],MATCH($I420,tbVisitas[Linha],0),5),""))</f>
        <v/>
      </c>
      <c r="F420" s="29" t="str">
        <f ca="1">IF($I420="","",IFERROR(INDEX(tbVisitas[],MATCH($I420,tbVisitas[Linha],0),1),""))</f>
        <v/>
      </c>
      <c r="G420" s="30" t="str">
        <f ca="1">IF($I420="","",IFERROR(INDEX(tbVisitas[],MATCH($I420,tbVisitas[Linha],0),6),""))</f>
        <v/>
      </c>
      <c r="H420" s="30" t="str">
        <f ca="1">IF($I420="","",IFERROR(INDEX(tbVisitas[],MATCH($I420,tbVisitas[Linha],0),7),""))</f>
        <v/>
      </c>
      <c r="I420" s="30" t="str">
        <f t="array" aca="1" ref="I420" ca="1">IFERROR(INDEX(tbVisitas[],MATCH(SMALL(IF((tbVisitas[Funcionário]=$B$5)*(tbVisitas[Data]&gt;=VLOOKUP($B$7,Aux!$E$2:$G$13,2,FALSE))*(tbVisitas[Data]&lt;=VLOOKUP($B$7,Aux!$E$2:$G$13,3,FALSE))=1,tbVisitas[Linha]),ROW(A415)),IF((tbVisitas[Funcionário]=$B$5)*(tbVisitas[Data]&gt;=VLOOKUP($B$7,Aux!$E$2:$G$13,2,FALSE))*(tbVisitas[Data]&lt;=VLOOKUP($B$7,Aux!$E$2:$G$13,3,FALSE))=1,tbVisitas[Linha]),0),9),"")</f>
        <v/>
      </c>
    </row>
    <row r="421" spans="4:9" ht="30" customHeight="1" x14ac:dyDescent="0.25">
      <c r="D421" s="28" t="str">
        <f ca="1">IF($I421="","",IFERROR(INDEX(tbVisitas[],MATCH($I421,tbVisitas[Linha],0),3),""))</f>
        <v/>
      </c>
      <c r="E421" s="28" t="str">
        <f ca="1">IF($I421="","",IFERROR(INDEX(tbVisitas[],MATCH($I421,tbVisitas[Linha],0),5),""))</f>
        <v/>
      </c>
      <c r="F421" s="29" t="str">
        <f ca="1">IF($I421="","",IFERROR(INDEX(tbVisitas[],MATCH($I421,tbVisitas[Linha],0),1),""))</f>
        <v/>
      </c>
      <c r="G421" s="30" t="str">
        <f ca="1">IF($I421="","",IFERROR(INDEX(tbVisitas[],MATCH($I421,tbVisitas[Linha],0),6),""))</f>
        <v/>
      </c>
      <c r="H421" s="30" t="str">
        <f ca="1">IF($I421="","",IFERROR(INDEX(tbVisitas[],MATCH($I421,tbVisitas[Linha],0),7),""))</f>
        <v/>
      </c>
      <c r="I421" s="30" t="str">
        <f t="array" aca="1" ref="I421" ca="1">IFERROR(INDEX(tbVisitas[],MATCH(SMALL(IF((tbVisitas[Funcionário]=$B$5)*(tbVisitas[Data]&gt;=VLOOKUP($B$7,Aux!$E$2:$G$13,2,FALSE))*(tbVisitas[Data]&lt;=VLOOKUP($B$7,Aux!$E$2:$G$13,3,FALSE))=1,tbVisitas[Linha]),ROW(A416)),IF((tbVisitas[Funcionário]=$B$5)*(tbVisitas[Data]&gt;=VLOOKUP($B$7,Aux!$E$2:$G$13,2,FALSE))*(tbVisitas[Data]&lt;=VLOOKUP($B$7,Aux!$E$2:$G$13,3,FALSE))=1,tbVisitas[Linha]),0),9),"")</f>
        <v/>
      </c>
    </row>
    <row r="422" spans="4:9" ht="30" customHeight="1" x14ac:dyDescent="0.25">
      <c r="D422" s="28" t="str">
        <f ca="1">IF($I422="","",IFERROR(INDEX(tbVisitas[],MATCH($I422,tbVisitas[Linha],0),3),""))</f>
        <v/>
      </c>
      <c r="E422" s="28" t="str">
        <f ca="1">IF($I422="","",IFERROR(INDEX(tbVisitas[],MATCH($I422,tbVisitas[Linha],0),5),""))</f>
        <v/>
      </c>
      <c r="F422" s="29" t="str">
        <f ca="1">IF($I422="","",IFERROR(INDEX(tbVisitas[],MATCH($I422,tbVisitas[Linha],0),1),""))</f>
        <v/>
      </c>
      <c r="G422" s="30" t="str">
        <f ca="1">IF($I422="","",IFERROR(INDEX(tbVisitas[],MATCH($I422,tbVisitas[Linha],0),6),""))</f>
        <v/>
      </c>
      <c r="H422" s="30" t="str">
        <f ca="1">IF($I422="","",IFERROR(INDEX(tbVisitas[],MATCH($I422,tbVisitas[Linha],0),7),""))</f>
        <v/>
      </c>
      <c r="I422" s="30" t="str">
        <f t="array" aca="1" ref="I422" ca="1">IFERROR(INDEX(tbVisitas[],MATCH(SMALL(IF((tbVisitas[Funcionário]=$B$5)*(tbVisitas[Data]&gt;=VLOOKUP($B$7,Aux!$E$2:$G$13,2,FALSE))*(tbVisitas[Data]&lt;=VLOOKUP($B$7,Aux!$E$2:$G$13,3,FALSE))=1,tbVisitas[Linha]),ROW(A417)),IF((tbVisitas[Funcionário]=$B$5)*(tbVisitas[Data]&gt;=VLOOKUP($B$7,Aux!$E$2:$G$13,2,FALSE))*(tbVisitas[Data]&lt;=VLOOKUP($B$7,Aux!$E$2:$G$13,3,FALSE))=1,tbVisitas[Linha]),0),9),"")</f>
        <v/>
      </c>
    </row>
    <row r="423" spans="4:9" ht="30" customHeight="1" x14ac:dyDescent="0.25">
      <c r="D423" s="28" t="str">
        <f ca="1">IF($I423="","",IFERROR(INDEX(tbVisitas[],MATCH($I423,tbVisitas[Linha],0),3),""))</f>
        <v/>
      </c>
      <c r="E423" s="28" t="str">
        <f ca="1">IF($I423="","",IFERROR(INDEX(tbVisitas[],MATCH($I423,tbVisitas[Linha],0),5),""))</f>
        <v/>
      </c>
      <c r="F423" s="29" t="str">
        <f ca="1">IF($I423="","",IFERROR(INDEX(tbVisitas[],MATCH($I423,tbVisitas[Linha],0),1),""))</f>
        <v/>
      </c>
      <c r="G423" s="30" t="str">
        <f ca="1">IF($I423="","",IFERROR(INDEX(tbVisitas[],MATCH($I423,tbVisitas[Linha],0),6),""))</f>
        <v/>
      </c>
      <c r="H423" s="30" t="str">
        <f ca="1">IF($I423="","",IFERROR(INDEX(tbVisitas[],MATCH($I423,tbVisitas[Linha],0),7),""))</f>
        <v/>
      </c>
      <c r="I423" s="30" t="str">
        <f t="array" aca="1" ref="I423" ca="1">IFERROR(INDEX(tbVisitas[],MATCH(SMALL(IF((tbVisitas[Funcionário]=$B$5)*(tbVisitas[Data]&gt;=VLOOKUP($B$7,Aux!$E$2:$G$13,2,FALSE))*(tbVisitas[Data]&lt;=VLOOKUP($B$7,Aux!$E$2:$G$13,3,FALSE))=1,tbVisitas[Linha]),ROW(A418)),IF((tbVisitas[Funcionário]=$B$5)*(tbVisitas[Data]&gt;=VLOOKUP($B$7,Aux!$E$2:$G$13,2,FALSE))*(tbVisitas[Data]&lt;=VLOOKUP($B$7,Aux!$E$2:$G$13,3,FALSE))=1,tbVisitas[Linha]),0),9),"")</f>
        <v/>
      </c>
    </row>
    <row r="424" spans="4:9" ht="30" customHeight="1" x14ac:dyDescent="0.25">
      <c r="D424" s="28" t="str">
        <f ca="1">IF($I424="","",IFERROR(INDEX(tbVisitas[],MATCH($I424,tbVisitas[Linha],0),3),""))</f>
        <v/>
      </c>
      <c r="E424" s="28" t="str">
        <f ca="1">IF($I424="","",IFERROR(INDEX(tbVisitas[],MATCH($I424,tbVisitas[Linha],0),5),""))</f>
        <v/>
      </c>
      <c r="F424" s="29" t="str">
        <f ca="1">IF($I424="","",IFERROR(INDEX(tbVisitas[],MATCH($I424,tbVisitas[Linha],0),1),""))</f>
        <v/>
      </c>
      <c r="G424" s="30" t="str">
        <f ca="1">IF($I424="","",IFERROR(INDEX(tbVisitas[],MATCH($I424,tbVisitas[Linha],0),6),""))</f>
        <v/>
      </c>
      <c r="H424" s="30" t="str">
        <f ca="1">IF($I424="","",IFERROR(INDEX(tbVisitas[],MATCH($I424,tbVisitas[Linha],0),7),""))</f>
        <v/>
      </c>
      <c r="I424" s="30" t="str">
        <f t="array" aca="1" ref="I424" ca="1">IFERROR(INDEX(tbVisitas[],MATCH(SMALL(IF((tbVisitas[Funcionário]=$B$5)*(tbVisitas[Data]&gt;=VLOOKUP($B$7,Aux!$E$2:$G$13,2,FALSE))*(tbVisitas[Data]&lt;=VLOOKUP($B$7,Aux!$E$2:$G$13,3,FALSE))=1,tbVisitas[Linha]),ROW(A419)),IF((tbVisitas[Funcionário]=$B$5)*(tbVisitas[Data]&gt;=VLOOKUP($B$7,Aux!$E$2:$G$13,2,FALSE))*(tbVisitas[Data]&lt;=VLOOKUP($B$7,Aux!$E$2:$G$13,3,FALSE))=1,tbVisitas[Linha]),0),9),"")</f>
        <v/>
      </c>
    </row>
    <row r="425" spans="4:9" ht="30" customHeight="1" x14ac:dyDescent="0.25">
      <c r="D425" s="28" t="str">
        <f ca="1">IF($I425="","",IFERROR(INDEX(tbVisitas[],MATCH($I425,tbVisitas[Linha],0),3),""))</f>
        <v/>
      </c>
      <c r="E425" s="28" t="str">
        <f ca="1">IF($I425="","",IFERROR(INDEX(tbVisitas[],MATCH($I425,tbVisitas[Linha],0),5),""))</f>
        <v/>
      </c>
      <c r="F425" s="29" t="str">
        <f ca="1">IF($I425="","",IFERROR(INDEX(tbVisitas[],MATCH($I425,tbVisitas[Linha],0),1),""))</f>
        <v/>
      </c>
      <c r="G425" s="30" t="str">
        <f ca="1">IF($I425="","",IFERROR(INDEX(tbVisitas[],MATCH($I425,tbVisitas[Linha],0),6),""))</f>
        <v/>
      </c>
      <c r="H425" s="30" t="str">
        <f ca="1">IF($I425="","",IFERROR(INDEX(tbVisitas[],MATCH($I425,tbVisitas[Linha],0),7),""))</f>
        <v/>
      </c>
      <c r="I425" s="30" t="str">
        <f t="array" aca="1" ref="I425" ca="1">IFERROR(INDEX(tbVisitas[],MATCH(SMALL(IF((tbVisitas[Funcionário]=$B$5)*(tbVisitas[Data]&gt;=VLOOKUP($B$7,Aux!$E$2:$G$13,2,FALSE))*(tbVisitas[Data]&lt;=VLOOKUP($B$7,Aux!$E$2:$G$13,3,FALSE))=1,tbVisitas[Linha]),ROW(A420)),IF((tbVisitas[Funcionário]=$B$5)*(tbVisitas[Data]&gt;=VLOOKUP($B$7,Aux!$E$2:$G$13,2,FALSE))*(tbVisitas[Data]&lt;=VLOOKUP($B$7,Aux!$E$2:$G$13,3,FALSE))=1,tbVisitas[Linha]),0),9),"")</f>
        <v/>
      </c>
    </row>
    <row r="426" spans="4:9" ht="30" customHeight="1" x14ac:dyDescent="0.25">
      <c r="D426" s="28" t="str">
        <f ca="1">IF($I426="","",IFERROR(INDEX(tbVisitas[],MATCH($I426,tbVisitas[Linha],0),3),""))</f>
        <v/>
      </c>
      <c r="E426" s="28" t="str">
        <f ca="1">IF($I426="","",IFERROR(INDEX(tbVisitas[],MATCH($I426,tbVisitas[Linha],0),5),""))</f>
        <v/>
      </c>
      <c r="F426" s="29" t="str">
        <f ca="1">IF($I426="","",IFERROR(INDEX(tbVisitas[],MATCH($I426,tbVisitas[Linha],0),1),""))</f>
        <v/>
      </c>
      <c r="G426" s="30" t="str">
        <f ca="1">IF($I426="","",IFERROR(INDEX(tbVisitas[],MATCH($I426,tbVisitas[Linha],0),6),""))</f>
        <v/>
      </c>
      <c r="H426" s="30" t="str">
        <f ca="1">IF($I426="","",IFERROR(INDEX(tbVisitas[],MATCH($I426,tbVisitas[Linha],0),7),""))</f>
        <v/>
      </c>
      <c r="I426" s="30" t="str">
        <f t="array" aca="1" ref="I426" ca="1">IFERROR(INDEX(tbVisitas[],MATCH(SMALL(IF((tbVisitas[Funcionário]=$B$5)*(tbVisitas[Data]&gt;=VLOOKUP($B$7,Aux!$E$2:$G$13,2,FALSE))*(tbVisitas[Data]&lt;=VLOOKUP($B$7,Aux!$E$2:$G$13,3,FALSE))=1,tbVisitas[Linha]),ROW(A421)),IF((tbVisitas[Funcionário]=$B$5)*(tbVisitas[Data]&gt;=VLOOKUP($B$7,Aux!$E$2:$G$13,2,FALSE))*(tbVisitas[Data]&lt;=VLOOKUP($B$7,Aux!$E$2:$G$13,3,FALSE))=1,tbVisitas[Linha]),0),9),"")</f>
        <v/>
      </c>
    </row>
    <row r="427" spans="4:9" ht="30" customHeight="1" x14ac:dyDescent="0.25">
      <c r="D427" s="28" t="str">
        <f ca="1">IF($I427="","",IFERROR(INDEX(tbVisitas[],MATCH($I427,tbVisitas[Linha],0),3),""))</f>
        <v/>
      </c>
      <c r="E427" s="28" t="str">
        <f ca="1">IF($I427="","",IFERROR(INDEX(tbVisitas[],MATCH($I427,tbVisitas[Linha],0),5),""))</f>
        <v/>
      </c>
      <c r="F427" s="29" t="str">
        <f ca="1">IF($I427="","",IFERROR(INDEX(tbVisitas[],MATCH($I427,tbVisitas[Linha],0),1),""))</f>
        <v/>
      </c>
      <c r="G427" s="30" t="str">
        <f ca="1">IF($I427="","",IFERROR(INDEX(tbVisitas[],MATCH($I427,tbVisitas[Linha],0),6),""))</f>
        <v/>
      </c>
      <c r="H427" s="30" t="str">
        <f ca="1">IF($I427="","",IFERROR(INDEX(tbVisitas[],MATCH($I427,tbVisitas[Linha],0),7),""))</f>
        <v/>
      </c>
      <c r="I427" s="30" t="str">
        <f t="array" aca="1" ref="I427" ca="1">IFERROR(INDEX(tbVisitas[],MATCH(SMALL(IF((tbVisitas[Funcionário]=$B$5)*(tbVisitas[Data]&gt;=VLOOKUP($B$7,Aux!$E$2:$G$13,2,FALSE))*(tbVisitas[Data]&lt;=VLOOKUP($B$7,Aux!$E$2:$G$13,3,FALSE))=1,tbVisitas[Linha]),ROW(A422)),IF((tbVisitas[Funcionário]=$B$5)*(tbVisitas[Data]&gt;=VLOOKUP($B$7,Aux!$E$2:$G$13,2,FALSE))*(tbVisitas[Data]&lt;=VLOOKUP($B$7,Aux!$E$2:$G$13,3,FALSE))=1,tbVisitas[Linha]),0),9),"")</f>
        <v/>
      </c>
    </row>
    <row r="428" spans="4:9" ht="30" customHeight="1" x14ac:dyDescent="0.25">
      <c r="D428" s="28" t="str">
        <f ca="1">IF($I428="","",IFERROR(INDEX(tbVisitas[],MATCH($I428,tbVisitas[Linha],0),3),""))</f>
        <v/>
      </c>
      <c r="E428" s="28" t="str">
        <f ca="1">IF($I428="","",IFERROR(INDEX(tbVisitas[],MATCH($I428,tbVisitas[Linha],0),5),""))</f>
        <v/>
      </c>
      <c r="F428" s="29" t="str">
        <f ca="1">IF($I428="","",IFERROR(INDEX(tbVisitas[],MATCH($I428,tbVisitas[Linha],0),1),""))</f>
        <v/>
      </c>
      <c r="G428" s="30" t="str">
        <f ca="1">IF($I428="","",IFERROR(INDEX(tbVisitas[],MATCH($I428,tbVisitas[Linha],0),6),""))</f>
        <v/>
      </c>
      <c r="H428" s="30" t="str">
        <f ca="1">IF($I428="","",IFERROR(INDEX(tbVisitas[],MATCH($I428,tbVisitas[Linha],0),7),""))</f>
        <v/>
      </c>
      <c r="I428" s="30" t="str">
        <f t="array" aca="1" ref="I428" ca="1">IFERROR(INDEX(tbVisitas[],MATCH(SMALL(IF((tbVisitas[Funcionário]=$B$5)*(tbVisitas[Data]&gt;=VLOOKUP($B$7,Aux!$E$2:$G$13,2,FALSE))*(tbVisitas[Data]&lt;=VLOOKUP($B$7,Aux!$E$2:$G$13,3,FALSE))=1,tbVisitas[Linha]),ROW(A423)),IF((tbVisitas[Funcionário]=$B$5)*(tbVisitas[Data]&gt;=VLOOKUP($B$7,Aux!$E$2:$G$13,2,FALSE))*(tbVisitas[Data]&lt;=VLOOKUP($B$7,Aux!$E$2:$G$13,3,FALSE))=1,tbVisitas[Linha]),0),9),"")</f>
        <v/>
      </c>
    </row>
    <row r="429" spans="4:9" ht="30" customHeight="1" x14ac:dyDescent="0.25">
      <c r="D429" s="28" t="str">
        <f ca="1">IF($I429="","",IFERROR(INDEX(tbVisitas[],MATCH($I429,tbVisitas[Linha],0),3),""))</f>
        <v/>
      </c>
      <c r="E429" s="28" t="str">
        <f ca="1">IF($I429="","",IFERROR(INDEX(tbVisitas[],MATCH($I429,tbVisitas[Linha],0),5),""))</f>
        <v/>
      </c>
      <c r="F429" s="29" t="str">
        <f ca="1">IF($I429="","",IFERROR(INDEX(tbVisitas[],MATCH($I429,tbVisitas[Linha],0),1),""))</f>
        <v/>
      </c>
      <c r="G429" s="30" t="str">
        <f ca="1">IF($I429="","",IFERROR(INDEX(tbVisitas[],MATCH($I429,tbVisitas[Linha],0),6),""))</f>
        <v/>
      </c>
      <c r="H429" s="30" t="str">
        <f ca="1">IF($I429="","",IFERROR(INDEX(tbVisitas[],MATCH($I429,tbVisitas[Linha],0),7),""))</f>
        <v/>
      </c>
      <c r="I429" s="30" t="str">
        <f t="array" aca="1" ref="I429" ca="1">IFERROR(INDEX(tbVisitas[],MATCH(SMALL(IF((tbVisitas[Funcionário]=$B$5)*(tbVisitas[Data]&gt;=VLOOKUP($B$7,Aux!$E$2:$G$13,2,FALSE))*(tbVisitas[Data]&lt;=VLOOKUP($B$7,Aux!$E$2:$G$13,3,FALSE))=1,tbVisitas[Linha]),ROW(A424)),IF((tbVisitas[Funcionário]=$B$5)*(tbVisitas[Data]&gt;=VLOOKUP($B$7,Aux!$E$2:$G$13,2,FALSE))*(tbVisitas[Data]&lt;=VLOOKUP($B$7,Aux!$E$2:$G$13,3,FALSE))=1,tbVisitas[Linha]),0),9),"")</f>
        <v/>
      </c>
    </row>
    <row r="430" spans="4:9" ht="30" customHeight="1" x14ac:dyDescent="0.25">
      <c r="D430" s="28" t="str">
        <f ca="1">IF($I430="","",IFERROR(INDEX(tbVisitas[],MATCH($I430,tbVisitas[Linha],0),3),""))</f>
        <v/>
      </c>
      <c r="E430" s="28" t="str">
        <f ca="1">IF($I430="","",IFERROR(INDEX(tbVisitas[],MATCH($I430,tbVisitas[Linha],0),5),""))</f>
        <v/>
      </c>
      <c r="F430" s="29" t="str">
        <f ca="1">IF($I430="","",IFERROR(INDEX(tbVisitas[],MATCH($I430,tbVisitas[Linha],0),1),""))</f>
        <v/>
      </c>
      <c r="G430" s="30" t="str">
        <f ca="1">IF($I430="","",IFERROR(INDEX(tbVisitas[],MATCH($I430,tbVisitas[Linha],0),6),""))</f>
        <v/>
      </c>
      <c r="H430" s="30" t="str">
        <f ca="1">IF($I430="","",IFERROR(INDEX(tbVisitas[],MATCH($I430,tbVisitas[Linha],0),7),""))</f>
        <v/>
      </c>
      <c r="I430" s="30" t="str">
        <f t="array" aca="1" ref="I430" ca="1">IFERROR(INDEX(tbVisitas[],MATCH(SMALL(IF((tbVisitas[Funcionário]=$B$5)*(tbVisitas[Data]&gt;=VLOOKUP($B$7,Aux!$E$2:$G$13,2,FALSE))*(tbVisitas[Data]&lt;=VLOOKUP($B$7,Aux!$E$2:$G$13,3,FALSE))=1,tbVisitas[Linha]),ROW(A425)),IF((tbVisitas[Funcionário]=$B$5)*(tbVisitas[Data]&gt;=VLOOKUP($B$7,Aux!$E$2:$G$13,2,FALSE))*(tbVisitas[Data]&lt;=VLOOKUP($B$7,Aux!$E$2:$G$13,3,FALSE))=1,tbVisitas[Linha]),0),9),"")</f>
        <v/>
      </c>
    </row>
    <row r="431" spans="4:9" ht="30" customHeight="1" x14ac:dyDescent="0.25">
      <c r="D431" s="28" t="str">
        <f ca="1">IF($I431="","",IFERROR(INDEX(tbVisitas[],MATCH($I431,tbVisitas[Linha],0),3),""))</f>
        <v/>
      </c>
      <c r="E431" s="28" t="str">
        <f ca="1">IF($I431="","",IFERROR(INDEX(tbVisitas[],MATCH($I431,tbVisitas[Linha],0),5),""))</f>
        <v/>
      </c>
      <c r="F431" s="29" t="str">
        <f ca="1">IF($I431="","",IFERROR(INDEX(tbVisitas[],MATCH($I431,tbVisitas[Linha],0),1),""))</f>
        <v/>
      </c>
      <c r="G431" s="30" t="str">
        <f ca="1">IF($I431="","",IFERROR(INDEX(tbVisitas[],MATCH($I431,tbVisitas[Linha],0),6),""))</f>
        <v/>
      </c>
      <c r="H431" s="30" t="str">
        <f ca="1">IF($I431="","",IFERROR(INDEX(tbVisitas[],MATCH($I431,tbVisitas[Linha],0),7),""))</f>
        <v/>
      </c>
      <c r="I431" s="30" t="str">
        <f t="array" aca="1" ref="I431" ca="1">IFERROR(INDEX(tbVisitas[],MATCH(SMALL(IF((tbVisitas[Funcionário]=$B$5)*(tbVisitas[Data]&gt;=VLOOKUP($B$7,Aux!$E$2:$G$13,2,FALSE))*(tbVisitas[Data]&lt;=VLOOKUP($B$7,Aux!$E$2:$G$13,3,FALSE))=1,tbVisitas[Linha]),ROW(A426)),IF((tbVisitas[Funcionário]=$B$5)*(tbVisitas[Data]&gt;=VLOOKUP($B$7,Aux!$E$2:$G$13,2,FALSE))*(tbVisitas[Data]&lt;=VLOOKUP($B$7,Aux!$E$2:$G$13,3,FALSE))=1,tbVisitas[Linha]),0),9),"")</f>
        <v/>
      </c>
    </row>
    <row r="432" spans="4:9" ht="30" customHeight="1" x14ac:dyDescent="0.25">
      <c r="D432" s="28" t="str">
        <f ca="1">IF($I432="","",IFERROR(INDEX(tbVisitas[],MATCH($I432,tbVisitas[Linha],0),3),""))</f>
        <v/>
      </c>
      <c r="E432" s="28" t="str">
        <f ca="1">IF($I432="","",IFERROR(INDEX(tbVisitas[],MATCH($I432,tbVisitas[Linha],0),5),""))</f>
        <v/>
      </c>
      <c r="F432" s="29" t="str">
        <f ca="1">IF($I432="","",IFERROR(INDEX(tbVisitas[],MATCH($I432,tbVisitas[Linha],0),1),""))</f>
        <v/>
      </c>
      <c r="G432" s="30" t="str">
        <f ca="1">IF($I432="","",IFERROR(INDEX(tbVisitas[],MATCH($I432,tbVisitas[Linha],0),6),""))</f>
        <v/>
      </c>
      <c r="H432" s="30" t="str">
        <f ca="1">IF($I432="","",IFERROR(INDEX(tbVisitas[],MATCH($I432,tbVisitas[Linha],0),7),""))</f>
        <v/>
      </c>
      <c r="I432" s="30" t="str">
        <f t="array" aca="1" ref="I432" ca="1">IFERROR(INDEX(tbVisitas[],MATCH(SMALL(IF((tbVisitas[Funcionário]=$B$5)*(tbVisitas[Data]&gt;=VLOOKUP($B$7,Aux!$E$2:$G$13,2,FALSE))*(tbVisitas[Data]&lt;=VLOOKUP($B$7,Aux!$E$2:$G$13,3,FALSE))=1,tbVisitas[Linha]),ROW(A427)),IF((tbVisitas[Funcionário]=$B$5)*(tbVisitas[Data]&gt;=VLOOKUP($B$7,Aux!$E$2:$G$13,2,FALSE))*(tbVisitas[Data]&lt;=VLOOKUP($B$7,Aux!$E$2:$G$13,3,FALSE))=1,tbVisitas[Linha]),0),9),"")</f>
        <v/>
      </c>
    </row>
    <row r="433" spans="4:9" ht="30" customHeight="1" x14ac:dyDescent="0.25">
      <c r="D433" s="28" t="str">
        <f ca="1">IF($I433="","",IFERROR(INDEX(tbVisitas[],MATCH($I433,tbVisitas[Linha],0),3),""))</f>
        <v/>
      </c>
      <c r="E433" s="28" t="str">
        <f ca="1">IF($I433="","",IFERROR(INDEX(tbVisitas[],MATCH($I433,tbVisitas[Linha],0),5),""))</f>
        <v/>
      </c>
      <c r="F433" s="29" t="str">
        <f ca="1">IF($I433="","",IFERROR(INDEX(tbVisitas[],MATCH($I433,tbVisitas[Linha],0),1),""))</f>
        <v/>
      </c>
      <c r="G433" s="30" t="str">
        <f ca="1">IF($I433="","",IFERROR(INDEX(tbVisitas[],MATCH($I433,tbVisitas[Linha],0),6),""))</f>
        <v/>
      </c>
      <c r="H433" s="30" t="str">
        <f ca="1">IF($I433="","",IFERROR(INDEX(tbVisitas[],MATCH($I433,tbVisitas[Linha],0),7),""))</f>
        <v/>
      </c>
      <c r="I433" s="30" t="str">
        <f t="array" aca="1" ref="I433" ca="1">IFERROR(INDEX(tbVisitas[],MATCH(SMALL(IF((tbVisitas[Funcionário]=$B$5)*(tbVisitas[Data]&gt;=VLOOKUP($B$7,Aux!$E$2:$G$13,2,FALSE))*(tbVisitas[Data]&lt;=VLOOKUP($B$7,Aux!$E$2:$G$13,3,FALSE))=1,tbVisitas[Linha]),ROW(A428)),IF((tbVisitas[Funcionário]=$B$5)*(tbVisitas[Data]&gt;=VLOOKUP($B$7,Aux!$E$2:$G$13,2,FALSE))*(tbVisitas[Data]&lt;=VLOOKUP($B$7,Aux!$E$2:$G$13,3,FALSE))=1,tbVisitas[Linha]),0),9),"")</f>
        <v/>
      </c>
    </row>
    <row r="434" spans="4:9" ht="30" customHeight="1" x14ac:dyDescent="0.25">
      <c r="D434" s="28" t="str">
        <f ca="1">IF($I434="","",IFERROR(INDEX(tbVisitas[],MATCH($I434,tbVisitas[Linha],0),3),""))</f>
        <v/>
      </c>
      <c r="E434" s="28" t="str">
        <f ca="1">IF($I434="","",IFERROR(INDEX(tbVisitas[],MATCH($I434,tbVisitas[Linha],0),5),""))</f>
        <v/>
      </c>
      <c r="F434" s="29" t="str">
        <f ca="1">IF($I434="","",IFERROR(INDEX(tbVisitas[],MATCH($I434,tbVisitas[Linha],0),1),""))</f>
        <v/>
      </c>
      <c r="G434" s="30" t="str">
        <f ca="1">IF($I434="","",IFERROR(INDEX(tbVisitas[],MATCH($I434,tbVisitas[Linha],0),6),""))</f>
        <v/>
      </c>
      <c r="H434" s="30" t="str">
        <f ca="1">IF($I434="","",IFERROR(INDEX(tbVisitas[],MATCH($I434,tbVisitas[Linha],0),7),""))</f>
        <v/>
      </c>
      <c r="I434" s="30" t="str">
        <f t="array" aca="1" ref="I434" ca="1">IFERROR(INDEX(tbVisitas[],MATCH(SMALL(IF((tbVisitas[Funcionário]=$B$5)*(tbVisitas[Data]&gt;=VLOOKUP($B$7,Aux!$E$2:$G$13,2,FALSE))*(tbVisitas[Data]&lt;=VLOOKUP($B$7,Aux!$E$2:$G$13,3,FALSE))=1,tbVisitas[Linha]),ROW(A429)),IF((tbVisitas[Funcionário]=$B$5)*(tbVisitas[Data]&gt;=VLOOKUP($B$7,Aux!$E$2:$G$13,2,FALSE))*(tbVisitas[Data]&lt;=VLOOKUP($B$7,Aux!$E$2:$G$13,3,FALSE))=1,tbVisitas[Linha]),0),9),"")</f>
        <v/>
      </c>
    </row>
    <row r="435" spans="4:9" ht="30" customHeight="1" x14ac:dyDescent="0.25">
      <c r="D435" s="28" t="str">
        <f ca="1">IF($I435="","",IFERROR(INDEX(tbVisitas[],MATCH($I435,tbVisitas[Linha],0),3),""))</f>
        <v/>
      </c>
      <c r="E435" s="28" t="str">
        <f ca="1">IF($I435="","",IFERROR(INDEX(tbVisitas[],MATCH($I435,tbVisitas[Linha],0),5),""))</f>
        <v/>
      </c>
      <c r="F435" s="29" t="str">
        <f ca="1">IF($I435="","",IFERROR(INDEX(tbVisitas[],MATCH($I435,tbVisitas[Linha],0),1),""))</f>
        <v/>
      </c>
      <c r="G435" s="30" t="str">
        <f ca="1">IF($I435="","",IFERROR(INDEX(tbVisitas[],MATCH($I435,tbVisitas[Linha],0),6),""))</f>
        <v/>
      </c>
      <c r="H435" s="30" t="str">
        <f ca="1">IF($I435="","",IFERROR(INDEX(tbVisitas[],MATCH($I435,tbVisitas[Linha],0),7),""))</f>
        <v/>
      </c>
      <c r="I435" s="30" t="str">
        <f t="array" aca="1" ref="I435" ca="1">IFERROR(INDEX(tbVisitas[],MATCH(SMALL(IF((tbVisitas[Funcionário]=$B$5)*(tbVisitas[Data]&gt;=VLOOKUP($B$7,Aux!$E$2:$G$13,2,FALSE))*(tbVisitas[Data]&lt;=VLOOKUP($B$7,Aux!$E$2:$G$13,3,FALSE))=1,tbVisitas[Linha]),ROW(A430)),IF((tbVisitas[Funcionário]=$B$5)*(tbVisitas[Data]&gt;=VLOOKUP($B$7,Aux!$E$2:$G$13,2,FALSE))*(tbVisitas[Data]&lt;=VLOOKUP($B$7,Aux!$E$2:$G$13,3,FALSE))=1,tbVisitas[Linha]),0),9),"")</f>
        <v/>
      </c>
    </row>
    <row r="436" spans="4:9" ht="30" customHeight="1" x14ac:dyDescent="0.25">
      <c r="D436" s="28" t="str">
        <f ca="1">IF($I436="","",IFERROR(INDEX(tbVisitas[],MATCH($I436,tbVisitas[Linha],0),3),""))</f>
        <v/>
      </c>
      <c r="E436" s="28" t="str">
        <f ca="1">IF($I436="","",IFERROR(INDEX(tbVisitas[],MATCH($I436,tbVisitas[Linha],0),5),""))</f>
        <v/>
      </c>
      <c r="F436" s="29" t="str">
        <f ca="1">IF($I436="","",IFERROR(INDEX(tbVisitas[],MATCH($I436,tbVisitas[Linha],0),1),""))</f>
        <v/>
      </c>
      <c r="G436" s="30" t="str">
        <f ca="1">IF($I436="","",IFERROR(INDEX(tbVisitas[],MATCH($I436,tbVisitas[Linha],0),6),""))</f>
        <v/>
      </c>
      <c r="H436" s="30" t="str">
        <f ca="1">IF($I436="","",IFERROR(INDEX(tbVisitas[],MATCH($I436,tbVisitas[Linha],0),7),""))</f>
        <v/>
      </c>
      <c r="I436" s="30" t="str">
        <f t="array" aca="1" ref="I436" ca="1">IFERROR(INDEX(tbVisitas[],MATCH(SMALL(IF((tbVisitas[Funcionário]=$B$5)*(tbVisitas[Data]&gt;=VLOOKUP($B$7,Aux!$E$2:$G$13,2,FALSE))*(tbVisitas[Data]&lt;=VLOOKUP($B$7,Aux!$E$2:$G$13,3,FALSE))=1,tbVisitas[Linha]),ROW(A431)),IF((tbVisitas[Funcionário]=$B$5)*(tbVisitas[Data]&gt;=VLOOKUP($B$7,Aux!$E$2:$G$13,2,FALSE))*(tbVisitas[Data]&lt;=VLOOKUP($B$7,Aux!$E$2:$G$13,3,FALSE))=1,tbVisitas[Linha]),0),9),"")</f>
        <v/>
      </c>
    </row>
    <row r="437" spans="4:9" ht="30" customHeight="1" x14ac:dyDescent="0.25">
      <c r="D437" s="28" t="str">
        <f ca="1">IF($I437="","",IFERROR(INDEX(tbVisitas[],MATCH($I437,tbVisitas[Linha],0),3),""))</f>
        <v/>
      </c>
      <c r="E437" s="28" t="str">
        <f ca="1">IF($I437="","",IFERROR(INDEX(tbVisitas[],MATCH($I437,tbVisitas[Linha],0),5),""))</f>
        <v/>
      </c>
      <c r="F437" s="29" t="str">
        <f ca="1">IF($I437="","",IFERROR(INDEX(tbVisitas[],MATCH($I437,tbVisitas[Linha],0),1),""))</f>
        <v/>
      </c>
      <c r="G437" s="30" t="str">
        <f ca="1">IF($I437="","",IFERROR(INDEX(tbVisitas[],MATCH($I437,tbVisitas[Linha],0),6),""))</f>
        <v/>
      </c>
      <c r="H437" s="30" t="str">
        <f ca="1">IF($I437="","",IFERROR(INDEX(tbVisitas[],MATCH($I437,tbVisitas[Linha],0),7),""))</f>
        <v/>
      </c>
      <c r="I437" s="30" t="str">
        <f t="array" aca="1" ref="I437" ca="1">IFERROR(INDEX(tbVisitas[],MATCH(SMALL(IF((tbVisitas[Funcionário]=$B$5)*(tbVisitas[Data]&gt;=VLOOKUP($B$7,Aux!$E$2:$G$13,2,FALSE))*(tbVisitas[Data]&lt;=VLOOKUP($B$7,Aux!$E$2:$G$13,3,FALSE))=1,tbVisitas[Linha]),ROW(A432)),IF((tbVisitas[Funcionário]=$B$5)*(tbVisitas[Data]&gt;=VLOOKUP($B$7,Aux!$E$2:$G$13,2,FALSE))*(tbVisitas[Data]&lt;=VLOOKUP($B$7,Aux!$E$2:$G$13,3,FALSE))=1,tbVisitas[Linha]),0),9),"")</f>
        <v/>
      </c>
    </row>
    <row r="438" spans="4:9" ht="30" customHeight="1" x14ac:dyDescent="0.25">
      <c r="D438" s="28" t="str">
        <f ca="1">IF($I438="","",IFERROR(INDEX(tbVisitas[],MATCH($I438,tbVisitas[Linha],0),3),""))</f>
        <v/>
      </c>
      <c r="E438" s="28" t="str">
        <f ca="1">IF($I438="","",IFERROR(INDEX(tbVisitas[],MATCH($I438,tbVisitas[Linha],0),5),""))</f>
        <v/>
      </c>
      <c r="F438" s="29" t="str">
        <f ca="1">IF($I438="","",IFERROR(INDEX(tbVisitas[],MATCH($I438,tbVisitas[Linha],0),1),""))</f>
        <v/>
      </c>
      <c r="G438" s="30" t="str">
        <f ca="1">IF($I438="","",IFERROR(INDEX(tbVisitas[],MATCH($I438,tbVisitas[Linha],0),6),""))</f>
        <v/>
      </c>
      <c r="H438" s="30" t="str">
        <f ca="1">IF($I438="","",IFERROR(INDEX(tbVisitas[],MATCH($I438,tbVisitas[Linha],0),7),""))</f>
        <v/>
      </c>
      <c r="I438" s="30" t="str">
        <f t="array" aca="1" ref="I438" ca="1">IFERROR(INDEX(tbVisitas[],MATCH(SMALL(IF((tbVisitas[Funcionário]=$B$5)*(tbVisitas[Data]&gt;=VLOOKUP($B$7,Aux!$E$2:$G$13,2,FALSE))*(tbVisitas[Data]&lt;=VLOOKUP($B$7,Aux!$E$2:$G$13,3,FALSE))=1,tbVisitas[Linha]),ROW(A433)),IF((tbVisitas[Funcionário]=$B$5)*(tbVisitas[Data]&gt;=VLOOKUP($B$7,Aux!$E$2:$G$13,2,FALSE))*(tbVisitas[Data]&lt;=VLOOKUP($B$7,Aux!$E$2:$G$13,3,FALSE))=1,tbVisitas[Linha]),0),9),"")</f>
        <v/>
      </c>
    </row>
    <row r="439" spans="4:9" ht="30" customHeight="1" x14ac:dyDescent="0.25">
      <c r="D439" s="28" t="str">
        <f ca="1">IF($I439="","",IFERROR(INDEX(tbVisitas[],MATCH($I439,tbVisitas[Linha],0),3),""))</f>
        <v/>
      </c>
      <c r="E439" s="28" t="str">
        <f ca="1">IF($I439="","",IFERROR(INDEX(tbVisitas[],MATCH($I439,tbVisitas[Linha],0),5),""))</f>
        <v/>
      </c>
      <c r="F439" s="29" t="str">
        <f ca="1">IF($I439="","",IFERROR(INDEX(tbVisitas[],MATCH($I439,tbVisitas[Linha],0),1),""))</f>
        <v/>
      </c>
      <c r="G439" s="30" t="str">
        <f ca="1">IF($I439="","",IFERROR(INDEX(tbVisitas[],MATCH($I439,tbVisitas[Linha],0),6),""))</f>
        <v/>
      </c>
      <c r="H439" s="30" t="str">
        <f ca="1">IF($I439="","",IFERROR(INDEX(tbVisitas[],MATCH($I439,tbVisitas[Linha],0),7),""))</f>
        <v/>
      </c>
      <c r="I439" s="30" t="str">
        <f t="array" aca="1" ref="I439" ca="1">IFERROR(INDEX(tbVisitas[],MATCH(SMALL(IF((tbVisitas[Funcionário]=$B$5)*(tbVisitas[Data]&gt;=VLOOKUP($B$7,Aux!$E$2:$G$13,2,FALSE))*(tbVisitas[Data]&lt;=VLOOKUP($B$7,Aux!$E$2:$G$13,3,FALSE))=1,tbVisitas[Linha]),ROW(A434)),IF((tbVisitas[Funcionário]=$B$5)*(tbVisitas[Data]&gt;=VLOOKUP($B$7,Aux!$E$2:$G$13,2,FALSE))*(tbVisitas[Data]&lt;=VLOOKUP($B$7,Aux!$E$2:$G$13,3,FALSE))=1,tbVisitas[Linha]),0),9),"")</f>
        <v/>
      </c>
    </row>
    <row r="440" spans="4:9" ht="30" customHeight="1" x14ac:dyDescent="0.25">
      <c r="D440" s="28" t="str">
        <f ca="1">IF($I440="","",IFERROR(INDEX(tbVisitas[],MATCH($I440,tbVisitas[Linha],0),3),""))</f>
        <v/>
      </c>
      <c r="E440" s="28" t="str">
        <f ca="1">IF($I440="","",IFERROR(INDEX(tbVisitas[],MATCH($I440,tbVisitas[Linha],0),5),""))</f>
        <v/>
      </c>
      <c r="F440" s="29" t="str">
        <f ca="1">IF($I440="","",IFERROR(INDEX(tbVisitas[],MATCH($I440,tbVisitas[Linha],0),1),""))</f>
        <v/>
      </c>
      <c r="G440" s="30" t="str">
        <f ca="1">IF($I440="","",IFERROR(INDEX(tbVisitas[],MATCH($I440,tbVisitas[Linha],0),6),""))</f>
        <v/>
      </c>
      <c r="H440" s="30" t="str">
        <f ca="1">IF($I440="","",IFERROR(INDEX(tbVisitas[],MATCH($I440,tbVisitas[Linha],0),7),""))</f>
        <v/>
      </c>
      <c r="I440" s="30" t="str">
        <f t="array" aca="1" ref="I440" ca="1">IFERROR(INDEX(tbVisitas[],MATCH(SMALL(IF((tbVisitas[Funcionário]=$B$5)*(tbVisitas[Data]&gt;=VLOOKUP($B$7,Aux!$E$2:$G$13,2,FALSE))*(tbVisitas[Data]&lt;=VLOOKUP($B$7,Aux!$E$2:$G$13,3,FALSE))=1,tbVisitas[Linha]),ROW(A435)),IF((tbVisitas[Funcionário]=$B$5)*(tbVisitas[Data]&gt;=VLOOKUP($B$7,Aux!$E$2:$G$13,2,FALSE))*(tbVisitas[Data]&lt;=VLOOKUP($B$7,Aux!$E$2:$G$13,3,FALSE))=1,tbVisitas[Linha]),0),9),"")</f>
        <v/>
      </c>
    </row>
    <row r="441" spans="4:9" ht="30" customHeight="1" x14ac:dyDescent="0.25">
      <c r="D441" s="28" t="str">
        <f ca="1">IF($I441="","",IFERROR(INDEX(tbVisitas[],MATCH($I441,tbVisitas[Linha],0),3),""))</f>
        <v/>
      </c>
      <c r="E441" s="28" t="str">
        <f ca="1">IF($I441="","",IFERROR(INDEX(tbVisitas[],MATCH($I441,tbVisitas[Linha],0),5),""))</f>
        <v/>
      </c>
      <c r="F441" s="29" t="str">
        <f ca="1">IF($I441="","",IFERROR(INDEX(tbVisitas[],MATCH($I441,tbVisitas[Linha],0),1),""))</f>
        <v/>
      </c>
      <c r="G441" s="30" t="str">
        <f ca="1">IF($I441="","",IFERROR(INDEX(tbVisitas[],MATCH($I441,tbVisitas[Linha],0),6),""))</f>
        <v/>
      </c>
      <c r="H441" s="30" t="str">
        <f ca="1">IF($I441="","",IFERROR(INDEX(tbVisitas[],MATCH($I441,tbVisitas[Linha],0),7),""))</f>
        <v/>
      </c>
      <c r="I441" s="30" t="str">
        <f t="array" aca="1" ref="I441" ca="1">IFERROR(INDEX(tbVisitas[],MATCH(SMALL(IF((tbVisitas[Funcionário]=$B$5)*(tbVisitas[Data]&gt;=VLOOKUP($B$7,Aux!$E$2:$G$13,2,FALSE))*(tbVisitas[Data]&lt;=VLOOKUP($B$7,Aux!$E$2:$G$13,3,FALSE))=1,tbVisitas[Linha]),ROW(A436)),IF((tbVisitas[Funcionário]=$B$5)*(tbVisitas[Data]&gt;=VLOOKUP($B$7,Aux!$E$2:$G$13,2,FALSE))*(tbVisitas[Data]&lt;=VLOOKUP($B$7,Aux!$E$2:$G$13,3,FALSE))=1,tbVisitas[Linha]),0),9),"")</f>
        <v/>
      </c>
    </row>
    <row r="442" spans="4:9" ht="30" customHeight="1" x14ac:dyDescent="0.25">
      <c r="D442" s="28" t="str">
        <f ca="1">IF($I442="","",IFERROR(INDEX(tbVisitas[],MATCH($I442,tbVisitas[Linha],0),3),""))</f>
        <v/>
      </c>
      <c r="E442" s="28" t="str">
        <f ca="1">IF($I442="","",IFERROR(INDEX(tbVisitas[],MATCH($I442,tbVisitas[Linha],0),5),""))</f>
        <v/>
      </c>
      <c r="F442" s="29" t="str">
        <f ca="1">IF($I442="","",IFERROR(INDEX(tbVisitas[],MATCH($I442,tbVisitas[Linha],0),1),""))</f>
        <v/>
      </c>
      <c r="G442" s="30" t="str">
        <f ca="1">IF($I442="","",IFERROR(INDEX(tbVisitas[],MATCH($I442,tbVisitas[Linha],0),6),""))</f>
        <v/>
      </c>
      <c r="H442" s="30" t="str">
        <f ca="1">IF($I442="","",IFERROR(INDEX(tbVisitas[],MATCH($I442,tbVisitas[Linha],0),7),""))</f>
        <v/>
      </c>
      <c r="I442" s="30" t="str">
        <f t="array" aca="1" ref="I442" ca="1">IFERROR(INDEX(tbVisitas[],MATCH(SMALL(IF((tbVisitas[Funcionário]=$B$5)*(tbVisitas[Data]&gt;=VLOOKUP($B$7,Aux!$E$2:$G$13,2,FALSE))*(tbVisitas[Data]&lt;=VLOOKUP($B$7,Aux!$E$2:$G$13,3,FALSE))=1,tbVisitas[Linha]),ROW(A437)),IF((tbVisitas[Funcionário]=$B$5)*(tbVisitas[Data]&gt;=VLOOKUP($B$7,Aux!$E$2:$G$13,2,FALSE))*(tbVisitas[Data]&lt;=VLOOKUP($B$7,Aux!$E$2:$G$13,3,FALSE))=1,tbVisitas[Linha]),0),9),"")</f>
        <v/>
      </c>
    </row>
    <row r="443" spans="4:9" ht="30" customHeight="1" x14ac:dyDescent="0.25">
      <c r="D443" s="28" t="str">
        <f ca="1">IF($I443="","",IFERROR(INDEX(tbVisitas[],MATCH($I443,tbVisitas[Linha],0),3),""))</f>
        <v/>
      </c>
      <c r="E443" s="28" t="str">
        <f ca="1">IF($I443="","",IFERROR(INDEX(tbVisitas[],MATCH($I443,tbVisitas[Linha],0),5),""))</f>
        <v/>
      </c>
      <c r="F443" s="29" t="str">
        <f ca="1">IF($I443="","",IFERROR(INDEX(tbVisitas[],MATCH($I443,tbVisitas[Linha],0),1),""))</f>
        <v/>
      </c>
      <c r="G443" s="30" t="str">
        <f ca="1">IF($I443="","",IFERROR(INDEX(tbVisitas[],MATCH($I443,tbVisitas[Linha],0),6),""))</f>
        <v/>
      </c>
      <c r="H443" s="30" t="str">
        <f ca="1">IF($I443="","",IFERROR(INDEX(tbVisitas[],MATCH($I443,tbVisitas[Linha],0),7),""))</f>
        <v/>
      </c>
      <c r="I443" s="30" t="str">
        <f t="array" aca="1" ref="I443" ca="1">IFERROR(INDEX(tbVisitas[],MATCH(SMALL(IF((tbVisitas[Funcionário]=$B$5)*(tbVisitas[Data]&gt;=VLOOKUP($B$7,Aux!$E$2:$G$13,2,FALSE))*(tbVisitas[Data]&lt;=VLOOKUP($B$7,Aux!$E$2:$G$13,3,FALSE))=1,tbVisitas[Linha]),ROW(A438)),IF((tbVisitas[Funcionário]=$B$5)*(tbVisitas[Data]&gt;=VLOOKUP($B$7,Aux!$E$2:$G$13,2,FALSE))*(tbVisitas[Data]&lt;=VLOOKUP($B$7,Aux!$E$2:$G$13,3,FALSE))=1,tbVisitas[Linha]),0),9),"")</f>
        <v/>
      </c>
    </row>
    <row r="444" spans="4:9" ht="30" customHeight="1" x14ac:dyDescent="0.25">
      <c r="D444" s="28" t="str">
        <f ca="1">IF($I444="","",IFERROR(INDEX(tbVisitas[],MATCH($I444,tbVisitas[Linha],0),3),""))</f>
        <v/>
      </c>
      <c r="E444" s="28" t="str">
        <f ca="1">IF($I444="","",IFERROR(INDEX(tbVisitas[],MATCH($I444,tbVisitas[Linha],0),5),""))</f>
        <v/>
      </c>
      <c r="F444" s="29" t="str">
        <f ca="1">IF($I444="","",IFERROR(INDEX(tbVisitas[],MATCH($I444,tbVisitas[Linha],0),1),""))</f>
        <v/>
      </c>
      <c r="G444" s="30" t="str">
        <f ca="1">IF($I444="","",IFERROR(INDEX(tbVisitas[],MATCH($I444,tbVisitas[Linha],0),6),""))</f>
        <v/>
      </c>
      <c r="H444" s="30" t="str">
        <f ca="1">IF($I444="","",IFERROR(INDEX(tbVisitas[],MATCH($I444,tbVisitas[Linha],0),7),""))</f>
        <v/>
      </c>
      <c r="I444" s="30" t="str">
        <f t="array" aca="1" ref="I444" ca="1">IFERROR(INDEX(tbVisitas[],MATCH(SMALL(IF((tbVisitas[Funcionário]=$B$5)*(tbVisitas[Data]&gt;=VLOOKUP($B$7,Aux!$E$2:$G$13,2,FALSE))*(tbVisitas[Data]&lt;=VLOOKUP($B$7,Aux!$E$2:$G$13,3,FALSE))=1,tbVisitas[Linha]),ROW(A439)),IF((tbVisitas[Funcionário]=$B$5)*(tbVisitas[Data]&gt;=VLOOKUP($B$7,Aux!$E$2:$G$13,2,FALSE))*(tbVisitas[Data]&lt;=VLOOKUP($B$7,Aux!$E$2:$G$13,3,FALSE))=1,tbVisitas[Linha]),0),9),"")</f>
        <v/>
      </c>
    </row>
    <row r="445" spans="4:9" ht="30" customHeight="1" x14ac:dyDescent="0.25">
      <c r="D445" s="28" t="str">
        <f ca="1">IF($I445="","",IFERROR(INDEX(tbVisitas[],MATCH($I445,tbVisitas[Linha],0),3),""))</f>
        <v/>
      </c>
      <c r="E445" s="28" t="str">
        <f ca="1">IF($I445="","",IFERROR(INDEX(tbVisitas[],MATCH($I445,tbVisitas[Linha],0),5),""))</f>
        <v/>
      </c>
      <c r="F445" s="29" t="str">
        <f ca="1">IF($I445="","",IFERROR(INDEX(tbVisitas[],MATCH($I445,tbVisitas[Linha],0),1),""))</f>
        <v/>
      </c>
      <c r="G445" s="30" t="str">
        <f ca="1">IF($I445="","",IFERROR(INDEX(tbVisitas[],MATCH($I445,tbVisitas[Linha],0),6),""))</f>
        <v/>
      </c>
      <c r="H445" s="30" t="str">
        <f ca="1">IF($I445="","",IFERROR(INDEX(tbVisitas[],MATCH($I445,tbVisitas[Linha],0),7),""))</f>
        <v/>
      </c>
      <c r="I445" s="30" t="str">
        <f t="array" aca="1" ref="I445" ca="1">IFERROR(INDEX(tbVisitas[],MATCH(SMALL(IF((tbVisitas[Funcionário]=$B$5)*(tbVisitas[Data]&gt;=VLOOKUP($B$7,Aux!$E$2:$G$13,2,FALSE))*(tbVisitas[Data]&lt;=VLOOKUP($B$7,Aux!$E$2:$G$13,3,FALSE))=1,tbVisitas[Linha]),ROW(A440)),IF((tbVisitas[Funcionário]=$B$5)*(tbVisitas[Data]&gt;=VLOOKUP($B$7,Aux!$E$2:$G$13,2,FALSE))*(tbVisitas[Data]&lt;=VLOOKUP($B$7,Aux!$E$2:$G$13,3,FALSE))=1,tbVisitas[Linha]),0),9),"")</f>
        <v/>
      </c>
    </row>
    <row r="446" spans="4:9" ht="30" customHeight="1" x14ac:dyDescent="0.25">
      <c r="D446" s="28" t="str">
        <f ca="1">IF($I446="","",IFERROR(INDEX(tbVisitas[],MATCH($I446,tbVisitas[Linha],0),3),""))</f>
        <v/>
      </c>
      <c r="E446" s="28" t="str">
        <f ca="1">IF($I446="","",IFERROR(INDEX(tbVisitas[],MATCH($I446,tbVisitas[Linha],0),5),""))</f>
        <v/>
      </c>
      <c r="F446" s="29" t="str">
        <f ca="1">IF($I446="","",IFERROR(INDEX(tbVisitas[],MATCH($I446,tbVisitas[Linha],0),1),""))</f>
        <v/>
      </c>
      <c r="G446" s="30" t="str">
        <f ca="1">IF($I446="","",IFERROR(INDEX(tbVisitas[],MATCH($I446,tbVisitas[Linha],0),6),""))</f>
        <v/>
      </c>
      <c r="H446" s="30" t="str">
        <f ca="1">IF($I446="","",IFERROR(INDEX(tbVisitas[],MATCH($I446,tbVisitas[Linha],0),7),""))</f>
        <v/>
      </c>
      <c r="I446" s="30" t="str">
        <f t="array" aca="1" ref="I446" ca="1">IFERROR(INDEX(tbVisitas[],MATCH(SMALL(IF((tbVisitas[Funcionário]=$B$5)*(tbVisitas[Data]&gt;=VLOOKUP($B$7,Aux!$E$2:$G$13,2,FALSE))*(tbVisitas[Data]&lt;=VLOOKUP($B$7,Aux!$E$2:$G$13,3,FALSE))=1,tbVisitas[Linha]),ROW(A441)),IF((tbVisitas[Funcionário]=$B$5)*(tbVisitas[Data]&gt;=VLOOKUP($B$7,Aux!$E$2:$G$13,2,FALSE))*(tbVisitas[Data]&lt;=VLOOKUP($B$7,Aux!$E$2:$G$13,3,FALSE))=1,tbVisitas[Linha]),0),9),"")</f>
        <v/>
      </c>
    </row>
    <row r="447" spans="4:9" ht="30" customHeight="1" x14ac:dyDescent="0.25">
      <c r="D447" s="28" t="str">
        <f ca="1">IF($I447="","",IFERROR(INDEX(tbVisitas[],MATCH($I447,tbVisitas[Linha],0),3),""))</f>
        <v/>
      </c>
      <c r="E447" s="28" t="str">
        <f ca="1">IF($I447="","",IFERROR(INDEX(tbVisitas[],MATCH($I447,tbVisitas[Linha],0),5),""))</f>
        <v/>
      </c>
      <c r="F447" s="29" t="str">
        <f ca="1">IF($I447="","",IFERROR(INDEX(tbVisitas[],MATCH($I447,tbVisitas[Linha],0),1),""))</f>
        <v/>
      </c>
      <c r="G447" s="30" t="str">
        <f ca="1">IF($I447="","",IFERROR(INDEX(tbVisitas[],MATCH($I447,tbVisitas[Linha],0),6),""))</f>
        <v/>
      </c>
      <c r="H447" s="30" t="str">
        <f ca="1">IF($I447="","",IFERROR(INDEX(tbVisitas[],MATCH($I447,tbVisitas[Linha],0),7),""))</f>
        <v/>
      </c>
      <c r="I447" s="30" t="str">
        <f t="array" aca="1" ref="I447" ca="1">IFERROR(INDEX(tbVisitas[],MATCH(SMALL(IF((tbVisitas[Funcionário]=$B$5)*(tbVisitas[Data]&gt;=VLOOKUP($B$7,Aux!$E$2:$G$13,2,FALSE))*(tbVisitas[Data]&lt;=VLOOKUP($B$7,Aux!$E$2:$G$13,3,FALSE))=1,tbVisitas[Linha]),ROW(A442)),IF((tbVisitas[Funcionário]=$B$5)*(tbVisitas[Data]&gt;=VLOOKUP($B$7,Aux!$E$2:$G$13,2,FALSE))*(tbVisitas[Data]&lt;=VLOOKUP($B$7,Aux!$E$2:$G$13,3,FALSE))=1,tbVisitas[Linha]),0),9),"")</f>
        <v/>
      </c>
    </row>
    <row r="448" spans="4:9" ht="30" customHeight="1" x14ac:dyDescent="0.25">
      <c r="D448" s="28" t="str">
        <f ca="1">IF($I448="","",IFERROR(INDEX(tbVisitas[],MATCH($I448,tbVisitas[Linha],0),3),""))</f>
        <v/>
      </c>
      <c r="E448" s="28" t="str">
        <f ca="1">IF($I448="","",IFERROR(INDEX(tbVisitas[],MATCH($I448,tbVisitas[Linha],0),5),""))</f>
        <v/>
      </c>
      <c r="F448" s="29" t="str">
        <f ca="1">IF($I448="","",IFERROR(INDEX(tbVisitas[],MATCH($I448,tbVisitas[Linha],0),1),""))</f>
        <v/>
      </c>
      <c r="G448" s="30" t="str">
        <f ca="1">IF($I448="","",IFERROR(INDEX(tbVisitas[],MATCH($I448,tbVisitas[Linha],0),6),""))</f>
        <v/>
      </c>
      <c r="H448" s="30" t="str">
        <f ca="1">IF($I448="","",IFERROR(INDEX(tbVisitas[],MATCH($I448,tbVisitas[Linha],0),7),""))</f>
        <v/>
      </c>
      <c r="I448" s="30" t="str">
        <f t="array" aca="1" ref="I448" ca="1">IFERROR(INDEX(tbVisitas[],MATCH(SMALL(IF((tbVisitas[Funcionário]=$B$5)*(tbVisitas[Data]&gt;=VLOOKUP($B$7,Aux!$E$2:$G$13,2,FALSE))*(tbVisitas[Data]&lt;=VLOOKUP($B$7,Aux!$E$2:$G$13,3,FALSE))=1,tbVisitas[Linha]),ROW(A443)),IF((tbVisitas[Funcionário]=$B$5)*(tbVisitas[Data]&gt;=VLOOKUP($B$7,Aux!$E$2:$G$13,2,FALSE))*(tbVisitas[Data]&lt;=VLOOKUP($B$7,Aux!$E$2:$G$13,3,FALSE))=1,tbVisitas[Linha]),0),9),"")</f>
        <v/>
      </c>
    </row>
    <row r="449" spans="4:9" ht="30" customHeight="1" x14ac:dyDescent="0.25">
      <c r="D449" s="28" t="str">
        <f ca="1">IF($I449="","",IFERROR(INDEX(tbVisitas[],MATCH($I449,tbVisitas[Linha],0),3),""))</f>
        <v/>
      </c>
      <c r="E449" s="28" t="str">
        <f ca="1">IF($I449="","",IFERROR(INDEX(tbVisitas[],MATCH($I449,tbVisitas[Linha],0),5),""))</f>
        <v/>
      </c>
      <c r="F449" s="29" t="str">
        <f ca="1">IF($I449="","",IFERROR(INDEX(tbVisitas[],MATCH($I449,tbVisitas[Linha],0),1),""))</f>
        <v/>
      </c>
      <c r="G449" s="30" t="str">
        <f ca="1">IF($I449="","",IFERROR(INDEX(tbVisitas[],MATCH($I449,tbVisitas[Linha],0),6),""))</f>
        <v/>
      </c>
      <c r="H449" s="30" t="str">
        <f ca="1">IF($I449="","",IFERROR(INDEX(tbVisitas[],MATCH($I449,tbVisitas[Linha],0),7),""))</f>
        <v/>
      </c>
      <c r="I449" s="30" t="str">
        <f t="array" aca="1" ref="I449" ca="1">IFERROR(INDEX(tbVisitas[],MATCH(SMALL(IF((tbVisitas[Funcionário]=$B$5)*(tbVisitas[Data]&gt;=VLOOKUP($B$7,Aux!$E$2:$G$13,2,FALSE))*(tbVisitas[Data]&lt;=VLOOKUP($B$7,Aux!$E$2:$G$13,3,FALSE))=1,tbVisitas[Linha]),ROW(A444)),IF((tbVisitas[Funcionário]=$B$5)*(tbVisitas[Data]&gt;=VLOOKUP($B$7,Aux!$E$2:$G$13,2,FALSE))*(tbVisitas[Data]&lt;=VLOOKUP($B$7,Aux!$E$2:$G$13,3,FALSE))=1,tbVisitas[Linha]),0),9),"")</f>
        <v/>
      </c>
    </row>
    <row r="450" spans="4:9" ht="30" customHeight="1" x14ac:dyDescent="0.25">
      <c r="D450" s="28" t="str">
        <f ca="1">IF($I450="","",IFERROR(INDEX(tbVisitas[],MATCH($I450,tbVisitas[Linha],0),3),""))</f>
        <v/>
      </c>
      <c r="E450" s="28" t="str">
        <f ca="1">IF($I450="","",IFERROR(INDEX(tbVisitas[],MATCH($I450,tbVisitas[Linha],0),5),""))</f>
        <v/>
      </c>
      <c r="F450" s="29" t="str">
        <f ca="1">IF($I450="","",IFERROR(INDEX(tbVisitas[],MATCH($I450,tbVisitas[Linha],0),1),""))</f>
        <v/>
      </c>
      <c r="G450" s="30" t="str">
        <f ca="1">IF($I450="","",IFERROR(INDEX(tbVisitas[],MATCH($I450,tbVisitas[Linha],0),6),""))</f>
        <v/>
      </c>
      <c r="H450" s="30" t="str">
        <f ca="1">IF($I450="","",IFERROR(INDEX(tbVisitas[],MATCH($I450,tbVisitas[Linha],0),7),""))</f>
        <v/>
      </c>
      <c r="I450" s="30" t="str">
        <f t="array" aca="1" ref="I450" ca="1">IFERROR(INDEX(tbVisitas[],MATCH(SMALL(IF((tbVisitas[Funcionário]=$B$5)*(tbVisitas[Data]&gt;=VLOOKUP($B$7,Aux!$E$2:$G$13,2,FALSE))*(tbVisitas[Data]&lt;=VLOOKUP($B$7,Aux!$E$2:$G$13,3,FALSE))=1,tbVisitas[Linha]),ROW(A445)),IF((tbVisitas[Funcionário]=$B$5)*(tbVisitas[Data]&gt;=VLOOKUP($B$7,Aux!$E$2:$G$13,2,FALSE))*(tbVisitas[Data]&lt;=VLOOKUP($B$7,Aux!$E$2:$G$13,3,FALSE))=1,tbVisitas[Linha]),0),9),"")</f>
        <v/>
      </c>
    </row>
    <row r="451" spans="4:9" ht="30" customHeight="1" x14ac:dyDescent="0.25">
      <c r="D451" s="28" t="str">
        <f ca="1">IF($I451="","",IFERROR(INDEX(tbVisitas[],MATCH($I451,tbVisitas[Linha],0),3),""))</f>
        <v/>
      </c>
      <c r="E451" s="28" t="str">
        <f ca="1">IF($I451="","",IFERROR(INDEX(tbVisitas[],MATCH($I451,tbVisitas[Linha],0),5),""))</f>
        <v/>
      </c>
      <c r="F451" s="29" t="str">
        <f ca="1">IF($I451="","",IFERROR(INDEX(tbVisitas[],MATCH($I451,tbVisitas[Linha],0),1),""))</f>
        <v/>
      </c>
      <c r="G451" s="30" t="str">
        <f ca="1">IF($I451="","",IFERROR(INDEX(tbVisitas[],MATCH($I451,tbVisitas[Linha],0),6),""))</f>
        <v/>
      </c>
      <c r="H451" s="30" t="str">
        <f ca="1">IF($I451="","",IFERROR(INDEX(tbVisitas[],MATCH($I451,tbVisitas[Linha],0),7),""))</f>
        <v/>
      </c>
      <c r="I451" s="30" t="str">
        <f t="array" aca="1" ref="I451" ca="1">IFERROR(INDEX(tbVisitas[],MATCH(SMALL(IF((tbVisitas[Funcionário]=$B$5)*(tbVisitas[Data]&gt;=VLOOKUP($B$7,Aux!$E$2:$G$13,2,FALSE))*(tbVisitas[Data]&lt;=VLOOKUP($B$7,Aux!$E$2:$G$13,3,FALSE))=1,tbVisitas[Linha]),ROW(A446)),IF((tbVisitas[Funcionário]=$B$5)*(tbVisitas[Data]&gt;=VLOOKUP($B$7,Aux!$E$2:$G$13,2,FALSE))*(tbVisitas[Data]&lt;=VLOOKUP($B$7,Aux!$E$2:$G$13,3,FALSE))=1,tbVisitas[Linha]),0),9),"")</f>
        <v/>
      </c>
    </row>
    <row r="452" spans="4:9" ht="30" customHeight="1" x14ac:dyDescent="0.25">
      <c r="D452" s="28" t="str">
        <f ca="1">IF($I452="","",IFERROR(INDEX(tbVisitas[],MATCH($I452,tbVisitas[Linha],0),3),""))</f>
        <v/>
      </c>
      <c r="E452" s="28" t="str">
        <f ca="1">IF($I452="","",IFERROR(INDEX(tbVisitas[],MATCH($I452,tbVisitas[Linha],0),5),""))</f>
        <v/>
      </c>
      <c r="F452" s="29" t="str">
        <f ca="1">IF($I452="","",IFERROR(INDEX(tbVisitas[],MATCH($I452,tbVisitas[Linha],0),1),""))</f>
        <v/>
      </c>
      <c r="G452" s="30" t="str">
        <f ca="1">IF($I452="","",IFERROR(INDEX(tbVisitas[],MATCH($I452,tbVisitas[Linha],0),6),""))</f>
        <v/>
      </c>
      <c r="H452" s="30" t="str">
        <f ca="1">IF($I452="","",IFERROR(INDEX(tbVisitas[],MATCH($I452,tbVisitas[Linha],0),7),""))</f>
        <v/>
      </c>
      <c r="I452" s="30" t="str">
        <f t="array" aca="1" ref="I452" ca="1">IFERROR(INDEX(tbVisitas[],MATCH(SMALL(IF((tbVisitas[Funcionário]=$B$5)*(tbVisitas[Data]&gt;=VLOOKUP($B$7,Aux!$E$2:$G$13,2,FALSE))*(tbVisitas[Data]&lt;=VLOOKUP($B$7,Aux!$E$2:$G$13,3,FALSE))=1,tbVisitas[Linha]),ROW(A447)),IF((tbVisitas[Funcionário]=$B$5)*(tbVisitas[Data]&gt;=VLOOKUP($B$7,Aux!$E$2:$G$13,2,FALSE))*(tbVisitas[Data]&lt;=VLOOKUP($B$7,Aux!$E$2:$G$13,3,FALSE))=1,tbVisitas[Linha]),0),9),"")</f>
        <v/>
      </c>
    </row>
    <row r="453" spans="4:9" ht="30" customHeight="1" x14ac:dyDescent="0.25">
      <c r="D453" s="28" t="str">
        <f ca="1">IF($I453="","",IFERROR(INDEX(tbVisitas[],MATCH($I453,tbVisitas[Linha],0),3),""))</f>
        <v/>
      </c>
      <c r="E453" s="28" t="str">
        <f ca="1">IF($I453="","",IFERROR(INDEX(tbVisitas[],MATCH($I453,tbVisitas[Linha],0),5),""))</f>
        <v/>
      </c>
      <c r="F453" s="29" t="str">
        <f ca="1">IF($I453="","",IFERROR(INDEX(tbVisitas[],MATCH($I453,tbVisitas[Linha],0),1),""))</f>
        <v/>
      </c>
      <c r="G453" s="30" t="str">
        <f ca="1">IF($I453="","",IFERROR(INDEX(tbVisitas[],MATCH($I453,tbVisitas[Linha],0),6),""))</f>
        <v/>
      </c>
      <c r="H453" s="30" t="str">
        <f ca="1">IF($I453="","",IFERROR(INDEX(tbVisitas[],MATCH($I453,tbVisitas[Linha],0),7),""))</f>
        <v/>
      </c>
      <c r="I453" s="30" t="str">
        <f t="array" aca="1" ref="I453" ca="1">IFERROR(INDEX(tbVisitas[],MATCH(SMALL(IF((tbVisitas[Funcionário]=$B$5)*(tbVisitas[Data]&gt;=VLOOKUP($B$7,Aux!$E$2:$G$13,2,FALSE))*(tbVisitas[Data]&lt;=VLOOKUP($B$7,Aux!$E$2:$G$13,3,FALSE))=1,tbVisitas[Linha]),ROW(A448)),IF((tbVisitas[Funcionário]=$B$5)*(tbVisitas[Data]&gt;=VLOOKUP($B$7,Aux!$E$2:$G$13,2,FALSE))*(tbVisitas[Data]&lt;=VLOOKUP($B$7,Aux!$E$2:$G$13,3,FALSE))=1,tbVisitas[Linha]),0),9),"")</f>
        <v/>
      </c>
    </row>
    <row r="454" spans="4:9" ht="30" customHeight="1" x14ac:dyDescent="0.25">
      <c r="D454" s="28" t="str">
        <f ca="1">IF($I454="","",IFERROR(INDEX(tbVisitas[],MATCH($I454,tbVisitas[Linha],0),3),""))</f>
        <v/>
      </c>
      <c r="E454" s="28" t="str">
        <f ca="1">IF($I454="","",IFERROR(INDEX(tbVisitas[],MATCH($I454,tbVisitas[Linha],0),5),""))</f>
        <v/>
      </c>
      <c r="F454" s="29" t="str">
        <f ca="1">IF($I454="","",IFERROR(INDEX(tbVisitas[],MATCH($I454,tbVisitas[Linha],0),1),""))</f>
        <v/>
      </c>
      <c r="G454" s="30" t="str">
        <f ca="1">IF($I454="","",IFERROR(INDEX(tbVisitas[],MATCH($I454,tbVisitas[Linha],0),6),""))</f>
        <v/>
      </c>
      <c r="H454" s="30" t="str">
        <f ca="1">IF($I454="","",IFERROR(INDEX(tbVisitas[],MATCH($I454,tbVisitas[Linha],0),7),""))</f>
        <v/>
      </c>
      <c r="I454" s="30" t="str">
        <f t="array" aca="1" ref="I454" ca="1">IFERROR(INDEX(tbVisitas[],MATCH(SMALL(IF((tbVisitas[Funcionário]=$B$5)*(tbVisitas[Data]&gt;=VLOOKUP($B$7,Aux!$E$2:$G$13,2,FALSE))*(tbVisitas[Data]&lt;=VLOOKUP($B$7,Aux!$E$2:$G$13,3,FALSE))=1,tbVisitas[Linha]),ROW(A449)),IF((tbVisitas[Funcionário]=$B$5)*(tbVisitas[Data]&gt;=VLOOKUP($B$7,Aux!$E$2:$G$13,2,FALSE))*(tbVisitas[Data]&lt;=VLOOKUP($B$7,Aux!$E$2:$G$13,3,FALSE))=1,tbVisitas[Linha]),0),9),"")</f>
        <v/>
      </c>
    </row>
    <row r="455" spans="4:9" ht="30" customHeight="1" x14ac:dyDescent="0.25">
      <c r="D455" s="28" t="str">
        <f ca="1">IF($I455="","",IFERROR(INDEX(tbVisitas[],MATCH($I455,tbVisitas[Linha],0),3),""))</f>
        <v/>
      </c>
      <c r="E455" s="28" t="str">
        <f ca="1">IF($I455="","",IFERROR(INDEX(tbVisitas[],MATCH($I455,tbVisitas[Linha],0),5),""))</f>
        <v/>
      </c>
      <c r="F455" s="29" t="str">
        <f ca="1">IF($I455="","",IFERROR(INDEX(tbVisitas[],MATCH($I455,tbVisitas[Linha],0),1),""))</f>
        <v/>
      </c>
      <c r="G455" s="30" t="str">
        <f ca="1">IF($I455="","",IFERROR(INDEX(tbVisitas[],MATCH($I455,tbVisitas[Linha],0),6),""))</f>
        <v/>
      </c>
      <c r="H455" s="30" t="str">
        <f ca="1">IF($I455="","",IFERROR(INDEX(tbVisitas[],MATCH($I455,tbVisitas[Linha],0),7),""))</f>
        <v/>
      </c>
      <c r="I455" s="30" t="str">
        <f t="array" aca="1" ref="I455" ca="1">IFERROR(INDEX(tbVisitas[],MATCH(SMALL(IF((tbVisitas[Funcionário]=$B$5)*(tbVisitas[Data]&gt;=VLOOKUP($B$7,Aux!$E$2:$G$13,2,FALSE))*(tbVisitas[Data]&lt;=VLOOKUP($B$7,Aux!$E$2:$G$13,3,FALSE))=1,tbVisitas[Linha]),ROW(A450)),IF((tbVisitas[Funcionário]=$B$5)*(tbVisitas[Data]&gt;=VLOOKUP($B$7,Aux!$E$2:$G$13,2,FALSE))*(tbVisitas[Data]&lt;=VLOOKUP($B$7,Aux!$E$2:$G$13,3,FALSE))=1,tbVisitas[Linha]),0),9),"")</f>
        <v/>
      </c>
    </row>
    <row r="456" spans="4:9" ht="30" customHeight="1" x14ac:dyDescent="0.25">
      <c r="D456" s="28" t="str">
        <f ca="1">IF($I456="","",IFERROR(INDEX(tbVisitas[],MATCH($I456,tbVisitas[Linha],0),3),""))</f>
        <v/>
      </c>
      <c r="E456" s="28" t="str">
        <f ca="1">IF($I456="","",IFERROR(INDEX(tbVisitas[],MATCH($I456,tbVisitas[Linha],0),5),""))</f>
        <v/>
      </c>
      <c r="F456" s="29" t="str">
        <f ca="1">IF($I456="","",IFERROR(INDEX(tbVisitas[],MATCH($I456,tbVisitas[Linha],0),1),""))</f>
        <v/>
      </c>
      <c r="G456" s="30" t="str">
        <f ca="1">IF($I456="","",IFERROR(INDEX(tbVisitas[],MATCH($I456,tbVisitas[Linha],0),6),""))</f>
        <v/>
      </c>
      <c r="H456" s="30" t="str">
        <f ca="1">IF($I456="","",IFERROR(INDEX(tbVisitas[],MATCH($I456,tbVisitas[Linha],0),7),""))</f>
        <v/>
      </c>
      <c r="I456" s="30" t="str">
        <f t="array" aca="1" ref="I456" ca="1">IFERROR(INDEX(tbVisitas[],MATCH(SMALL(IF((tbVisitas[Funcionário]=$B$5)*(tbVisitas[Data]&gt;=VLOOKUP($B$7,Aux!$E$2:$G$13,2,FALSE))*(tbVisitas[Data]&lt;=VLOOKUP($B$7,Aux!$E$2:$G$13,3,FALSE))=1,tbVisitas[Linha]),ROW(A451)),IF((tbVisitas[Funcionário]=$B$5)*(tbVisitas[Data]&gt;=VLOOKUP($B$7,Aux!$E$2:$G$13,2,FALSE))*(tbVisitas[Data]&lt;=VLOOKUP($B$7,Aux!$E$2:$G$13,3,FALSE))=1,tbVisitas[Linha]),0),9),"")</f>
        <v/>
      </c>
    </row>
    <row r="457" spans="4:9" ht="30" customHeight="1" x14ac:dyDescent="0.25">
      <c r="D457" s="28" t="str">
        <f ca="1">IF($I457="","",IFERROR(INDEX(tbVisitas[],MATCH($I457,tbVisitas[Linha],0),3),""))</f>
        <v/>
      </c>
      <c r="E457" s="28" t="str">
        <f ca="1">IF($I457="","",IFERROR(INDEX(tbVisitas[],MATCH($I457,tbVisitas[Linha],0),5),""))</f>
        <v/>
      </c>
      <c r="F457" s="29" t="str">
        <f ca="1">IF($I457="","",IFERROR(INDEX(tbVisitas[],MATCH($I457,tbVisitas[Linha],0),1),""))</f>
        <v/>
      </c>
      <c r="G457" s="30" t="str">
        <f ca="1">IF($I457="","",IFERROR(INDEX(tbVisitas[],MATCH($I457,tbVisitas[Linha],0),6),""))</f>
        <v/>
      </c>
      <c r="H457" s="30" t="str">
        <f ca="1">IF($I457="","",IFERROR(INDEX(tbVisitas[],MATCH($I457,tbVisitas[Linha],0),7),""))</f>
        <v/>
      </c>
      <c r="I457" s="30" t="str">
        <f t="array" aca="1" ref="I457" ca="1">IFERROR(INDEX(tbVisitas[],MATCH(SMALL(IF((tbVisitas[Funcionário]=$B$5)*(tbVisitas[Data]&gt;=VLOOKUP($B$7,Aux!$E$2:$G$13,2,FALSE))*(tbVisitas[Data]&lt;=VLOOKUP($B$7,Aux!$E$2:$G$13,3,FALSE))=1,tbVisitas[Linha]),ROW(A452)),IF((tbVisitas[Funcionário]=$B$5)*(tbVisitas[Data]&gt;=VLOOKUP($B$7,Aux!$E$2:$G$13,2,FALSE))*(tbVisitas[Data]&lt;=VLOOKUP($B$7,Aux!$E$2:$G$13,3,FALSE))=1,tbVisitas[Linha]),0),9),"")</f>
        <v/>
      </c>
    </row>
    <row r="458" spans="4:9" ht="30" customHeight="1" x14ac:dyDescent="0.25">
      <c r="D458" s="28" t="str">
        <f ca="1">IF($I458="","",IFERROR(INDEX(tbVisitas[],MATCH($I458,tbVisitas[Linha],0),3),""))</f>
        <v/>
      </c>
      <c r="E458" s="28" t="str">
        <f ca="1">IF($I458="","",IFERROR(INDEX(tbVisitas[],MATCH($I458,tbVisitas[Linha],0),5),""))</f>
        <v/>
      </c>
      <c r="F458" s="29" t="str">
        <f ca="1">IF($I458="","",IFERROR(INDEX(tbVisitas[],MATCH($I458,tbVisitas[Linha],0),1),""))</f>
        <v/>
      </c>
      <c r="G458" s="30" t="str">
        <f ca="1">IF($I458="","",IFERROR(INDEX(tbVisitas[],MATCH($I458,tbVisitas[Linha],0),6),""))</f>
        <v/>
      </c>
      <c r="H458" s="30" t="str">
        <f ca="1">IF($I458="","",IFERROR(INDEX(tbVisitas[],MATCH($I458,tbVisitas[Linha],0),7),""))</f>
        <v/>
      </c>
      <c r="I458" s="30" t="str">
        <f t="array" aca="1" ref="I458" ca="1">IFERROR(INDEX(tbVisitas[],MATCH(SMALL(IF((tbVisitas[Funcionário]=$B$5)*(tbVisitas[Data]&gt;=VLOOKUP($B$7,Aux!$E$2:$G$13,2,FALSE))*(tbVisitas[Data]&lt;=VLOOKUP($B$7,Aux!$E$2:$G$13,3,FALSE))=1,tbVisitas[Linha]),ROW(A453)),IF((tbVisitas[Funcionário]=$B$5)*(tbVisitas[Data]&gt;=VLOOKUP($B$7,Aux!$E$2:$G$13,2,FALSE))*(tbVisitas[Data]&lt;=VLOOKUP($B$7,Aux!$E$2:$G$13,3,FALSE))=1,tbVisitas[Linha]),0),9),"")</f>
        <v/>
      </c>
    </row>
    <row r="459" spans="4:9" ht="30" customHeight="1" x14ac:dyDescent="0.25">
      <c r="D459" s="28" t="str">
        <f ca="1">IF($I459="","",IFERROR(INDEX(tbVisitas[],MATCH($I459,tbVisitas[Linha],0),3),""))</f>
        <v/>
      </c>
      <c r="E459" s="28" t="str">
        <f ca="1">IF($I459="","",IFERROR(INDEX(tbVisitas[],MATCH($I459,tbVisitas[Linha],0),5),""))</f>
        <v/>
      </c>
      <c r="F459" s="29" t="str">
        <f ca="1">IF($I459="","",IFERROR(INDEX(tbVisitas[],MATCH($I459,tbVisitas[Linha],0),1),""))</f>
        <v/>
      </c>
      <c r="G459" s="30" t="str">
        <f ca="1">IF($I459="","",IFERROR(INDEX(tbVisitas[],MATCH($I459,tbVisitas[Linha],0),6),""))</f>
        <v/>
      </c>
      <c r="H459" s="30" t="str">
        <f ca="1">IF($I459="","",IFERROR(INDEX(tbVisitas[],MATCH($I459,tbVisitas[Linha],0),7),""))</f>
        <v/>
      </c>
      <c r="I459" s="30" t="str">
        <f t="array" aca="1" ref="I459" ca="1">IFERROR(INDEX(tbVisitas[],MATCH(SMALL(IF((tbVisitas[Funcionário]=$B$5)*(tbVisitas[Data]&gt;=VLOOKUP($B$7,Aux!$E$2:$G$13,2,FALSE))*(tbVisitas[Data]&lt;=VLOOKUP($B$7,Aux!$E$2:$G$13,3,FALSE))=1,tbVisitas[Linha]),ROW(A454)),IF((tbVisitas[Funcionário]=$B$5)*(tbVisitas[Data]&gt;=VLOOKUP($B$7,Aux!$E$2:$G$13,2,FALSE))*(tbVisitas[Data]&lt;=VLOOKUP($B$7,Aux!$E$2:$G$13,3,FALSE))=1,tbVisitas[Linha]),0),9),"")</f>
        <v/>
      </c>
    </row>
    <row r="460" spans="4:9" ht="30" customHeight="1" x14ac:dyDescent="0.25">
      <c r="D460" s="28" t="str">
        <f ca="1">IF($I460="","",IFERROR(INDEX(tbVisitas[],MATCH($I460,tbVisitas[Linha],0),3),""))</f>
        <v/>
      </c>
      <c r="E460" s="28" t="str">
        <f ca="1">IF($I460="","",IFERROR(INDEX(tbVisitas[],MATCH($I460,tbVisitas[Linha],0),5),""))</f>
        <v/>
      </c>
      <c r="F460" s="29" t="str">
        <f ca="1">IF($I460="","",IFERROR(INDEX(tbVisitas[],MATCH($I460,tbVisitas[Linha],0),1),""))</f>
        <v/>
      </c>
      <c r="G460" s="30" t="str">
        <f ca="1">IF($I460="","",IFERROR(INDEX(tbVisitas[],MATCH($I460,tbVisitas[Linha],0),6),""))</f>
        <v/>
      </c>
      <c r="H460" s="30" t="str">
        <f ca="1">IF($I460="","",IFERROR(INDEX(tbVisitas[],MATCH($I460,tbVisitas[Linha],0),7),""))</f>
        <v/>
      </c>
      <c r="I460" s="30" t="str">
        <f t="array" aca="1" ref="I460" ca="1">IFERROR(INDEX(tbVisitas[],MATCH(SMALL(IF((tbVisitas[Funcionário]=$B$5)*(tbVisitas[Data]&gt;=VLOOKUP($B$7,Aux!$E$2:$G$13,2,FALSE))*(tbVisitas[Data]&lt;=VLOOKUP($B$7,Aux!$E$2:$G$13,3,FALSE))=1,tbVisitas[Linha]),ROW(A455)),IF((tbVisitas[Funcionário]=$B$5)*(tbVisitas[Data]&gt;=VLOOKUP($B$7,Aux!$E$2:$G$13,2,FALSE))*(tbVisitas[Data]&lt;=VLOOKUP($B$7,Aux!$E$2:$G$13,3,FALSE))=1,tbVisitas[Linha]),0),9),"")</f>
        <v/>
      </c>
    </row>
    <row r="461" spans="4:9" ht="30" customHeight="1" x14ac:dyDescent="0.25">
      <c r="D461" s="28" t="str">
        <f ca="1">IF($I461="","",IFERROR(INDEX(tbVisitas[],MATCH($I461,tbVisitas[Linha],0),3),""))</f>
        <v/>
      </c>
      <c r="E461" s="28" t="str">
        <f ca="1">IF($I461="","",IFERROR(INDEX(tbVisitas[],MATCH($I461,tbVisitas[Linha],0),5),""))</f>
        <v/>
      </c>
      <c r="F461" s="29" t="str">
        <f ca="1">IF($I461="","",IFERROR(INDEX(tbVisitas[],MATCH($I461,tbVisitas[Linha],0),1),""))</f>
        <v/>
      </c>
      <c r="G461" s="30" t="str">
        <f ca="1">IF($I461="","",IFERROR(INDEX(tbVisitas[],MATCH($I461,tbVisitas[Linha],0),6),""))</f>
        <v/>
      </c>
      <c r="H461" s="30" t="str">
        <f ca="1">IF($I461="","",IFERROR(INDEX(tbVisitas[],MATCH($I461,tbVisitas[Linha],0),7),""))</f>
        <v/>
      </c>
      <c r="I461" s="30" t="str">
        <f t="array" aca="1" ref="I461" ca="1">IFERROR(INDEX(tbVisitas[],MATCH(SMALL(IF((tbVisitas[Funcionário]=$B$5)*(tbVisitas[Data]&gt;=VLOOKUP($B$7,Aux!$E$2:$G$13,2,FALSE))*(tbVisitas[Data]&lt;=VLOOKUP($B$7,Aux!$E$2:$G$13,3,FALSE))=1,tbVisitas[Linha]),ROW(A456)),IF((tbVisitas[Funcionário]=$B$5)*(tbVisitas[Data]&gt;=VLOOKUP($B$7,Aux!$E$2:$G$13,2,FALSE))*(tbVisitas[Data]&lt;=VLOOKUP($B$7,Aux!$E$2:$G$13,3,FALSE))=1,tbVisitas[Linha]),0),9),"")</f>
        <v/>
      </c>
    </row>
    <row r="462" spans="4:9" ht="30" customHeight="1" x14ac:dyDescent="0.25">
      <c r="D462" s="28" t="str">
        <f ca="1">IF($I462="","",IFERROR(INDEX(tbVisitas[],MATCH($I462,tbVisitas[Linha],0),3),""))</f>
        <v/>
      </c>
      <c r="E462" s="28" t="str">
        <f ca="1">IF($I462="","",IFERROR(INDEX(tbVisitas[],MATCH($I462,tbVisitas[Linha],0),5),""))</f>
        <v/>
      </c>
      <c r="F462" s="29" t="str">
        <f ca="1">IF($I462="","",IFERROR(INDEX(tbVisitas[],MATCH($I462,tbVisitas[Linha],0),1),""))</f>
        <v/>
      </c>
      <c r="G462" s="30" t="str">
        <f ca="1">IF($I462="","",IFERROR(INDEX(tbVisitas[],MATCH($I462,tbVisitas[Linha],0),6),""))</f>
        <v/>
      </c>
      <c r="H462" s="30" t="str">
        <f ca="1">IF($I462="","",IFERROR(INDEX(tbVisitas[],MATCH($I462,tbVisitas[Linha],0),7),""))</f>
        <v/>
      </c>
      <c r="I462" s="30" t="str">
        <f t="array" aca="1" ref="I462" ca="1">IFERROR(INDEX(tbVisitas[],MATCH(SMALL(IF((tbVisitas[Funcionário]=$B$5)*(tbVisitas[Data]&gt;=VLOOKUP($B$7,Aux!$E$2:$G$13,2,FALSE))*(tbVisitas[Data]&lt;=VLOOKUP($B$7,Aux!$E$2:$G$13,3,FALSE))=1,tbVisitas[Linha]),ROW(A457)),IF((tbVisitas[Funcionário]=$B$5)*(tbVisitas[Data]&gt;=VLOOKUP($B$7,Aux!$E$2:$G$13,2,FALSE))*(tbVisitas[Data]&lt;=VLOOKUP($B$7,Aux!$E$2:$G$13,3,FALSE))=1,tbVisitas[Linha]),0),9),"")</f>
        <v/>
      </c>
    </row>
    <row r="463" spans="4:9" ht="30" customHeight="1" x14ac:dyDescent="0.25">
      <c r="D463" s="28" t="str">
        <f ca="1">IF($I463="","",IFERROR(INDEX(tbVisitas[],MATCH($I463,tbVisitas[Linha],0),3),""))</f>
        <v/>
      </c>
      <c r="E463" s="28" t="str">
        <f ca="1">IF($I463="","",IFERROR(INDEX(tbVisitas[],MATCH($I463,tbVisitas[Linha],0),5),""))</f>
        <v/>
      </c>
      <c r="F463" s="29" t="str">
        <f ca="1">IF($I463="","",IFERROR(INDEX(tbVisitas[],MATCH($I463,tbVisitas[Linha],0),1),""))</f>
        <v/>
      </c>
      <c r="G463" s="30" t="str">
        <f ca="1">IF($I463="","",IFERROR(INDEX(tbVisitas[],MATCH($I463,tbVisitas[Linha],0),6),""))</f>
        <v/>
      </c>
      <c r="H463" s="30" t="str">
        <f ca="1">IF($I463="","",IFERROR(INDEX(tbVisitas[],MATCH($I463,tbVisitas[Linha],0),7),""))</f>
        <v/>
      </c>
      <c r="I463" s="30" t="str">
        <f t="array" aca="1" ref="I463" ca="1">IFERROR(INDEX(tbVisitas[],MATCH(SMALL(IF((tbVisitas[Funcionário]=$B$5)*(tbVisitas[Data]&gt;=VLOOKUP($B$7,Aux!$E$2:$G$13,2,FALSE))*(tbVisitas[Data]&lt;=VLOOKUP($B$7,Aux!$E$2:$G$13,3,FALSE))=1,tbVisitas[Linha]),ROW(A458)),IF((tbVisitas[Funcionário]=$B$5)*(tbVisitas[Data]&gt;=VLOOKUP($B$7,Aux!$E$2:$G$13,2,FALSE))*(tbVisitas[Data]&lt;=VLOOKUP($B$7,Aux!$E$2:$G$13,3,FALSE))=1,tbVisitas[Linha]),0),9),"")</f>
        <v/>
      </c>
    </row>
    <row r="464" spans="4:9" ht="30" customHeight="1" x14ac:dyDescent="0.25">
      <c r="D464" s="28" t="str">
        <f ca="1">IF($I464="","",IFERROR(INDEX(tbVisitas[],MATCH($I464,tbVisitas[Linha],0),3),""))</f>
        <v/>
      </c>
      <c r="E464" s="28" t="str">
        <f ca="1">IF($I464="","",IFERROR(INDEX(tbVisitas[],MATCH($I464,tbVisitas[Linha],0),5),""))</f>
        <v/>
      </c>
      <c r="F464" s="29" t="str">
        <f ca="1">IF($I464="","",IFERROR(INDEX(tbVisitas[],MATCH($I464,tbVisitas[Linha],0),1),""))</f>
        <v/>
      </c>
      <c r="G464" s="30" t="str">
        <f ca="1">IF($I464="","",IFERROR(INDEX(tbVisitas[],MATCH($I464,tbVisitas[Linha],0),6),""))</f>
        <v/>
      </c>
      <c r="H464" s="30" t="str">
        <f ca="1">IF($I464="","",IFERROR(INDEX(tbVisitas[],MATCH($I464,tbVisitas[Linha],0),7),""))</f>
        <v/>
      </c>
      <c r="I464" s="30" t="str">
        <f t="array" aca="1" ref="I464" ca="1">IFERROR(INDEX(tbVisitas[],MATCH(SMALL(IF((tbVisitas[Funcionário]=$B$5)*(tbVisitas[Data]&gt;=VLOOKUP($B$7,Aux!$E$2:$G$13,2,FALSE))*(tbVisitas[Data]&lt;=VLOOKUP($B$7,Aux!$E$2:$G$13,3,FALSE))=1,tbVisitas[Linha]),ROW(A459)),IF((tbVisitas[Funcionário]=$B$5)*(tbVisitas[Data]&gt;=VLOOKUP($B$7,Aux!$E$2:$G$13,2,FALSE))*(tbVisitas[Data]&lt;=VLOOKUP($B$7,Aux!$E$2:$G$13,3,FALSE))=1,tbVisitas[Linha]),0),9),"")</f>
        <v/>
      </c>
    </row>
    <row r="465" spans="4:9" ht="30" customHeight="1" x14ac:dyDescent="0.25">
      <c r="D465" s="28" t="str">
        <f ca="1">IF($I465="","",IFERROR(INDEX(tbVisitas[],MATCH($I465,tbVisitas[Linha],0),3),""))</f>
        <v/>
      </c>
      <c r="E465" s="28" t="str">
        <f ca="1">IF($I465="","",IFERROR(INDEX(tbVisitas[],MATCH($I465,tbVisitas[Linha],0),5),""))</f>
        <v/>
      </c>
      <c r="F465" s="29" t="str">
        <f ca="1">IF($I465="","",IFERROR(INDEX(tbVisitas[],MATCH($I465,tbVisitas[Linha],0),1),""))</f>
        <v/>
      </c>
      <c r="G465" s="30" t="str">
        <f ca="1">IF($I465="","",IFERROR(INDEX(tbVisitas[],MATCH($I465,tbVisitas[Linha],0),6),""))</f>
        <v/>
      </c>
      <c r="H465" s="30" t="str">
        <f ca="1">IF($I465="","",IFERROR(INDEX(tbVisitas[],MATCH($I465,tbVisitas[Linha],0),7),""))</f>
        <v/>
      </c>
      <c r="I465" s="30" t="str">
        <f t="array" aca="1" ref="I465" ca="1">IFERROR(INDEX(tbVisitas[],MATCH(SMALL(IF((tbVisitas[Funcionário]=$B$5)*(tbVisitas[Data]&gt;=VLOOKUP($B$7,Aux!$E$2:$G$13,2,FALSE))*(tbVisitas[Data]&lt;=VLOOKUP($B$7,Aux!$E$2:$G$13,3,FALSE))=1,tbVisitas[Linha]),ROW(A460)),IF((tbVisitas[Funcionário]=$B$5)*(tbVisitas[Data]&gt;=VLOOKUP($B$7,Aux!$E$2:$G$13,2,FALSE))*(tbVisitas[Data]&lt;=VLOOKUP($B$7,Aux!$E$2:$G$13,3,FALSE))=1,tbVisitas[Linha]),0),9),"")</f>
        <v/>
      </c>
    </row>
    <row r="466" spans="4:9" ht="30" customHeight="1" x14ac:dyDescent="0.25">
      <c r="D466" s="28" t="str">
        <f ca="1">IF($I466="","",IFERROR(INDEX(tbVisitas[],MATCH($I466,tbVisitas[Linha],0),3),""))</f>
        <v/>
      </c>
      <c r="E466" s="28" t="str">
        <f ca="1">IF($I466="","",IFERROR(INDEX(tbVisitas[],MATCH($I466,tbVisitas[Linha],0),5),""))</f>
        <v/>
      </c>
      <c r="F466" s="29" t="str">
        <f ca="1">IF($I466="","",IFERROR(INDEX(tbVisitas[],MATCH($I466,tbVisitas[Linha],0),1),""))</f>
        <v/>
      </c>
      <c r="G466" s="30" t="str">
        <f ca="1">IF($I466="","",IFERROR(INDEX(tbVisitas[],MATCH($I466,tbVisitas[Linha],0),6),""))</f>
        <v/>
      </c>
      <c r="H466" s="30" t="str">
        <f ca="1">IF($I466="","",IFERROR(INDEX(tbVisitas[],MATCH($I466,tbVisitas[Linha],0),7),""))</f>
        <v/>
      </c>
      <c r="I466" s="30" t="str">
        <f t="array" aca="1" ref="I466" ca="1">IFERROR(INDEX(tbVisitas[],MATCH(SMALL(IF((tbVisitas[Funcionário]=$B$5)*(tbVisitas[Data]&gt;=VLOOKUP($B$7,Aux!$E$2:$G$13,2,FALSE))*(tbVisitas[Data]&lt;=VLOOKUP($B$7,Aux!$E$2:$G$13,3,FALSE))=1,tbVisitas[Linha]),ROW(A461)),IF((tbVisitas[Funcionário]=$B$5)*(tbVisitas[Data]&gt;=VLOOKUP($B$7,Aux!$E$2:$G$13,2,FALSE))*(tbVisitas[Data]&lt;=VLOOKUP($B$7,Aux!$E$2:$G$13,3,FALSE))=1,tbVisitas[Linha]),0),9),"")</f>
        <v/>
      </c>
    </row>
    <row r="467" spans="4:9" ht="30" customHeight="1" x14ac:dyDescent="0.25">
      <c r="D467" s="28" t="str">
        <f ca="1">IF($I467="","",IFERROR(INDEX(tbVisitas[],MATCH($I467,tbVisitas[Linha],0),3),""))</f>
        <v/>
      </c>
      <c r="E467" s="28" t="str">
        <f ca="1">IF($I467="","",IFERROR(INDEX(tbVisitas[],MATCH($I467,tbVisitas[Linha],0),5),""))</f>
        <v/>
      </c>
      <c r="F467" s="29" t="str">
        <f ca="1">IF($I467="","",IFERROR(INDEX(tbVisitas[],MATCH($I467,tbVisitas[Linha],0),1),""))</f>
        <v/>
      </c>
      <c r="G467" s="30" t="str">
        <f ca="1">IF($I467="","",IFERROR(INDEX(tbVisitas[],MATCH($I467,tbVisitas[Linha],0),6),""))</f>
        <v/>
      </c>
      <c r="H467" s="30" t="str">
        <f ca="1">IF($I467="","",IFERROR(INDEX(tbVisitas[],MATCH($I467,tbVisitas[Linha],0),7),""))</f>
        <v/>
      </c>
      <c r="I467" s="30" t="str">
        <f t="array" aca="1" ref="I467" ca="1">IFERROR(INDEX(tbVisitas[],MATCH(SMALL(IF((tbVisitas[Funcionário]=$B$5)*(tbVisitas[Data]&gt;=VLOOKUP($B$7,Aux!$E$2:$G$13,2,FALSE))*(tbVisitas[Data]&lt;=VLOOKUP($B$7,Aux!$E$2:$G$13,3,FALSE))=1,tbVisitas[Linha]),ROW(A462)),IF((tbVisitas[Funcionário]=$B$5)*(tbVisitas[Data]&gt;=VLOOKUP($B$7,Aux!$E$2:$G$13,2,FALSE))*(tbVisitas[Data]&lt;=VLOOKUP($B$7,Aux!$E$2:$G$13,3,FALSE))=1,tbVisitas[Linha]),0),9),"")</f>
        <v/>
      </c>
    </row>
    <row r="468" spans="4:9" ht="30" customHeight="1" x14ac:dyDescent="0.25">
      <c r="D468" s="28" t="str">
        <f ca="1">IF($I468="","",IFERROR(INDEX(tbVisitas[],MATCH($I468,tbVisitas[Linha],0),3),""))</f>
        <v/>
      </c>
      <c r="E468" s="28" t="str">
        <f ca="1">IF($I468="","",IFERROR(INDEX(tbVisitas[],MATCH($I468,tbVisitas[Linha],0),5),""))</f>
        <v/>
      </c>
      <c r="F468" s="29" t="str">
        <f ca="1">IF($I468="","",IFERROR(INDEX(tbVisitas[],MATCH($I468,tbVisitas[Linha],0),1),""))</f>
        <v/>
      </c>
      <c r="G468" s="30" t="str">
        <f ca="1">IF($I468="","",IFERROR(INDEX(tbVisitas[],MATCH($I468,tbVisitas[Linha],0),6),""))</f>
        <v/>
      </c>
      <c r="H468" s="30" t="str">
        <f ca="1">IF($I468="","",IFERROR(INDEX(tbVisitas[],MATCH($I468,tbVisitas[Linha],0),7),""))</f>
        <v/>
      </c>
      <c r="I468" s="30" t="str">
        <f t="array" aca="1" ref="I468" ca="1">IFERROR(INDEX(tbVisitas[],MATCH(SMALL(IF((tbVisitas[Funcionário]=$B$5)*(tbVisitas[Data]&gt;=VLOOKUP($B$7,Aux!$E$2:$G$13,2,FALSE))*(tbVisitas[Data]&lt;=VLOOKUP($B$7,Aux!$E$2:$G$13,3,FALSE))=1,tbVisitas[Linha]),ROW(A463)),IF((tbVisitas[Funcionário]=$B$5)*(tbVisitas[Data]&gt;=VLOOKUP($B$7,Aux!$E$2:$G$13,2,FALSE))*(tbVisitas[Data]&lt;=VLOOKUP($B$7,Aux!$E$2:$G$13,3,FALSE))=1,tbVisitas[Linha]),0),9),"")</f>
        <v/>
      </c>
    </row>
    <row r="469" spans="4:9" ht="30" customHeight="1" x14ac:dyDescent="0.25">
      <c r="D469" s="28" t="str">
        <f ca="1">IF($I469="","",IFERROR(INDEX(tbVisitas[],MATCH($I469,tbVisitas[Linha],0),3),""))</f>
        <v/>
      </c>
      <c r="E469" s="28" t="str">
        <f ca="1">IF($I469="","",IFERROR(INDEX(tbVisitas[],MATCH($I469,tbVisitas[Linha],0),5),""))</f>
        <v/>
      </c>
      <c r="F469" s="29" t="str">
        <f ca="1">IF($I469="","",IFERROR(INDEX(tbVisitas[],MATCH($I469,tbVisitas[Linha],0),1),""))</f>
        <v/>
      </c>
      <c r="G469" s="30" t="str">
        <f ca="1">IF($I469="","",IFERROR(INDEX(tbVisitas[],MATCH($I469,tbVisitas[Linha],0),6),""))</f>
        <v/>
      </c>
      <c r="H469" s="30" t="str">
        <f ca="1">IF($I469="","",IFERROR(INDEX(tbVisitas[],MATCH($I469,tbVisitas[Linha],0),7),""))</f>
        <v/>
      </c>
      <c r="I469" s="30" t="str">
        <f t="array" aca="1" ref="I469" ca="1">IFERROR(INDEX(tbVisitas[],MATCH(SMALL(IF((tbVisitas[Funcionário]=$B$5)*(tbVisitas[Data]&gt;=VLOOKUP($B$7,Aux!$E$2:$G$13,2,FALSE))*(tbVisitas[Data]&lt;=VLOOKUP($B$7,Aux!$E$2:$G$13,3,FALSE))=1,tbVisitas[Linha]),ROW(A464)),IF((tbVisitas[Funcionário]=$B$5)*(tbVisitas[Data]&gt;=VLOOKUP($B$7,Aux!$E$2:$G$13,2,FALSE))*(tbVisitas[Data]&lt;=VLOOKUP($B$7,Aux!$E$2:$G$13,3,FALSE))=1,tbVisitas[Linha]),0),9),"")</f>
        <v/>
      </c>
    </row>
    <row r="470" spans="4:9" ht="30" customHeight="1" x14ac:dyDescent="0.25">
      <c r="D470" s="28" t="str">
        <f ca="1">IF($I470="","",IFERROR(INDEX(tbVisitas[],MATCH($I470,tbVisitas[Linha],0),3),""))</f>
        <v/>
      </c>
      <c r="E470" s="28" t="str">
        <f ca="1">IF($I470="","",IFERROR(INDEX(tbVisitas[],MATCH($I470,tbVisitas[Linha],0),5),""))</f>
        <v/>
      </c>
      <c r="F470" s="29" t="str">
        <f ca="1">IF($I470="","",IFERROR(INDEX(tbVisitas[],MATCH($I470,tbVisitas[Linha],0),1),""))</f>
        <v/>
      </c>
      <c r="G470" s="30" t="str">
        <f ca="1">IF($I470="","",IFERROR(INDEX(tbVisitas[],MATCH($I470,tbVisitas[Linha],0),6),""))</f>
        <v/>
      </c>
      <c r="H470" s="30" t="str">
        <f ca="1">IF($I470="","",IFERROR(INDEX(tbVisitas[],MATCH($I470,tbVisitas[Linha],0),7),""))</f>
        <v/>
      </c>
      <c r="I470" s="30" t="str">
        <f t="array" aca="1" ref="I470" ca="1">IFERROR(INDEX(tbVisitas[],MATCH(SMALL(IF((tbVisitas[Funcionário]=$B$5)*(tbVisitas[Data]&gt;=VLOOKUP($B$7,Aux!$E$2:$G$13,2,FALSE))*(tbVisitas[Data]&lt;=VLOOKUP($B$7,Aux!$E$2:$G$13,3,FALSE))=1,tbVisitas[Linha]),ROW(A465)),IF((tbVisitas[Funcionário]=$B$5)*(tbVisitas[Data]&gt;=VLOOKUP($B$7,Aux!$E$2:$G$13,2,FALSE))*(tbVisitas[Data]&lt;=VLOOKUP($B$7,Aux!$E$2:$G$13,3,FALSE))=1,tbVisitas[Linha]),0),9),"")</f>
        <v/>
      </c>
    </row>
    <row r="471" spans="4:9" ht="30" customHeight="1" x14ac:dyDescent="0.25">
      <c r="D471" s="28" t="str">
        <f ca="1">IF($I471="","",IFERROR(INDEX(tbVisitas[],MATCH($I471,tbVisitas[Linha],0),3),""))</f>
        <v/>
      </c>
      <c r="E471" s="28" t="str">
        <f ca="1">IF($I471="","",IFERROR(INDEX(tbVisitas[],MATCH($I471,tbVisitas[Linha],0),5),""))</f>
        <v/>
      </c>
      <c r="F471" s="29" t="str">
        <f ca="1">IF($I471="","",IFERROR(INDEX(tbVisitas[],MATCH($I471,tbVisitas[Linha],0),1),""))</f>
        <v/>
      </c>
      <c r="G471" s="30" t="str">
        <f ca="1">IF($I471="","",IFERROR(INDEX(tbVisitas[],MATCH($I471,tbVisitas[Linha],0),6),""))</f>
        <v/>
      </c>
      <c r="H471" s="30" t="str">
        <f ca="1">IF($I471="","",IFERROR(INDEX(tbVisitas[],MATCH($I471,tbVisitas[Linha],0),7),""))</f>
        <v/>
      </c>
      <c r="I471" s="30" t="str">
        <f t="array" aca="1" ref="I471" ca="1">IFERROR(INDEX(tbVisitas[],MATCH(SMALL(IF((tbVisitas[Funcionário]=$B$5)*(tbVisitas[Data]&gt;=VLOOKUP($B$7,Aux!$E$2:$G$13,2,FALSE))*(tbVisitas[Data]&lt;=VLOOKUP($B$7,Aux!$E$2:$G$13,3,FALSE))=1,tbVisitas[Linha]),ROW(A466)),IF((tbVisitas[Funcionário]=$B$5)*(tbVisitas[Data]&gt;=VLOOKUP($B$7,Aux!$E$2:$G$13,2,FALSE))*(tbVisitas[Data]&lt;=VLOOKUP($B$7,Aux!$E$2:$G$13,3,FALSE))=1,tbVisitas[Linha]),0),9),"")</f>
        <v/>
      </c>
    </row>
    <row r="472" spans="4:9" ht="30" customHeight="1" x14ac:dyDescent="0.25">
      <c r="D472" s="28" t="str">
        <f ca="1">IF($I472="","",IFERROR(INDEX(tbVisitas[],MATCH($I472,tbVisitas[Linha],0),3),""))</f>
        <v/>
      </c>
      <c r="E472" s="28" t="str">
        <f ca="1">IF($I472="","",IFERROR(INDEX(tbVisitas[],MATCH($I472,tbVisitas[Linha],0),5),""))</f>
        <v/>
      </c>
      <c r="F472" s="29" t="str">
        <f ca="1">IF($I472="","",IFERROR(INDEX(tbVisitas[],MATCH($I472,tbVisitas[Linha],0),1),""))</f>
        <v/>
      </c>
      <c r="G472" s="30" t="str">
        <f ca="1">IF($I472="","",IFERROR(INDEX(tbVisitas[],MATCH($I472,tbVisitas[Linha],0),6),""))</f>
        <v/>
      </c>
      <c r="H472" s="30" t="str">
        <f ca="1">IF($I472="","",IFERROR(INDEX(tbVisitas[],MATCH($I472,tbVisitas[Linha],0),7),""))</f>
        <v/>
      </c>
      <c r="I472" s="30" t="str">
        <f t="array" aca="1" ref="I472" ca="1">IFERROR(INDEX(tbVisitas[],MATCH(SMALL(IF((tbVisitas[Funcionário]=$B$5)*(tbVisitas[Data]&gt;=VLOOKUP($B$7,Aux!$E$2:$G$13,2,FALSE))*(tbVisitas[Data]&lt;=VLOOKUP($B$7,Aux!$E$2:$G$13,3,FALSE))=1,tbVisitas[Linha]),ROW(A467)),IF((tbVisitas[Funcionário]=$B$5)*(tbVisitas[Data]&gt;=VLOOKUP($B$7,Aux!$E$2:$G$13,2,FALSE))*(tbVisitas[Data]&lt;=VLOOKUP($B$7,Aux!$E$2:$G$13,3,FALSE))=1,tbVisitas[Linha]),0),9),"")</f>
        <v/>
      </c>
    </row>
    <row r="473" spans="4:9" ht="30" customHeight="1" x14ac:dyDescent="0.25">
      <c r="D473" s="28" t="str">
        <f ca="1">IF($I473="","",IFERROR(INDEX(tbVisitas[],MATCH($I473,tbVisitas[Linha],0),3),""))</f>
        <v/>
      </c>
      <c r="E473" s="28" t="str">
        <f ca="1">IF($I473="","",IFERROR(INDEX(tbVisitas[],MATCH($I473,tbVisitas[Linha],0),5),""))</f>
        <v/>
      </c>
      <c r="F473" s="29" t="str">
        <f ca="1">IF($I473="","",IFERROR(INDEX(tbVisitas[],MATCH($I473,tbVisitas[Linha],0),1),""))</f>
        <v/>
      </c>
      <c r="G473" s="30" t="str">
        <f ca="1">IF($I473="","",IFERROR(INDEX(tbVisitas[],MATCH($I473,tbVisitas[Linha],0),6),""))</f>
        <v/>
      </c>
      <c r="H473" s="30" t="str">
        <f ca="1">IF($I473="","",IFERROR(INDEX(tbVisitas[],MATCH($I473,tbVisitas[Linha],0),7),""))</f>
        <v/>
      </c>
      <c r="I473" s="30" t="str">
        <f t="array" aca="1" ref="I473" ca="1">IFERROR(INDEX(tbVisitas[],MATCH(SMALL(IF((tbVisitas[Funcionário]=$B$5)*(tbVisitas[Data]&gt;=VLOOKUP($B$7,Aux!$E$2:$G$13,2,FALSE))*(tbVisitas[Data]&lt;=VLOOKUP($B$7,Aux!$E$2:$G$13,3,FALSE))=1,tbVisitas[Linha]),ROW(A468)),IF((tbVisitas[Funcionário]=$B$5)*(tbVisitas[Data]&gt;=VLOOKUP($B$7,Aux!$E$2:$G$13,2,FALSE))*(tbVisitas[Data]&lt;=VLOOKUP($B$7,Aux!$E$2:$G$13,3,FALSE))=1,tbVisitas[Linha]),0),9),"")</f>
        <v/>
      </c>
    </row>
    <row r="474" spans="4:9" ht="30" customHeight="1" x14ac:dyDescent="0.25">
      <c r="D474" s="28" t="str">
        <f ca="1">IF($I474="","",IFERROR(INDEX(tbVisitas[],MATCH($I474,tbVisitas[Linha],0),3),""))</f>
        <v/>
      </c>
      <c r="E474" s="28" t="str">
        <f ca="1">IF($I474="","",IFERROR(INDEX(tbVisitas[],MATCH($I474,tbVisitas[Linha],0),5),""))</f>
        <v/>
      </c>
      <c r="F474" s="29" t="str">
        <f ca="1">IF($I474="","",IFERROR(INDEX(tbVisitas[],MATCH($I474,tbVisitas[Linha],0),1),""))</f>
        <v/>
      </c>
      <c r="G474" s="30" t="str">
        <f ca="1">IF($I474="","",IFERROR(INDEX(tbVisitas[],MATCH($I474,tbVisitas[Linha],0),6),""))</f>
        <v/>
      </c>
      <c r="H474" s="30" t="str">
        <f ca="1">IF($I474="","",IFERROR(INDEX(tbVisitas[],MATCH($I474,tbVisitas[Linha],0),7),""))</f>
        <v/>
      </c>
      <c r="I474" s="30" t="str">
        <f t="array" aca="1" ref="I474" ca="1">IFERROR(INDEX(tbVisitas[],MATCH(SMALL(IF((tbVisitas[Funcionário]=$B$5)*(tbVisitas[Data]&gt;=VLOOKUP($B$7,Aux!$E$2:$G$13,2,FALSE))*(tbVisitas[Data]&lt;=VLOOKUP($B$7,Aux!$E$2:$G$13,3,FALSE))=1,tbVisitas[Linha]),ROW(A469)),IF((tbVisitas[Funcionário]=$B$5)*(tbVisitas[Data]&gt;=VLOOKUP($B$7,Aux!$E$2:$G$13,2,FALSE))*(tbVisitas[Data]&lt;=VLOOKUP($B$7,Aux!$E$2:$G$13,3,FALSE))=1,tbVisitas[Linha]),0),9),"")</f>
        <v/>
      </c>
    </row>
    <row r="475" spans="4:9" ht="30" customHeight="1" x14ac:dyDescent="0.25">
      <c r="D475" s="28" t="str">
        <f ca="1">IF($I475="","",IFERROR(INDEX(tbVisitas[],MATCH($I475,tbVisitas[Linha],0),3),""))</f>
        <v/>
      </c>
      <c r="E475" s="28" t="str">
        <f ca="1">IF($I475="","",IFERROR(INDEX(tbVisitas[],MATCH($I475,tbVisitas[Linha],0),5),""))</f>
        <v/>
      </c>
      <c r="F475" s="29" t="str">
        <f ca="1">IF($I475="","",IFERROR(INDEX(tbVisitas[],MATCH($I475,tbVisitas[Linha],0),1),""))</f>
        <v/>
      </c>
      <c r="G475" s="30" t="str">
        <f ca="1">IF($I475="","",IFERROR(INDEX(tbVisitas[],MATCH($I475,tbVisitas[Linha],0),6),""))</f>
        <v/>
      </c>
      <c r="H475" s="30" t="str">
        <f ca="1">IF($I475="","",IFERROR(INDEX(tbVisitas[],MATCH($I475,tbVisitas[Linha],0),7),""))</f>
        <v/>
      </c>
      <c r="I475" s="30" t="str">
        <f t="array" aca="1" ref="I475" ca="1">IFERROR(INDEX(tbVisitas[],MATCH(SMALL(IF((tbVisitas[Funcionário]=$B$5)*(tbVisitas[Data]&gt;=VLOOKUP($B$7,Aux!$E$2:$G$13,2,FALSE))*(tbVisitas[Data]&lt;=VLOOKUP($B$7,Aux!$E$2:$G$13,3,FALSE))=1,tbVisitas[Linha]),ROW(A470)),IF((tbVisitas[Funcionário]=$B$5)*(tbVisitas[Data]&gt;=VLOOKUP($B$7,Aux!$E$2:$G$13,2,FALSE))*(tbVisitas[Data]&lt;=VLOOKUP($B$7,Aux!$E$2:$G$13,3,FALSE))=1,tbVisitas[Linha]),0),9),"")</f>
        <v/>
      </c>
    </row>
    <row r="476" spans="4:9" ht="30" customHeight="1" x14ac:dyDescent="0.25">
      <c r="D476" s="28" t="str">
        <f ca="1">IF($I476="","",IFERROR(INDEX(tbVisitas[],MATCH($I476,tbVisitas[Linha],0),3),""))</f>
        <v/>
      </c>
      <c r="E476" s="28" t="str">
        <f ca="1">IF($I476="","",IFERROR(INDEX(tbVisitas[],MATCH($I476,tbVisitas[Linha],0),5),""))</f>
        <v/>
      </c>
      <c r="F476" s="29" t="str">
        <f ca="1">IF($I476="","",IFERROR(INDEX(tbVisitas[],MATCH($I476,tbVisitas[Linha],0),1),""))</f>
        <v/>
      </c>
      <c r="G476" s="30" t="str">
        <f ca="1">IF($I476="","",IFERROR(INDEX(tbVisitas[],MATCH($I476,tbVisitas[Linha],0),6),""))</f>
        <v/>
      </c>
      <c r="H476" s="30" t="str">
        <f ca="1">IF($I476="","",IFERROR(INDEX(tbVisitas[],MATCH($I476,tbVisitas[Linha],0),7),""))</f>
        <v/>
      </c>
      <c r="I476" s="30" t="str">
        <f t="array" aca="1" ref="I476" ca="1">IFERROR(INDEX(tbVisitas[],MATCH(SMALL(IF((tbVisitas[Funcionário]=$B$5)*(tbVisitas[Data]&gt;=VLOOKUP($B$7,Aux!$E$2:$G$13,2,FALSE))*(tbVisitas[Data]&lt;=VLOOKUP($B$7,Aux!$E$2:$G$13,3,FALSE))=1,tbVisitas[Linha]),ROW(A471)),IF((tbVisitas[Funcionário]=$B$5)*(tbVisitas[Data]&gt;=VLOOKUP($B$7,Aux!$E$2:$G$13,2,FALSE))*(tbVisitas[Data]&lt;=VLOOKUP($B$7,Aux!$E$2:$G$13,3,FALSE))=1,tbVisitas[Linha]),0),9),"")</f>
        <v/>
      </c>
    </row>
    <row r="477" spans="4:9" ht="30" customHeight="1" x14ac:dyDescent="0.25">
      <c r="D477" s="28" t="str">
        <f ca="1">IF($I477="","",IFERROR(INDEX(tbVisitas[],MATCH($I477,tbVisitas[Linha],0),3),""))</f>
        <v/>
      </c>
      <c r="E477" s="28" t="str">
        <f ca="1">IF($I477="","",IFERROR(INDEX(tbVisitas[],MATCH($I477,tbVisitas[Linha],0),5),""))</f>
        <v/>
      </c>
      <c r="F477" s="29" t="str">
        <f ca="1">IF($I477="","",IFERROR(INDEX(tbVisitas[],MATCH($I477,tbVisitas[Linha],0),1),""))</f>
        <v/>
      </c>
      <c r="G477" s="30" t="str">
        <f ca="1">IF($I477="","",IFERROR(INDEX(tbVisitas[],MATCH($I477,tbVisitas[Linha],0),6),""))</f>
        <v/>
      </c>
      <c r="H477" s="30" t="str">
        <f ca="1">IF($I477="","",IFERROR(INDEX(tbVisitas[],MATCH($I477,tbVisitas[Linha],0),7),""))</f>
        <v/>
      </c>
      <c r="I477" s="30" t="str">
        <f t="array" aca="1" ref="I477" ca="1">IFERROR(INDEX(tbVisitas[],MATCH(SMALL(IF((tbVisitas[Funcionário]=$B$5)*(tbVisitas[Data]&gt;=VLOOKUP($B$7,Aux!$E$2:$G$13,2,FALSE))*(tbVisitas[Data]&lt;=VLOOKUP($B$7,Aux!$E$2:$G$13,3,FALSE))=1,tbVisitas[Linha]),ROW(A472)),IF((tbVisitas[Funcionário]=$B$5)*(tbVisitas[Data]&gt;=VLOOKUP($B$7,Aux!$E$2:$G$13,2,FALSE))*(tbVisitas[Data]&lt;=VLOOKUP($B$7,Aux!$E$2:$G$13,3,FALSE))=1,tbVisitas[Linha]),0),9),"")</f>
        <v/>
      </c>
    </row>
    <row r="478" spans="4:9" ht="30" customHeight="1" x14ac:dyDescent="0.25">
      <c r="D478" s="28" t="str">
        <f ca="1">IF($I478="","",IFERROR(INDEX(tbVisitas[],MATCH($I478,tbVisitas[Linha],0),3),""))</f>
        <v/>
      </c>
      <c r="E478" s="28" t="str">
        <f ca="1">IF($I478="","",IFERROR(INDEX(tbVisitas[],MATCH($I478,tbVisitas[Linha],0),5),""))</f>
        <v/>
      </c>
      <c r="F478" s="29" t="str">
        <f ca="1">IF($I478="","",IFERROR(INDEX(tbVisitas[],MATCH($I478,tbVisitas[Linha],0),1),""))</f>
        <v/>
      </c>
      <c r="G478" s="30" t="str">
        <f ca="1">IF($I478="","",IFERROR(INDEX(tbVisitas[],MATCH($I478,tbVisitas[Linha],0),6),""))</f>
        <v/>
      </c>
      <c r="H478" s="30" t="str">
        <f ca="1">IF($I478="","",IFERROR(INDEX(tbVisitas[],MATCH($I478,tbVisitas[Linha],0),7),""))</f>
        <v/>
      </c>
      <c r="I478" s="30" t="str">
        <f t="array" aca="1" ref="I478" ca="1">IFERROR(INDEX(tbVisitas[],MATCH(SMALL(IF((tbVisitas[Funcionário]=$B$5)*(tbVisitas[Data]&gt;=VLOOKUP($B$7,Aux!$E$2:$G$13,2,FALSE))*(tbVisitas[Data]&lt;=VLOOKUP($B$7,Aux!$E$2:$G$13,3,FALSE))=1,tbVisitas[Linha]),ROW(A473)),IF((tbVisitas[Funcionário]=$B$5)*(tbVisitas[Data]&gt;=VLOOKUP($B$7,Aux!$E$2:$G$13,2,FALSE))*(tbVisitas[Data]&lt;=VLOOKUP($B$7,Aux!$E$2:$G$13,3,FALSE))=1,tbVisitas[Linha]),0),9),"")</f>
        <v/>
      </c>
    </row>
    <row r="479" spans="4:9" ht="30" customHeight="1" x14ac:dyDescent="0.25">
      <c r="D479" s="28" t="str">
        <f ca="1">IF($I479="","",IFERROR(INDEX(tbVisitas[],MATCH($I479,tbVisitas[Linha],0),3),""))</f>
        <v/>
      </c>
      <c r="E479" s="28" t="str">
        <f ca="1">IF($I479="","",IFERROR(INDEX(tbVisitas[],MATCH($I479,tbVisitas[Linha],0),5),""))</f>
        <v/>
      </c>
      <c r="F479" s="29" t="str">
        <f ca="1">IF($I479="","",IFERROR(INDEX(tbVisitas[],MATCH($I479,tbVisitas[Linha],0),1),""))</f>
        <v/>
      </c>
      <c r="G479" s="30" t="str">
        <f ca="1">IF($I479="","",IFERROR(INDEX(tbVisitas[],MATCH($I479,tbVisitas[Linha],0),6),""))</f>
        <v/>
      </c>
      <c r="H479" s="30" t="str">
        <f ca="1">IF($I479="","",IFERROR(INDEX(tbVisitas[],MATCH($I479,tbVisitas[Linha],0),7),""))</f>
        <v/>
      </c>
      <c r="I479" s="30" t="str">
        <f t="array" aca="1" ref="I479" ca="1">IFERROR(INDEX(tbVisitas[],MATCH(SMALL(IF((tbVisitas[Funcionário]=$B$5)*(tbVisitas[Data]&gt;=VLOOKUP($B$7,Aux!$E$2:$G$13,2,FALSE))*(tbVisitas[Data]&lt;=VLOOKUP($B$7,Aux!$E$2:$G$13,3,FALSE))=1,tbVisitas[Linha]),ROW(A474)),IF((tbVisitas[Funcionário]=$B$5)*(tbVisitas[Data]&gt;=VLOOKUP($B$7,Aux!$E$2:$G$13,2,FALSE))*(tbVisitas[Data]&lt;=VLOOKUP($B$7,Aux!$E$2:$G$13,3,FALSE))=1,tbVisitas[Linha]),0),9),"")</f>
        <v/>
      </c>
    </row>
    <row r="480" spans="4:9" ht="30" customHeight="1" x14ac:dyDescent="0.25">
      <c r="D480" s="28" t="str">
        <f ca="1">IF($I480="","",IFERROR(INDEX(tbVisitas[],MATCH($I480,tbVisitas[Linha],0),3),""))</f>
        <v/>
      </c>
      <c r="E480" s="28" t="str">
        <f ca="1">IF($I480="","",IFERROR(INDEX(tbVisitas[],MATCH($I480,tbVisitas[Linha],0),5),""))</f>
        <v/>
      </c>
      <c r="F480" s="29" t="str">
        <f ca="1">IF($I480="","",IFERROR(INDEX(tbVisitas[],MATCH($I480,tbVisitas[Linha],0),1),""))</f>
        <v/>
      </c>
      <c r="G480" s="30" t="str">
        <f ca="1">IF($I480="","",IFERROR(INDEX(tbVisitas[],MATCH($I480,tbVisitas[Linha],0),6),""))</f>
        <v/>
      </c>
      <c r="H480" s="30" t="str">
        <f ca="1">IF($I480="","",IFERROR(INDEX(tbVisitas[],MATCH($I480,tbVisitas[Linha],0),7),""))</f>
        <v/>
      </c>
      <c r="I480" s="30" t="str">
        <f t="array" aca="1" ref="I480" ca="1">IFERROR(INDEX(tbVisitas[],MATCH(SMALL(IF((tbVisitas[Funcionário]=$B$5)*(tbVisitas[Data]&gt;=VLOOKUP($B$7,Aux!$E$2:$G$13,2,FALSE))*(tbVisitas[Data]&lt;=VLOOKUP($B$7,Aux!$E$2:$G$13,3,FALSE))=1,tbVisitas[Linha]),ROW(A475)),IF((tbVisitas[Funcionário]=$B$5)*(tbVisitas[Data]&gt;=VLOOKUP($B$7,Aux!$E$2:$G$13,2,FALSE))*(tbVisitas[Data]&lt;=VLOOKUP($B$7,Aux!$E$2:$G$13,3,FALSE))=1,tbVisitas[Linha]),0),9),"")</f>
        <v/>
      </c>
    </row>
    <row r="481" spans="4:9" ht="30" customHeight="1" x14ac:dyDescent="0.25">
      <c r="D481" s="28" t="str">
        <f ca="1">IF($I481="","",IFERROR(INDEX(tbVisitas[],MATCH($I481,tbVisitas[Linha],0),3),""))</f>
        <v/>
      </c>
      <c r="E481" s="28" t="str">
        <f ca="1">IF($I481="","",IFERROR(INDEX(tbVisitas[],MATCH($I481,tbVisitas[Linha],0),5),""))</f>
        <v/>
      </c>
      <c r="F481" s="29" t="str">
        <f ca="1">IF($I481="","",IFERROR(INDEX(tbVisitas[],MATCH($I481,tbVisitas[Linha],0),1),""))</f>
        <v/>
      </c>
      <c r="G481" s="30" t="str">
        <f ca="1">IF($I481="","",IFERROR(INDEX(tbVisitas[],MATCH($I481,tbVisitas[Linha],0),6),""))</f>
        <v/>
      </c>
      <c r="H481" s="30" t="str">
        <f ca="1">IF($I481="","",IFERROR(INDEX(tbVisitas[],MATCH($I481,tbVisitas[Linha],0),7),""))</f>
        <v/>
      </c>
      <c r="I481" s="30" t="str">
        <f t="array" aca="1" ref="I481" ca="1">IFERROR(INDEX(tbVisitas[],MATCH(SMALL(IF((tbVisitas[Funcionário]=$B$5)*(tbVisitas[Data]&gt;=VLOOKUP($B$7,Aux!$E$2:$G$13,2,FALSE))*(tbVisitas[Data]&lt;=VLOOKUP($B$7,Aux!$E$2:$G$13,3,FALSE))=1,tbVisitas[Linha]),ROW(A476)),IF((tbVisitas[Funcionário]=$B$5)*(tbVisitas[Data]&gt;=VLOOKUP($B$7,Aux!$E$2:$G$13,2,FALSE))*(tbVisitas[Data]&lt;=VLOOKUP($B$7,Aux!$E$2:$G$13,3,FALSE))=1,tbVisitas[Linha]),0),9),"")</f>
        <v/>
      </c>
    </row>
    <row r="482" spans="4:9" ht="30" customHeight="1" x14ac:dyDescent="0.25">
      <c r="D482" s="28" t="str">
        <f ca="1">IF($I482="","",IFERROR(INDEX(tbVisitas[],MATCH($I482,tbVisitas[Linha],0),3),""))</f>
        <v/>
      </c>
      <c r="E482" s="28" t="str">
        <f ca="1">IF($I482="","",IFERROR(INDEX(tbVisitas[],MATCH($I482,tbVisitas[Linha],0),5),""))</f>
        <v/>
      </c>
      <c r="F482" s="29" t="str">
        <f ca="1">IF($I482="","",IFERROR(INDEX(tbVisitas[],MATCH($I482,tbVisitas[Linha],0),1),""))</f>
        <v/>
      </c>
      <c r="G482" s="30" t="str">
        <f ca="1">IF($I482="","",IFERROR(INDEX(tbVisitas[],MATCH($I482,tbVisitas[Linha],0),6),""))</f>
        <v/>
      </c>
      <c r="H482" s="30" t="str">
        <f ca="1">IF($I482="","",IFERROR(INDEX(tbVisitas[],MATCH($I482,tbVisitas[Linha],0),7),""))</f>
        <v/>
      </c>
      <c r="I482" s="30" t="str">
        <f t="array" aca="1" ref="I482" ca="1">IFERROR(INDEX(tbVisitas[],MATCH(SMALL(IF((tbVisitas[Funcionário]=$B$5)*(tbVisitas[Data]&gt;=VLOOKUP($B$7,Aux!$E$2:$G$13,2,FALSE))*(tbVisitas[Data]&lt;=VLOOKUP($B$7,Aux!$E$2:$G$13,3,FALSE))=1,tbVisitas[Linha]),ROW(A477)),IF((tbVisitas[Funcionário]=$B$5)*(tbVisitas[Data]&gt;=VLOOKUP($B$7,Aux!$E$2:$G$13,2,FALSE))*(tbVisitas[Data]&lt;=VLOOKUP($B$7,Aux!$E$2:$G$13,3,FALSE))=1,tbVisitas[Linha]),0),9),"")</f>
        <v/>
      </c>
    </row>
    <row r="483" spans="4:9" ht="30" customHeight="1" x14ac:dyDescent="0.25">
      <c r="D483" s="28" t="str">
        <f ca="1">IF($I483="","",IFERROR(INDEX(tbVisitas[],MATCH($I483,tbVisitas[Linha],0),3),""))</f>
        <v/>
      </c>
      <c r="E483" s="28" t="str">
        <f ca="1">IF($I483="","",IFERROR(INDEX(tbVisitas[],MATCH($I483,tbVisitas[Linha],0),5),""))</f>
        <v/>
      </c>
      <c r="F483" s="29" t="str">
        <f ca="1">IF($I483="","",IFERROR(INDEX(tbVisitas[],MATCH($I483,tbVisitas[Linha],0),1),""))</f>
        <v/>
      </c>
      <c r="G483" s="30" t="str">
        <f ca="1">IF($I483="","",IFERROR(INDEX(tbVisitas[],MATCH($I483,tbVisitas[Linha],0),6),""))</f>
        <v/>
      </c>
      <c r="H483" s="30" t="str">
        <f ca="1">IF($I483="","",IFERROR(INDEX(tbVisitas[],MATCH($I483,tbVisitas[Linha],0),7),""))</f>
        <v/>
      </c>
      <c r="I483" s="30" t="str">
        <f t="array" aca="1" ref="I483" ca="1">IFERROR(INDEX(tbVisitas[],MATCH(SMALL(IF((tbVisitas[Funcionário]=$B$5)*(tbVisitas[Data]&gt;=VLOOKUP($B$7,Aux!$E$2:$G$13,2,FALSE))*(tbVisitas[Data]&lt;=VLOOKUP($B$7,Aux!$E$2:$G$13,3,FALSE))=1,tbVisitas[Linha]),ROW(A478)),IF((tbVisitas[Funcionário]=$B$5)*(tbVisitas[Data]&gt;=VLOOKUP($B$7,Aux!$E$2:$G$13,2,FALSE))*(tbVisitas[Data]&lt;=VLOOKUP($B$7,Aux!$E$2:$G$13,3,FALSE))=1,tbVisitas[Linha]),0),9),"")</f>
        <v/>
      </c>
    </row>
    <row r="484" spans="4:9" ht="30" customHeight="1" x14ac:dyDescent="0.25">
      <c r="D484" s="28" t="str">
        <f ca="1">IF($I484="","",IFERROR(INDEX(tbVisitas[],MATCH($I484,tbVisitas[Linha],0),3),""))</f>
        <v/>
      </c>
      <c r="E484" s="28" t="str">
        <f ca="1">IF($I484="","",IFERROR(INDEX(tbVisitas[],MATCH($I484,tbVisitas[Linha],0),5),""))</f>
        <v/>
      </c>
      <c r="F484" s="29" t="str">
        <f ca="1">IF($I484="","",IFERROR(INDEX(tbVisitas[],MATCH($I484,tbVisitas[Linha],0),1),""))</f>
        <v/>
      </c>
      <c r="G484" s="30" t="str">
        <f ca="1">IF($I484="","",IFERROR(INDEX(tbVisitas[],MATCH($I484,tbVisitas[Linha],0),6),""))</f>
        <v/>
      </c>
      <c r="H484" s="30" t="str">
        <f ca="1">IF($I484="","",IFERROR(INDEX(tbVisitas[],MATCH($I484,tbVisitas[Linha],0),7),""))</f>
        <v/>
      </c>
      <c r="I484" s="30" t="str">
        <f t="array" aca="1" ref="I484" ca="1">IFERROR(INDEX(tbVisitas[],MATCH(SMALL(IF((tbVisitas[Funcionário]=$B$5)*(tbVisitas[Data]&gt;=VLOOKUP($B$7,Aux!$E$2:$G$13,2,FALSE))*(tbVisitas[Data]&lt;=VLOOKUP($B$7,Aux!$E$2:$G$13,3,FALSE))=1,tbVisitas[Linha]),ROW(A479)),IF((tbVisitas[Funcionário]=$B$5)*(tbVisitas[Data]&gt;=VLOOKUP($B$7,Aux!$E$2:$G$13,2,FALSE))*(tbVisitas[Data]&lt;=VLOOKUP($B$7,Aux!$E$2:$G$13,3,FALSE))=1,tbVisitas[Linha]),0),9),"")</f>
        <v/>
      </c>
    </row>
    <row r="485" spans="4:9" ht="30" customHeight="1" x14ac:dyDescent="0.25">
      <c r="D485" s="28" t="str">
        <f ca="1">IF($I485="","",IFERROR(INDEX(tbVisitas[],MATCH($I485,tbVisitas[Linha],0),3),""))</f>
        <v/>
      </c>
      <c r="E485" s="28" t="str">
        <f ca="1">IF($I485="","",IFERROR(INDEX(tbVisitas[],MATCH($I485,tbVisitas[Linha],0),5),""))</f>
        <v/>
      </c>
      <c r="F485" s="29" t="str">
        <f ca="1">IF($I485="","",IFERROR(INDEX(tbVisitas[],MATCH($I485,tbVisitas[Linha],0),1),""))</f>
        <v/>
      </c>
      <c r="G485" s="30" t="str">
        <f ca="1">IF($I485="","",IFERROR(INDEX(tbVisitas[],MATCH($I485,tbVisitas[Linha],0),6),""))</f>
        <v/>
      </c>
      <c r="H485" s="30" t="str">
        <f ca="1">IF($I485="","",IFERROR(INDEX(tbVisitas[],MATCH($I485,tbVisitas[Linha],0),7),""))</f>
        <v/>
      </c>
      <c r="I485" s="30" t="str">
        <f t="array" aca="1" ref="I485" ca="1">IFERROR(INDEX(tbVisitas[],MATCH(SMALL(IF((tbVisitas[Funcionário]=$B$5)*(tbVisitas[Data]&gt;=VLOOKUP($B$7,Aux!$E$2:$G$13,2,FALSE))*(tbVisitas[Data]&lt;=VLOOKUP($B$7,Aux!$E$2:$G$13,3,FALSE))=1,tbVisitas[Linha]),ROW(A480)),IF((tbVisitas[Funcionário]=$B$5)*(tbVisitas[Data]&gt;=VLOOKUP($B$7,Aux!$E$2:$G$13,2,FALSE))*(tbVisitas[Data]&lt;=VLOOKUP($B$7,Aux!$E$2:$G$13,3,FALSE))=1,tbVisitas[Linha]),0),9),"")</f>
        <v/>
      </c>
    </row>
    <row r="486" spans="4:9" ht="30" customHeight="1" x14ac:dyDescent="0.25">
      <c r="D486" s="28" t="str">
        <f ca="1">IF($I486="","",IFERROR(INDEX(tbVisitas[],MATCH($I486,tbVisitas[Linha],0),3),""))</f>
        <v/>
      </c>
      <c r="E486" s="28" t="str">
        <f ca="1">IF($I486="","",IFERROR(INDEX(tbVisitas[],MATCH($I486,tbVisitas[Linha],0),5),""))</f>
        <v/>
      </c>
      <c r="F486" s="29" t="str">
        <f ca="1">IF($I486="","",IFERROR(INDEX(tbVisitas[],MATCH($I486,tbVisitas[Linha],0),1),""))</f>
        <v/>
      </c>
      <c r="G486" s="30" t="str">
        <f ca="1">IF($I486="","",IFERROR(INDEX(tbVisitas[],MATCH($I486,tbVisitas[Linha],0),6),""))</f>
        <v/>
      </c>
      <c r="H486" s="30" t="str">
        <f ca="1">IF($I486="","",IFERROR(INDEX(tbVisitas[],MATCH($I486,tbVisitas[Linha],0),7),""))</f>
        <v/>
      </c>
      <c r="I486" s="30" t="str">
        <f t="array" aca="1" ref="I486" ca="1">IFERROR(INDEX(tbVisitas[],MATCH(SMALL(IF((tbVisitas[Funcionário]=$B$5)*(tbVisitas[Data]&gt;=VLOOKUP($B$7,Aux!$E$2:$G$13,2,FALSE))*(tbVisitas[Data]&lt;=VLOOKUP($B$7,Aux!$E$2:$G$13,3,FALSE))=1,tbVisitas[Linha]),ROW(A481)),IF((tbVisitas[Funcionário]=$B$5)*(tbVisitas[Data]&gt;=VLOOKUP($B$7,Aux!$E$2:$G$13,2,FALSE))*(tbVisitas[Data]&lt;=VLOOKUP($B$7,Aux!$E$2:$G$13,3,FALSE))=1,tbVisitas[Linha]),0),9),"")</f>
        <v/>
      </c>
    </row>
    <row r="487" spans="4:9" ht="30" customHeight="1" x14ac:dyDescent="0.25">
      <c r="D487" s="28" t="str">
        <f ca="1">IF($I487="","",IFERROR(INDEX(tbVisitas[],MATCH($I487,tbVisitas[Linha],0),3),""))</f>
        <v/>
      </c>
      <c r="E487" s="28" t="str">
        <f ca="1">IF($I487="","",IFERROR(INDEX(tbVisitas[],MATCH($I487,tbVisitas[Linha],0),5),""))</f>
        <v/>
      </c>
      <c r="F487" s="29" t="str">
        <f ca="1">IF($I487="","",IFERROR(INDEX(tbVisitas[],MATCH($I487,tbVisitas[Linha],0),1),""))</f>
        <v/>
      </c>
      <c r="G487" s="30" t="str">
        <f ca="1">IF($I487="","",IFERROR(INDEX(tbVisitas[],MATCH($I487,tbVisitas[Linha],0),6),""))</f>
        <v/>
      </c>
      <c r="H487" s="30" t="str">
        <f ca="1">IF($I487="","",IFERROR(INDEX(tbVisitas[],MATCH($I487,tbVisitas[Linha],0),7),""))</f>
        <v/>
      </c>
      <c r="I487" s="30" t="str">
        <f t="array" aca="1" ref="I487" ca="1">IFERROR(INDEX(tbVisitas[],MATCH(SMALL(IF((tbVisitas[Funcionário]=$B$5)*(tbVisitas[Data]&gt;=VLOOKUP($B$7,Aux!$E$2:$G$13,2,FALSE))*(tbVisitas[Data]&lt;=VLOOKUP($B$7,Aux!$E$2:$G$13,3,FALSE))=1,tbVisitas[Linha]),ROW(A482)),IF((tbVisitas[Funcionário]=$B$5)*(tbVisitas[Data]&gt;=VLOOKUP($B$7,Aux!$E$2:$G$13,2,FALSE))*(tbVisitas[Data]&lt;=VLOOKUP($B$7,Aux!$E$2:$G$13,3,FALSE))=1,tbVisitas[Linha]),0),9),"")</f>
        <v/>
      </c>
    </row>
    <row r="488" spans="4:9" ht="30" customHeight="1" x14ac:dyDescent="0.25">
      <c r="D488" s="28" t="str">
        <f ca="1">IF($I488="","",IFERROR(INDEX(tbVisitas[],MATCH($I488,tbVisitas[Linha],0),3),""))</f>
        <v/>
      </c>
      <c r="E488" s="28" t="str">
        <f ca="1">IF($I488="","",IFERROR(INDEX(tbVisitas[],MATCH($I488,tbVisitas[Linha],0),5),""))</f>
        <v/>
      </c>
      <c r="F488" s="29" t="str">
        <f ca="1">IF($I488="","",IFERROR(INDEX(tbVisitas[],MATCH($I488,tbVisitas[Linha],0),1),""))</f>
        <v/>
      </c>
      <c r="G488" s="30" t="str">
        <f ca="1">IF($I488="","",IFERROR(INDEX(tbVisitas[],MATCH($I488,tbVisitas[Linha],0),6),""))</f>
        <v/>
      </c>
      <c r="H488" s="30" t="str">
        <f ca="1">IF($I488="","",IFERROR(INDEX(tbVisitas[],MATCH($I488,tbVisitas[Linha],0),7),""))</f>
        <v/>
      </c>
      <c r="I488" s="30" t="str">
        <f t="array" aca="1" ref="I488" ca="1">IFERROR(INDEX(tbVisitas[],MATCH(SMALL(IF((tbVisitas[Funcionário]=$B$5)*(tbVisitas[Data]&gt;=VLOOKUP($B$7,Aux!$E$2:$G$13,2,FALSE))*(tbVisitas[Data]&lt;=VLOOKUP($B$7,Aux!$E$2:$G$13,3,FALSE))=1,tbVisitas[Linha]),ROW(A483)),IF((tbVisitas[Funcionário]=$B$5)*(tbVisitas[Data]&gt;=VLOOKUP($B$7,Aux!$E$2:$G$13,2,FALSE))*(tbVisitas[Data]&lt;=VLOOKUP($B$7,Aux!$E$2:$G$13,3,FALSE))=1,tbVisitas[Linha]),0),9),"")</f>
        <v/>
      </c>
    </row>
    <row r="489" spans="4:9" ht="30" customHeight="1" x14ac:dyDescent="0.25">
      <c r="D489" s="28" t="str">
        <f ca="1">IF($I489="","",IFERROR(INDEX(tbVisitas[],MATCH($I489,tbVisitas[Linha],0),3),""))</f>
        <v/>
      </c>
      <c r="E489" s="28" t="str">
        <f ca="1">IF($I489="","",IFERROR(INDEX(tbVisitas[],MATCH($I489,tbVisitas[Linha],0),5),""))</f>
        <v/>
      </c>
      <c r="F489" s="29" t="str">
        <f ca="1">IF($I489="","",IFERROR(INDEX(tbVisitas[],MATCH($I489,tbVisitas[Linha],0),1),""))</f>
        <v/>
      </c>
      <c r="G489" s="30" t="str">
        <f ca="1">IF($I489="","",IFERROR(INDEX(tbVisitas[],MATCH($I489,tbVisitas[Linha],0),6),""))</f>
        <v/>
      </c>
      <c r="H489" s="30" t="str">
        <f ca="1">IF($I489="","",IFERROR(INDEX(tbVisitas[],MATCH($I489,tbVisitas[Linha],0),7),""))</f>
        <v/>
      </c>
      <c r="I489" s="30" t="str">
        <f t="array" aca="1" ref="I489" ca="1">IFERROR(INDEX(tbVisitas[],MATCH(SMALL(IF((tbVisitas[Funcionário]=$B$5)*(tbVisitas[Data]&gt;=VLOOKUP($B$7,Aux!$E$2:$G$13,2,FALSE))*(tbVisitas[Data]&lt;=VLOOKUP($B$7,Aux!$E$2:$G$13,3,FALSE))=1,tbVisitas[Linha]),ROW(A484)),IF((tbVisitas[Funcionário]=$B$5)*(tbVisitas[Data]&gt;=VLOOKUP($B$7,Aux!$E$2:$G$13,2,FALSE))*(tbVisitas[Data]&lt;=VLOOKUP($B$7,Aux!$E$2:$G$13,3,FALSE))=1,tbVisitas[Linha]),0),9),"")</f>
        <v/>
      </c>
    </row>
    <row r="490" spans="4:9" ht="30" customHeight="1" x14ac:dyDescent="0.25">
      <c r="D490" s="28" t="str">
        <f ca="1">IF($I490="","",IFERROR(INDEX(tbVisitas[],MATCH($I490,tbVisitas[Linha],0),3),""))</f>
        <v/>
      </c>
      <c r="E490" s="28" t="str">
        <f ca="1">IF($I490="","",IFERROR(INDEX(tbVisitas[],MATCH($I490,tbVisitas[Linha],0),5),""))</f>
        <v/>
      </c>
      <c r="F490" s="29" t="str">
        <f ca="1">IF($I490="","",IFERROR(INDEX(tbVisitas[],MATCH($I490,tbVisitas[Linha],0),1),""))</f>
        <v/>
      </c>
      <c r="G490" s="30" t="str">
        <f ca="1">IF($I490="","",IFERROR(INDEX(tbVisitas[],MATCH($I490,tbVisitas[Linha],0),6),""))</f>
        <v/>
      </c>
      <c r="H490" s="30" t="str">
        <f ca="1">IF($I490="","",IFERROR(INDEX(tbVisitas[],MATCH($I490,tbVisitas[Linha],0),7),""))</f>
        <v/>
      </c>
      <c r="I490" s="30" t="str">
        <f t="array" aca="1" ref="I490" ca="1">IFERROR(INDEX(tbVisitas[],MATCH(SMALL(IF((tbVisitas[Funcionário]=$B$5)*(tbVisitas[Data]&gt;=VLOOKUP($B$7,Aux!$E$2:$G$13,2,FALSE))*(tbVisitas[Data]&lt;=VLOOKUP($B$7,Aux!$E$2:$G$13,3,FALSE))=1,tbVisitas[Linha]),ROW(A485)),IF((tbVisitas[Funcionário]=$B$5)*(tbVisitas[Data]&gt;=VLOOKUP($B$7,Aux!$E$2:$G$13,2,FALSE))*(tbVisitas[Data]&lt;=VLOOKUP($B$7,Aux!$E$2:$G$13,3,FALSE))=1,tbVisitas[Linha]),0),9),"")</f>
        <v/>
      </c>
    </row>
    <row r="491" spans="4:9" ht="30" customHeight="1" x14ac:dyDescent="0.25">
      <c r="D491" s="28" t="str">
        <f ca="1">IF($I491="","",IFERROR(INDEX(tbVisitas[],MATCH($I491,tbVisitas[Linha],0),3),""))</f>
        <v/>
      </c>
      <c r="E491" s="28" t="str">
        <f ca="1">IF($I491="","",IFERROR(INDEX(tbVisitas[],MATCH($I491,tbVisitas[Linha],0),5),""))</f>
        <v/>
      </c>
      <c r="F491" s="29" t="str">
        <f ca="1">IF($I491="","",IFERROR(INDEX(tbVisitas[],MATCH($I491,tbVisitas[Linha],0),1),""))</f>
        <v/>
      </c>
      <c r="G491" s="30" t="str">
        <f ca="1">IF($I491="","",IFERROR(INDEX(tbVisitas[],MATCH($I491,tbVisitas[Linha],0),6),""))</f>
        <v/>
      </c>
      <c r="H491" s="30" t="str">
        <f ca="1">IF($I491="","",IFERROR(INDEX(tbVisitas[],MATCH($I491,tbVisitas[Linha],0),7),""))</f>
        <v/>
      </c>
      <c r="I491" s="30" t="str">
        <f t="array" aca="1" ref="I491" ca="1">IFERROR(INDEX(tbVisitas[],MATCH(SMALL(IF((tbVisitas[Funcionário]=$B$5)*(tbVisitas[Data]&gt;=VLOOKUP($B$7,Aux!$E$2:$G$13,2,FALSE))*(tbVisitas[Data]&lt;=VLOOKUP($B$7,Aux!$E$2:$G$13,3,FALSE))=1,tbVisitas[Linha]),ROW(A486)),IF((tbVisitas[Funcionário]=$B$5)*(tbVisitas[Data]&gt;=VLOOKUP($B$7,Aux!$E$2:$G$13,2,FALSE))*(tbVisitas[Data]&lt;=VLOOKUP($B$7,Aux!$E$2:$G$13,3,FALSE))=1,tbVisitas[Linha]),0),9),"")</f>
        <v/>
      </c>
    </row>
    <row r="492" spans="4:9" ht="30" customHeight="1" x14ac:dyDescent="0.25">
      <c r="D492" s="28" t="str">
        <f ca="1">IF($I492="","",IFERROR(INDEX(tbVisitas[],MATCH($I492,tbVisitas[Linha],0),3),""))</f>
        <v/>
      </c>
      <c r="E492" s="28" t="str">
        <f ca="1">IF($I492="","",IFERROR(INDEX(tbVisitas[],MATCH($I492,tbVisitas[Linha],0),5),""))</f>
        <v/>
      </c>
      <c r="F492" s="29" t="str">
        <f ca="1">IF($I492="","",IFERROR(INDEX(tbVisitas[],MATCH($I492,tbVisitas[Linha],0),1),""))</f>
        <v/>
      </c>
      <c r="G492" s="30" t="str">
        <f ca="1">IF($I492="","",IFERROR(INDEX(tbVisitas[],MATCH($I492,tbVisitas[Linha],0),6),""))</f>
        <v/>
      </c>
      <c r="H492" s="30" t="str">
        <f ca="1">IF($I492="","",IFERROR(INDEX(tbVisitas[],MATCH($I492,tbVisitas[Linha],0),7),""))</f>
        <v/>
      </c>
      <c r="I492" s="30" t="str">
        <f t="array" aca="1" ref="I492" ca="1">IFERROR(INDEX(tbVisitas[],MATCH(SMALL(IF((tbVisitas[Funcionário]=$B$5)*(tbVisitas[Data]&gt;=VLOOKUP($B$7,Aux!$E$2:$G$13,2,FALSE))*(tbVisitas[Data]&lt;=VLOOKUP($B$7,Aux!$E$2:$G$13,3,FALSE))=1,tbVisitas[Linha]),ROW(A487)),IF((tbVisitas[Funcionário]=$B$5)*(tbVisitas[Data]&gt;=VLOOKUP($B$7,Aux!$E$2:$G$13,2,FALSE))*(tbVisitas[Data]&lt;=VLOOKUP($B$7,Aux!$E$2:$G$13,3,FALSE))=1,tbVisitas[Linha]),0),9),"")</f>
        <v/>
      </c>
    </row>
    <row r="493" spans="4:9" ht="30" customHeight="1" x14ac:dyDescent="0.25">
      <c r="D493" s="28" t="str">
        <f ca="1">IF($I493="","",IFERROR(INDEX(tbVisitas[],MATCH($I493,tbVisitas[Linha],0),3),""))</f>
        <v/>
      </c>
      <c r="E493" s="28" t="str">
        <f ca="1">IF($I493="","",IFERROR(INDEX(tbVisitas[],MATCH($I493,tbVisitas[Linha],0),5),""))</f>
        <v/>
      </c>
      <c r="F493" s="29" t="str">
        <f ca="1">IF($I493="","",IFERROR(INDEX(tbVisitas[],MATCH($I493,tbVisitas[Linha],0),1),""))</f>
        <v/>
      </c>
      <c r="G493" s="30" t="str">
        <f ca="1">IF($I493="","",IFERROR(INDEX(tbVisitas[],MATCH($I493,tbVisitas[Linha],0),6),""))</f>
        <v/>
      </c>
      <c r="H493" s="30" t="str">
        <f ca="1">IF($I493="","",IFERROR(INDEX(tbVisitas[],MATCH($I493,tbVisitas[Linha],0),7),""))</f>
        <v/>
      </c>
      <c r="I493" s="30" t="str">
        <f t="array" aca="1" ref="I493" ca="1">IFERROR(INDEX(tbVisitas[],MATCH(SMALL(IF((tbVisitas[Funcionário]=$B$5)*(tbVisitas[Data]&gt;=VLOOKUP($B$7,Aux!$E$2:$G$13,2,FALSE))*(tbVisitas[Data]&lt;=VLOOKUP($B$7,Aux!$E$2:$G$13,3,FALSE))=1,tbVisitas[Linha]),ROW(A488)),IF((tbVisitas[Funcionário]=$B$5)*(tbVisitas[Data]&gt;=VLOOKUP($B$7,Aux!$E$2:$G$13,2,FALSE))*(tbVisitas[Data]&lt;=VLOOKUP($B$7,Aux!$E$2:$G$13,3,FALSE))=1,tbVisitas[Linha]),0),9),"")</f>
        <v/>
      </c>
    </row>
    <row r="494" spans="4:9" ht="30" customHeight="1" x14ac:dyDescent="0.25">
      <c r="D494" s="28" t="str">
        <f ca="1">IF($I494="","",IFERROR(INDEX(tbVisitas[],MATCH($I494,tbVisitas[Linha],0),3),""))</f>
        <v/>
      </c>
      <c r="E494" s="28" t="str">
        <f ca="1">IF($I494="","",IFERROR(INDEX(tbVisitas[],MATCH($I494,tbVisitas[Linha],0),5),""))</f>
        <v/>
      </c>
      <c r="F494" s="29" t="str">
        <f ca="1">IF($I494="","",IFERROR(INDEX(tbVisitas[],MATCH($I494,tbVisitas[Linha],0),1),""))</f>
        <v/>
      </c>
      <c r="G494" s="30" t="str">
        <f ca="1">IF($I494="","",IFERROR(INDEX(tbVisitas[],MATCH($I494,tbVisitas[Linha],0),6),""))</f>
        <v/>
      </c>
      <c r="H494" s="30" t="str">
        <f ca="1">IF($I494="","",IFERROR(INDEX(tbVisitas[],MATCH($I494,tbVisitas[Linha],0),7),""))</f>
        <v/>
      </c>
      <c r="I494" s="30" t="str">
        <f t="array" aca="1" ref="I494" ca="1">IFERROR(INDEX(tbVisitas[],MATCH(SMALL(IF((tbVisitas[Funcionário]=$B$5)*(tbVisitas[Data]&gt;=VLOOKUP($B$7,Aux!$E$2:$G$13,2,FALSE))*(tbVisitas[Data]&lt;=VLOOKUP($B$7,Aux!$E$2:$G$13,3,FALSE))=1,tbVisitas[Linha]),ROW(A489)),IF((tbVisitas[Funcionário]=$B$5)*(tbVisitas[Data]&gt;=VLOOKUP($B$7,Aux!$E$2:$G$13,2,FALSE))*(tbVisitas[Data]&lt;=VLOOKUP($B$7,Aux!$E$2:$G$13,3,FALSE))=1,tbVisitas[Linha]),0),9),"")</f>
        <v/>
      </c>
    </row>
    <row r="495" spans="4:9" ht="30" customHeight="1" x14ac:dyDescent="0.25">
      <c r="D495" s="28" t="str">
        <f ca="1">IF($I495="","",IFERROR(INDEX(tbVisitas[],MATCH($I495,tbVisitas[Linha],0),3),""))</f>
        <v/>
      </c>
      <c r="E495" s="28" t="str">
        <f ca="1">IF($I495="","",IFERROR(INDEX(tbVisitas[],MATCH($I495,tbVisitas[Linha],0),5),""))</f>
        <v/>
      </c>
      <c r="F495" s="29" t="str">
        <f ca="1">IF($I495="","",IFERROR(INDEX(tbVisitas[],MATCH($I495,tbVisitas[Linha],0),1),""))</f>
        <v/>
      </c>
      <c r="G495" s="30" t="str">
        <f ca="1">IF($I495="","",IFERROR(INDEX(tbVisitas[],MATCH($I495,tbVisitas[Linha],0),6),""))</f>
        <v/>
      </c>
      <c r="H495" s="30" t="str">
        <f ca="1">IF($I495="","",IFERROR(INDEX(tbVisitas[],MATCH($I495,tbVisitas[Linha],0),7),""))</f>
        <v/>
      </c>
      <c r="I495" s="30" t="str">
        <f t="array" aca="1" ref="I495" ca="1">IFERROR(INDEX(tbVisitas[],MATCH(SMALL(IF((tbVisitas[Funcionário]=$B$5)*(tbVisitas[Data]&gt;=VLOOKUP($B$7,Aux!$E$2:$G$13,2,FALSE))*(tbVisitas[Data]&lt;=VLOOKUP($B$7,Aux!$E$2:$G$13,3,FALSE))=1,tbVisitas[Linha]),ROW(A490)),IF((tbVisitas[Funcionário]=$B$5)*(tbVisitas[Data]&gt;=VLOOKUP($B$7,Aux!$E$2:$G$13,2,FALSE))*(tbVisitas[Data]&lt;=VLOOKUP($B$7,Aux!$E$2:$G$13,3,FALSE))=1,tbVisitas[Linha]),0),9),"")</f>
        <v/>
      </c>
    </row>
    <row r="496" spans="4:9" ht="30" customHeight="1" x14ac:dyDescent="0.25">
      <c r="D496" s="28" t="str">
        <f ca="1">IF($I496="","",IFERROR(INDEX(tbVisitas[],MATCH($I496,tbVisitas[Linha],0),3),""))</f>
        <v/>
      </c>
      <c r="E496" s="28" t="str">
        <f ca="1">IF($I496="","",IFERROR(INDEX(tbVisitas[],MATCH($I496,tbVisitas[Linha],0),5),""))</f>
        <v/>
      </c>
      <c r="F496" s="29" t="str">
        <f ca="1">IF($I496="","",IFERROR(INDEX(tbVisitas[],MATCH($I496,tbVisitas[Linha],0),1),""))</f>
        <v/>
      </c>
      <c r="G496" s="30" t="str">
        <f ca="1">IF($I496="","",IFERROR(INDEX(tbVisitas[],MATCH($I496,tbVisitas[Linha],0),6),""))</f>
        <v/>
      </c>
      <c r="H496" s="30" t="str">
        <f ca="1">IF($I496="","",IFERROR(INDEX(tbVisitas[],MATCH($I496,tbVisitas[Linha],0),7),""))</f>
        <v/>
      </c>
      <c r="I496" s="30" t="str">
        <f t="array" aca="1" ref="I496" ca="1">IFERROR(INDEX(tbVisitas[],MATCH(SMALL(IF((tbVisitas[Funcionário]=$B$5)*(tbVisitas[Data]&gt;=VLOOKUP($B$7,Aux!$E$2:$G$13,2,FALSE))*(tbVisitas[Data]&lt;=VLOOKUP($B$7,Aux!$E$2:$G$13,3,FALSE))=1,tbVisitas[Linha]),ROW(A491)),IF((tbVisitas[Funcionário]=$B$5)*(tbVisitas[Data]&gt;=VLOOKUP($B$7,Aux!$E$2:$G$13,2,FALSE))*(tbVisitas[Data]&lt;=VLOOKUP($B$7,Aux!$E$2:$G$13,3,FALSE))=1,tbVisitas[Linha]),0),9),"")</f>
        <v/>
      </c>
    </row>
    <row r="497" spans="4:9" ht="30" customHeight="1" x14ac:dyDescent="0.25">
      <c r="D497" s="28" t="str">
        <f ca="1">IF($I497="","",IFERROR(INDEX(tbVisitas[],MATCH($I497,tbVisitas[Linha],0),3),""))</f>
        <v/>
      </c>
      <c r="E497" s="28" t="str">
        <f ca="1">IF($I497="","",IFERROR(INDEX(tbVisitas[],MATCH($I497,tbVisitas[Linha],0),5),""))</f>
        <v/>
      </c>
      <c r="F497" s="29" t="str">
        <f ca="1">IF($I497="","",IFERROR(INDEX(tbVisitas[],MATCH($I497,tbVisitas[Linha],0),1),""))</f>
        <v/>
      </c>
      <c r="G497" s="30" t="str">
        <f ca="1">IF($I497="","",IFERROR(INDEX(tbVisitas[],MATCH($I497,tbVisitas[Linha],0),6),""))</f>
        <v/>
      </c>
      <c r="H497" s="30" t="str">
        <f ca="1">IF($I497="","",IFERROR(INDEX(tbVisitas[],MATCH($I497,tbVisitas[Linha],0),7),""))</f>
        <v/>
      </c>
      <c r="I497" s="30" t="str">
        <f t="array" aca="1" ref="I497" ca="1">IFERROR(INDEX(tbVisitas[],MATCH(SMALL(IF((tbVisitas[Funcionário]=$B$5)*(tbVisitas[Data]&gt;=VLOOKUP($B$7,Aux!$E$2:$G$13,2,FALSE))*(tbVisitas[Data]&lt;=VLOOKUP($B$7,Aux!$E$2:$G$13,3,FALSE))=1,tbVisitas[Linha]),ROW(A492)),IF((tbVisitas[Funcionário]=$B$5)*(tbVisitas[Data]&gt;=VLOOKUP($B$7,Aux!$E$2:$G$13,2,FALSE))*(tbVisitas[Data]&lt;=VLOOKUP($B$7,Aux!$E$2:$G$13,3,FALSE))=1,tbVisitas[Linha]),0),9),"")</f>
        <v/>
      </c>
    </row>
    <row r="498" spans="4:9" ht="30" customHeight="1" x14ac:dyDescent="0.25">
      <c r="D498" s="28" t="str">
        <f ca="1">IF($I498="","",IFERROR(INDEX(tbVisitas[],MATCH($I498,tbVisitas[Linha],0),3),""))</f>
        <v/>
      </c>
      <c r="E498" s="28" t="str">
        <f ca="1">IF($I498="","",IFERROR(INDEX(tbVisitas[],MATCH($I498,tbVisitas[Linha],0),5),""))</f>
        <v/>
      </c>
      <c r="F498" s="29" t="str">
        <f ca="1">IF($I498="","",IFERROR(INDEX(tbVisitas[],MATCH($I498,tbVisitas[Linha],0),1),""))</f>
        <v/>
      </c>
      <c r="G498" s="30" t="str">
        <f ca="1">IF($I498="","",IFERROR(INDEX(tbVisitas[],MATCH($I498,tbVisitas[Linha],0),6),""))</f>
        <v/>
      </c>
      <c r="H498" s="30" t="str">
        <f ca="1">IF($I498="","",IFERROR(INDEX(tbVisitas[],MATCH($I498,tbVisitas[Linha],0),7),""))</f>
        <v/>
      </c>
      <c r="I498" s="30" t="str">
        <f t="array" aca="1" ref="I498" ca="1">IFERROR(INDEX(tbVisitas[],MATCH(SMALL(IF((tbVisitas[Funcionário]=$B$5)*(tbVisitas[Data]&gt;=VLOOKUP($B$7,Aux!$E$2:$G$13,2,FALSE))*(tbVisitas[Data]&lt;=VLOOKUP($B$7,Aux!$E$2:$G$13,3,FALSE))=1,tbVisitas[Linha]),ROW(A493)),IF((tbVisitas[Funcionário]=$B$5)*(tbVisitas[Data]&gt;=VLOOKUP($B$7,Aux!$E$2:$G$13,2,FALSE))*(tbVisitas[Data]&lt;=VLOOKUP($B$7,Aux!$E$2:$G$13,3,FALSE))=1,tbVisitas[Linha]),0),9),"")</f>
        <v/>
      </c>
    </row>
    <row r="499" spans="4:9" ht="30" customHeight="1" x14ac:dyDescent="0.25">
      <c r="D499" s="28" t="str">
        <f ca="1">IF($I499="","",IFERROR(INDEX(tbVisitas[],MATCH($I499,tbVisitas[Linha],0),3),""))</f>
        <v/>
      </c>
      <c r="E499" s="28" t="str">
        <f ca="1">IF($I499="","",IFERROR(INDEX(tbVisitas[],MATCH($I499,tbVisitas[Linha],0),5),""))</f>
        <v/>
      </c>
      <c r="F499" s="29" t="str">
        <f ca="1">IF($I499="","",IFERROR(INDEX(tbVisitas[],MATCH($I499,tbVisitas[Linha],0),1),""))</f>
        <v/>
      </c>
      <c r="G499" s="30" t="str">
        <f ca="1">IF($I499="","",IFERROR(INDEX(tbVisitas[],MATCH($I499,tbVisitas[Linha],0),6),""))</f>
        <v/>
      </c>
      <c r="H499" s="30" t="str">
        <f ca="1">IF($I499="","",IFERROR(INDEX(tbVisitas[],MATCH($I499,tbVisitas[Linha],0),7),""))</f>
        <v/>
      </c>
      <c r="I499" s="30" t="str">
        <f t="array" aca="1" ref="I499" ca="1">IFERROR(INDEX(tbVisitas[],MATCH(SMALL(IF((tbVisitas[Funcionário]=$B$5)*(tbVisitas[Data]&gt;=VLOOKUP($B$7,Aux!$E$2:$G$13,2,FALSE))*(tbVisitas[Data]&lt;=VLOOKUP($B$7,Aux!$E$2:$G$13,3,FALSE))=1,tbVisitas[Linha]),ROW(A494)),IF((tbVisitas[Funcionário]=$B$5)*(tbVisitas[Data]&gt;=VLOOKUP($B$7,Aux!$E$2:$G$13,2,FALSE))*(tbVisitas[Data]&lt;=VLOOKUP($B$7,Aux!$E$2:$G$13,3,FALSE))=1,tbVisitas[Linha]),0),9),"")</f>
        <v/>
      </c>
    </row>
    <row r="500" spans="4:9" ht="30" customHeight="1" x14ac:dyDescent="0.25">
      <c r="D500" s="28" t="str">
        <f ca="1">IF($I500="","",IFERROR(INDEX(tbVisitas[],MATCH($I500,tbVisitas[Linha],0),3),""))</f>
        <v/>
      </c>
      <c r="E500" s="28" t="str">
        <f ca="1">IF($I500="","",IFERROR(INDEX(tbVisitas[],MATCH($I500,tbVisitas[Linha],0),5),""))</f>
        <v/>
      </c>
      <c r="F500" s="29" t="str">
        <f ca="1">IF($I500="","",IFERROR(INDEX(tbVisitas[],MATCH($I500,tbVisitas[Linha],0),1),""))</f>
        <v/>
      </c>
      <c r="G500" s="30" t="str">
        <f ca="1">IF($I500="","",IFERROR(INDEX(tbVisitas[],MATCH($I500,tbVisitas[Linha],0),6),""))</f>
        <v/>
      </c>
      <c r="H500" s="30" t="str">
        <f ca="1">IF($I500="","",IFERROR(INDEX(tbVisitas[],MATCH($I500,tbVisitas[Linha],0),7),""))</f>
        <v/>
      </c>
      <c r="I500" s="30" t="str">
        <f t="array" aca="1" ref="I500" ca="1">IFERROR(INDEX(tbVisitas[],MATCH(SMALL(IF((tbVisitas[Funcionário]=$B$5)*(tbVisitas[Data]&gt;=VLOOKUP($B$7,Aux!$E$2:$G$13,2,FALSE))*(tbVisitas[Data]&lt;=VLOOKUP($B$7,Aux!$E$2:$G$13,3,FALSE))=1,tbVisitas[Linha]),ROW(A495)),IF((tbVisitas[Funcionário]=$B$5)*(tbVisitas[Data]&gt;=VLOOKUP($B$7,Aux!$E$2:$G$13,2,FALSE))*(tbVisitas[Data]&lt;=VLOOKUP($B$7,Aux!$E$2:$G$13,3,FALSE))=1,tbVisitas[Linha]),0),9),"")</f>
        <v/>
      </c>
    </row>
    <row r="501" spans="4:9" ht="30" customHeight="1" x14ac:dyDescent="0.25">
      <c r="D501" s="28" t="str">
        <f ca="1">IF($I501="","",IFERROR(INDEX(tbVisitas[],MATCH($I501,tbVisitas[Linha],0),3),""))</f>
        <v/>
      </c>
      <c r="E501" s="28" t="str">
        <f ca="1">IF($I501="","",IFERROR(INDEX(tbVisitas[],MATCH($I501,tbVisitas[Linha],0),5),""))</f>
        <v/>
      </c>
      <c r="F501" s="29" t="str">
        <f ca="1">IF($I501="","",IFERROR(INDEX(tbVisitas[],MATCH($I501,tbVisitas[Linha],0),1),""))</f>
        <v/>
      </c>
      <c r="G501" s="30" t="str">
        <f ca="1">IF($I501="","",IFERROR(INDEX(tbVisitas[],MATCH($I501,tbVisitas[Linha],0),6),""))</f>
        <v/>
      </c>
      <c r="H501" s="30" t="str">
        <f ca="1">IF($I501="","",IFERROR(INDEX(tbVisitas[],MATCH($I501,tbVisitas[Linha],0),7),""))</f>
        <v/>
      </c>
      <c r="I501" s="30" t="str">
        <f t="array" aca="1" ref="I501" ca="1">IFERROR(INDEX(tbVisitas[],MATCH(SMALL(IF((tbVisitas[Funcionário]=$B$5)*(tbVisitas[Data]&gt;=VLOOKUP($B$7,Aux!$E$2:$G$13,2,FALSE))*(tbVisitas[Data]&lt;=VLOOKUP($B$7,Aux!$E$2:$G$13,3,FALSE))=1,tbVisitas[Linha]),ROW(A496)),IF((tbVisitas[Funcionário]=$B$5)*(tbVisitas[Data]&gt;=VLOOKUP($B$7,Aux!$E$2:$G$13,2,FALSE))*(tbVisitas[Data]&lt;=VLOOKUP($B$7,Aux!$E$2:$G$13,3,FALSE))=1,tbVisitas[Linha]),0),9),"")</f>
        <v/>
      </c>
    </row>
    <row r="502" spans="4:9" ht="30" customHeight="1" x14ac:dyDescent="0.25">
      <c r="D502" s="28" t="str">
        <f ca="1">IF($I502="","",IFERROR(INDEX(tbVisitas[],MATCH($I502,tbVisitas[Linha],0),3),""))</f>
        <v/>
      </c>
      <c r="E502" s="28" t="str">
        <f ca="1">IF($I502="","",IFERROR(INDEX(tbVisitas[],MATCH($I502,tbVisitas[Linha],0),5),""))</f>
        <v/>
      </c>
      <c r="F502" s="29" t="str">
        <f ca="1">IF($I502="","",IFERROR(INDEX(tbVisitas[],MATCH($I502,tbVisitas[Linha],0),1),""))</f>
        <v/>
      </c>
      <c r="G502" s="30" t="str">
        <f ca="1">IF($I502="","",IFERROR(INDEX(tbVisitas[],MATCH($I502,tbVisitas[Linha],0),6),""))</f>
        <v/>
      </c>
      <c r="H502" s="30" t="str">
        <f ca="1">IF($I502="","",IFERROR(INDEX(tbVisitas[],MATCH($I502,tbVisitas[Linha],0),7),""))</f>
        <v/>
      </c>
      <c r="I502" s="30" t="str">
        <f t="array" aca="1" ref="I502" ca="1">IFERROR(INDEX(tbVisitas[],MATCH(SMALL(IF((tbVisitas[Funcionário]=$B$5)*(tbVisitas[Data]&gt;=VLOOKUP($B$7,Aux!$E$2:$G$13,2,FALSE))*(tbVisitas[Data]&lt;=VLOOKUP($B$7,Aux!$E$2:$G$13,3,FALSE))=1,tbVisitas[Linha]),ROW(A497)),IF((tbVisitas[Funcionário]=$B$5)*(tbVisitas[Data]&gt;=VLOOKUP($B$7,Aux!$E$2:$G$13,2,FALSE))*(tbVisitas[Data]&lt;=VLOOKUP($B$7,Aux!$E$2:$G$13,3,FALSE))=1,tbVisitas[Linha]),0),9),"")</f>
        <v/>
      </c>
    </row>
    <row r="503" spans="4:9" ht="30" customHeight="1" x14ac:dyDescent="0.25">
      <c r="D503" s="28" t="str">
        <f ca="1">IF($I503="","",IFERROR(INDEX(tbVisitas[],MATCH($I503,tbVisitas[Linha],0),3),""))</f>
        <v/>
      </c>
      <c r="E503" s="28" t="str">
        <f ca="1">IF($I503="","",IFERROR(INDEX(tbVisitas[],MATCH($I503,tbVisitas[Linha],0),5),""))</f>
        <v/>
      </c>
      <c r="F503" s="29" t="str">
        <f ca="1">IF($I503="","",IFERROR(INDEX(tbVisitas[],MATCH($I503,tbVisitas[Linha],0),1),""))</f>
        <v/>
      </c>
      <c r="G503" s="30" t="str">
        <f ca="1">IF($I503="","",IFERROR(INDEX(tbVisitas[],MATCH($I503,tbVisitas[Linha],0),6),""))</f>
        <v/>
      </c>
      <c r="H503" s="30" t="str">
        <f ca="1">IF($I503="","",IFERROR(INDEX(tbVisitas[],MATCH($I503,tbVisitas[Linha],0),7),""))</f>
        <v/>
      </c>
      <c r="I503" s="30" t="str">
        <f t="array" aca="1" ref="I503" ca="1">IFERROR(INDEX(tbVisitas[],MATCH(SMALL(IF((tbVisitas[Funcionário]=$B$5)*(tbVisitas[Data]&gt;=VLOOKUP($B$7,Aux!$E$2:$G$13,2,FALSE))*(tbVisitas[Data]&lt;=VLOOKUP($B$7,Aux!$E$2:$G$13,3,FALSE))=1,tbVisitas[Linha]),ROW(A498)),IF((tbVisitas[Funcionário]=$B$5)*(tbVisitas[Data]&gt;=VLOOKUP($B$7,Aux!$E$2:$G$13,2,FALSE))*(tbVisitas[Data]&lt;=VLOOKUP($B$7,Aux!$E$2:$G$13,3,FALSE))=1,tbVisitas[Linha]),0),9),"")</f>
        <v/>
      </c>
    </row>
    <row r="504" spans="4:9" ht="30" customHeight="1" x14ac:dyDescent="0.25">
      <c r="D504" s="28" t="str">
        <f ca="1">IF($I504="","",IFERROR(INDEX(tbVisitas[],MATCH($I504,tbVisitas[Linha],0),3),""))</f>
        <v/>
      </c>
      <c r="E504" s="28" t="str">
        <f ca="1">IF($I504="","",IFERROR(INDEX(tbVisitas[],MATCH($I504,tbVisitas[Linha],0),5),""))</f>
        <v/>
      </c>
      <c r="F504" s="29" t="str">
        <f ca="1">IF($I504="","",IFERROR(INDEX(tbVisitas[],MATCH($I504,tbVisitas[Linha],0),1),""))</f>
        <v/>
      </c>
      <c r="G504" s="30" t="str">
        <f ca="1">IF($I504="","",IFERROR(INDEX(tbVisitas[],MATCH($I504,tbVisitas[Linha],0),6),""))</f>
        <v/>
      </c>
      <c r="H504" s="30" t="str">
        <f ca="1">IF($I504="","",IFERROR(INDEX(tbVisitas[],MATCH($I504,tbVisitas[Linha],0),7),""))</f>
        <v/>
      </c>
      <c r="I504" s="30" t="str">
        <f t="array" aca="1" ref="I504" ca="1">IFERROR(INDEX(tbVisitas[],MATCH(SMALL(IF((tbVisitas[Funcionário]=$B$5)*(tbVisitas[Data]&gt;=VLOOKUP($B$7,Aux!$E$2:$G$13,2,FALSE))*(tbVisitas[Data]&lt;=VLOOKUP($B$7,Aux!$E$2:$G$13,3,FALSE))=1,tbVisitas[Linha]),ROW(A499)),IF((tbVisitas[Funcionário]=$B$5)*(tbVisitas[Data]&gt;=VLOOKUP($B$7,Aux!$E$2:$G$13,2,FALSE))*(tbVisitas[Data]&lt;=VLOOKUP($B$7,Aux!$E$2:$G$13,3,FALSE))=1,tbVisitas[Linha]),0),9),"")</f>
        <v/>
      </c>
    </row>
    <row r="505" spans="4:9" ht="30" customHeight="1" x14ac:dyDescent="0.25">
      <c r="D505" s="28" t="str">
        <f ca="1">IF($I505="","",IFERROR(INDEX(tbVisitas[],MATCH($I505,tbVisitas[Linha],0),3),""))</f>
        <v/>
      </c>
      <c r="E505" s="28" t="str">
        <f ca="1">IF($I505="","",IFERROR(INDEX(tbVisitas[],MATCH($I505,tbVisitas[Linha],0),5),""))</f>
        <v/>
      </c>
      <c r="F505" s="29" t="str">
        <f ca="1">IF($I505="","",IFERROR(INDEX(tbVisitas[],MATCH($I505,tbVisitas[Linha],0),1),""))</f>
        <v/>
      </c>
      <c r="G505" s="30" t="str">
        <f ca="1">IF($I505="","",IFERROR(INDEX(tbVisitas[],MATCH($I505,tbVisitas[Linha],0),6),""))</f>
        <v/>
      </c>
      <c r="H505" s="30" t="str">
        <f ca="1">IF($I505="","",IFERROR(INDEX(tbVisitas[],MATCH($I505,tbVisitas[Linha],0),7),""))</f>
        <v/>
      </c>
      <c r="I505" s="30" t="str">
        <f t="array" aca="1" ref="I505" ca="1">IFERROR(INDEX(tbVisitas[],MATCH(SMALL(IF((tbVisitas[Funcionário]=$B$5)*(tbVisitas[Data]&gt;=VLOOKUP($B$7,Aux!$E$2:$G$13,2,FALSE))*(tbVisitas[Data]&lt;=VLOOKUP($B$7,Aux!$E$2:$G$13,3,FALSE))=1,tbVisitas[Linha]),ROW(A500)),IF((tbVisitas[Funcionário]=$B$5)*(tbVisitas[Data]&gt;=VLOOKUP($B$7,Aux!$E$2:$G$13,2,FALSE))*(tbVisitas[Data]&lt;=VLOOKUP($B$7,Aux!$E$2:$G$13,3,FALSE))=1,tbVisitas[Linha]),0),9),"")</f>
        <v/>
      </c>
    </row>
    <row r="506" spans="4:9" ht="30" customHeight="1" x14ac:dyDescent="0.25">
      <c r="D506" s="28" t="str">
        <f ca="1">IF($I506="","",IFERROR(INDEX(tbVisitas[],MATCH($I506,tbVisitas[Linha],0),3),""))</f>
        <v/>
      </c>
      <c r="E506" s="28" t="str">
        <f ca="1">IF($I506="","",IFERROR(INDEX(tbVisitas[],MATCH($I506,tbVisitas[Linha],0),5),""))</f>
        <v/>
      </c>
      <c r="F506" s="29" t="str">
        <f ca="1">IF($I506="","",IFERROR(INDEX(tbVisitas[],MATCH($I506,tbVisitas[Linha],0),1),""))</f>
        <v/>
      </c>
      <c r="G506" s="30" t="str">
        <f ca="1">IF($I506="","",IFERROR(INDEX(tbVisitas[],MATCH($I506,tbVisitas[Linha],0),6),""))</f>
        <v/>
      </c>
      <c r="H506" s="30" t="str">
        <f ca="1">IF($I506="","",IFERROR(INDEX(tbVisitas[],MATCH($I506,tbVisitas[Linha],0),7),""))</f>
        <v/>
      </c>
      <c r="I506" s="30" t="str">
        <f t="array" aca="1" ref="I506" ca="1">IFERROR(INDEX(tbVisitas[],MATCH(SMALL(IF((tbVisitas[Funcionário]=$B$5)*(tbVisitas[Data]&gt;=VLOOKUP($B$7,Aux!$E$2:$G$13,2,FALSE))*(tbVisitas[Data]&lt;=VLOOKUP($B$7,Aux!$E$2:$G$13,3,FALSE))=1,tbVisitas[Linha]),ROW(A501)),IF((tbVisitas[Funcionário]=$B$5)*(tbVisitas[Data]&gt;=VLOOKUP($B$7,Aux!$E$2:$G$13,2,FALSE))*(tbVisitas[Data]&lt;=VLOOKUP($B$7,Aux!$E$2:$G$13,3,FALSE))=1,tbVisitas[Linha]),0),9),"")</f>
        <v/>
      </c>
    </row>
    <row r="507" spans="4:9" ht="30" customHeight="1" x14ac:dyDescent="0.25">
      <c r="D507" s="28" t="str">
        <f ca="1">IF($I507="","",IFERROR(INDEX(tbVisitas[],MATCH($I507,tbVisitas[Linha],0),3),""))</f>
        <v/>
      </c>
      <c r="E507" s="28" t="str">
        <f ca="1">IF($I507="","",IFERROR(INDEX(tbVisitas[],MATCH($I507,tbVisitas[Linha],0),5),""))</f>
        <v/>
      </c>
      <c r="F507" s="29" t="str">
        <f ca="1">IF($I507="","",IFERROR(INDEX(tbVisitas[],MATCH($I507,tbVisitas[Linha],0),1),""))</f>
        <v/>
      </c>
      <c r="G507" s="30" t="str">
        <f ca="1">IF($I507="","",IFERROR(INDEX(tbVisitas[],MATCH($I507,tbVisitas[Linha],0),6),""))</f>
        <v/>
      </c>
      <c r="H507" s="30" t="str">
        <f ca="1">IF($I507="","",IFERROR(INDEX(tbVisitas[],MATCH($I507,tbVisitas[Linha],0),7),""))</f>
        <v/>
      </c>
      <c r="I507" s="30" t="str">
        <f t="array" aca="1" ref="I507" ca="1">IFERROR(INDEX(tbVisitas[],MATCH(SMALL(IF((tbVisitas[Funcionário]=$B$5)*(tbVisitas[Data]&gt;=VLOOKUP($B$7,Aux!$E$2:$G$13,2,FALSE))*(tbVisitas[Data]&lt;=VLOOKUP($B$7,Aux!$E$2:$G$13,3,FALSE))=1,tbVisitas[Linha]),ROW(A502)),IF((tbVisitas[Funcionário]=$B$5)*(tbVisitas[Data]&gt;=VLOOKUP($B$7,Aux!$E$2:$G$13,2,FALSE))*(tbVisitas[Data]&lt;=VLOOKUP($B$7,Aux!$E$2:$G$13,3,FALSE))=1,tbVisitas[Linha]),0),9),"")</f>
        <v/>
      </c>
    </row>
    <row r="508" spans="4:9" ht="30" customHeight="1" x14ac:dyDescent="0.25">
      <c r="D508" s="28" t="str">
        <f ca="1">IF($I508="","",IFERROR(INDEX(tbVisitas[],MATCH($I508,tbVisitas[Linha],0),3),""))</f>
        <v/>
      </c>
      <c r="E508" s="28" t="str">
        <f ca="1">IF($I508="","",IFERROR(INDEX(tbVisitas[],MATCH($I508,tbVisitas[Linha],0),5),""))</f>
        <v/>
      </c>
      <c r="F508" s="29" t="str">
        <f ca="1">IF($I508="","",IFERROR(INDEX(tbVisitas[],MATCH($I508,tbVisitas[Linha],0),1),""))</f>
        <v/>
      </c>
      <c r="G508" s="30" t="str">
        <f ca="1">IF($I508="","",IFERROR(INDEX(tbVisitas[],MATCH($I508,tbVisitas[Linha],0),6),""))</f>
        <v/>
      </c>
      <c r="H508" s="30" t="str">
        <f ca="1">IF($I508="","",IFERROR(INDEX(tbVisitas[],MATCH($I508,tbVisitas[Linha],0),7),""))</f>
        <v/>
      </c>
      <c r="I508" s="30" t="str">
        <f t="array" aca="1" ref="I508" ca="1">IFERROR(INDEX(tbVisitas[],MATCH(SMALL(IF((tbVisitas[Funcionário]=$B$5)*(tbVisitas[Data]&gt;=VLOOKUP($B$7,Aux!$E$2:$G$13,2,FALSE))*(tbVisitas[Data]&lt;=VLOOKUP($B$7,Aux!$E$2:$G$13,3,FALSE))=1,tbVisitas[Linha]),ROW(A503)),IF((tbVisitas[Funcionário]=$B$5)*(tbVisitas[Data]&gt;=VLOOKUP($B$7,Aux!$E$2:$G$13,2,FALSE))*(tbVisitas[Data]&lt;=VLOOKUP($B$7,Aux!$E$2:$G$13,3,FALSE))=1,tbVisitas[Linha]),0),9),"")</f>
        <v/>
      </c>
    </row>
    <row r="509" spans="4:9" ht="30" customHeight="1" x14ac:dyDescent="0.25">
      <c r="D509" s="28" t="str">
        <f ca="1">IF($I509="","",IFERROR(INDEX(tbVisitas[],MATCH($I509,tbVisitas[Linha],0),3),""))</f>
        <v/>
      </c>
      <c r="E509" s="28" t="str">
        <f ca="1">IF($I509="","",IFERROR(INDEX(tbVisitas[],MATCH($I509,tbVisitas[Linha],0),5),""))</f>
        <v/>
      </c>
      <c r="F509" s="29" t="str">
        <f ca="1">IF($I509="","",IFERROR(INDEX(tbVisitas[],MATCH($I509,tbVisitas[Linha],0),1),""))</f>
        <v/>
      </c>
      <c r="G509" s="30" t="str">
        <f ca="1">IF($I509="","",IFERROR(INDEX(tbVisitas[],MATCH($I509,tbVisitas[Linha],0),6),""))</f>
        <v/>
      </c>
      <c r="H509" s="30" t="str">
        <f ca="1">IF($I509="","",IFERROR(INDEX(tbVisitas[],MATCH($I509,tbVisitas[Linha],0),7),""))</f>
        <v/>
      </c>
      <c r="I509" s="30" t="str">
        <f t="array" aca="1" ref="I509" ca="1">IFERROR(INDEX(tbVisitas[],MATCH(SMALL(IF((tbVisitas[Funcionário]=$B$5)*(tbVisitas[Data]&gt;=VLOOKUP($B$7,Aux!$E$2:$G$13,2,FALSE))*(tbVisitas[Data]&lt;=VLOOKUP($B$7,Aux!$E$2:$G$13,3,FALSE))=1,tbVisitas[Linha]),ROW(A504)),IF((tbVisitas[Funcionário]=$B$5)*(tbVisitas[Data]&gt;=VLOOKUP($B$7,Aux!$E$2:$G$13,2,FALSE))*(tbVisitas[Data]&lt;=VLOOKUP($B$7,Aux!$E$2:$G$13,3,FALSE))=1,tbVisitas[Linha]),0),9),"")</f>
        <v/>
      </c>
    </row>
    <row r="510" spans="4:9" ht="30" customHeight="1" x14ac:dyDescent="0.25">
      <c r="D510" s="28" t="str">
        <f ca="1">IF($I510="","",IFERROR(INDEX(tbVisitas[],MATCH($I510,tbVisitas[Linha],0),3),""))</f>
        <v/>
      </c>
      <c r="E510" s="28" t="str">
        <f ca="1">IF($I510="","",IFERROR(INDEX(tbVisitas[],MATCH($I510,tbVisitas[Linha],0),5),""))</f>
        <v/>
      </c>
      <c r="F510" s="29" t="str">
        <f ca="1">IF($I510="","",IFERROR(INDEX(tbVisitas[],MATCH($I510,tbVisitas[Linha],0),1),""))</f>
        <v/>
      </c>
      <c r="G510" s="30" t="str">
        <f ca="1">IF($I510="","",IFERROR(INDEX(tbVisitas[],MATCH($I510,tbVisitas[Linha],0),6),""))</f>
        <v/>
      </c>
      <c r="H510" s="30" t="str">
        <f ca="1">IF($I510="","",IFERROR(INDEX(tbVisitas[],MATCH($I510,tbVisitas[Linha],0),7),""))</f>
        <v/>
      </c>
      <c r="I510" s="30" t="str">
        <f t="array" aca="1" ref="I510" ca="1">IFERROR(INDEX(tbVisitas[],MATCH(SMALL(IF((tbVisitas[Funcionário]=$B$5)*(tbVisitas[Data]&gt;=VLOOKUP($B$7,Aux!$E$2:$G$13,2,FALSE))*(tbVisitas[Data]&lt;=VLOOKUP($B$7,Aux!$E$2:$G$13,3,FALSE))=1,tbVisitas[Linha]),ROW(A505)),IF((tbVisitas[Funcionário]=$B$5)*(tbVisitas[Data]&gt;=VLOOKUP($B$7,Aux!$E$2:$G$13,2,FALSE))*(tbVisitas[Data]&lt;=VLOOKUP($B$7,Aux!$E$2:$G$13,3,FALSE))=1,tbVisitas[Linha]),0),9),"")</f>
        <v/>
      </c>
    </row>
    <row r="511" spans="4:9" ht="30" customHeight="1" x14ac:dyDescent="0.25">
      <c r="D511" s="28" t="str">
        <f ca="1">IF($I511="","",IFERROR(INDEX(tbVisitas[],MATCH($I511,tbVisitas[Linha],0),3),""))</f>
        <v/>
      </c>
      <c r="E511" s="28" t="str">
        <f ca="1">IF($I511="","",IFERROR(INDEX(tbVisitas[],MATCH($I511,tbVisitas[Linha],0),5),""))</f>
        <v/>
      </c>
      <c r="F511" s="29" t="str">
        <f ca="1">IF($I511="","",IFERROR(INDEX(tbVisitas[],MATCH($I511,tbVisitas[Linha],0),1),""))</f>
        <v/>
      </c>
      <c r="G511" s="30" t="str">
        <f ca="1">IF($I511="","",IFERROR(INDEX(tbVisitas[],MATCH($I511,tbVisitas[Linha],0),6),""))</f>
        <v/>
      </c>
      <c r="H511" s="30" t="str">
        <f ca="1">IF($I511="","",IFERROR(INDEX(tbVisitas[],MATCH($I511,tbVisitas[Linha],0),7),""))</f>
        <v/>
      </c>
      <c r="I511" s="30" t="str">
        <f t="array" aca="1" ref="I511" ca="1">IFERROR(INDEX(tbVisitas[],MATCH(SMALL(IF((tbVisitas[Funcionário]=$B$5)*(tbVisitas[Data]&gt;=VLOOKUP($B$7,Aux!$E$2:$G$13,2,FALSE))*(tbVisitas[Data]&lt;=VLOOKUP($B$7,Aux!$E$2:$G$13,3,FALSE))=1,tbVisitas[Linha]),ROW(A506)),IF((tbVisitas[Funcionário]=$B$5)*(tbVisitas[Data]&gt;=VLOOKUP($B$7,Aux!$E$2:$G$13,2,FALSE))*(tbVisitas[Data]&lt;=VLOOKUP($B$7,Aux!$E$2:$G$13,3,FALSE))=1,tbVisitas[Linha]),0),9),"")</f>
        <v/>
      </c>
    </row>
    <row r="512" spans="4:9" ht="30" customHeight="1" x14ac:dyDescent="0.25">
      <c r="D512" s="28" t="str">
        <f ca="1">IF($I512="","",IFERROR(INDEX(tbVisitas[],MATCH($I512,tbVisitas[Linha],0),3),""))</f>
        <v/>
      </c>
      <c r="E512" s="28" t="str">
        <f ca="1">IF($I512="","",IFERROR(INDEX(tbVisitas[],MATCH($I512,tbVisitas[Linha],0),5),""))</f>
        <v/>
      </c>
      <c r="F512" s="29" t="str">
        <f ca="1">IF($I512="","",IFERROR(INDEX(tbVisitas[],MATCH($I512,tbVisitas[Linha],0),1),""))</f>
        <v/>
      </c>
      <c r="G512" s="30" t="str">
        <f ca="1">IF($I512="","",IFERROR(INDEX(tbVisitas[],MATCH($I512,tbVisitas[Linha],0),6),""))</f>
        <v/>
      </c>
      <c r="H512" s="30" t="str">
        <f ca="1">IF($I512="","",IFERROR(INDEX(tbVisitas[],MATCH($I512,tbVisitas[Linha],0),7),""))</f>
        <v/>
      </c>
      <c r="I512" s="30" t="str">
        <f t="array" aca="1" ref="I512" ca="1">IFERROR(INDEX(tbVisitas[],MATCH(SMALL(IF((tbVisitas[Funcionário]=$B$5)*(tbVisitas[Data]&gt;=VLOOKUP($B$7,Aux!$E$2:$G$13,2,FALSE))*(tbVisitas[Data]&lt;=VLOOKUP($B$7,Aux!$E$2:$G$13,3,FALSE))=1,tbVisitas[Linha]),ROW(A507)),IF((tbVisitas[Funcionário]=$B$5)*(tbVisitas[Data]&gt;=VLOOKUP($B$7,Aux!$E$2:$G$13,2,FALSE))*(tbVisitas[Data]&lt;=VLOOKUP($B$7,Aux!$E$2:$G$13,3,FALSE))=1,tbVisitas[Linha]),0),9),"")</f>
        <v/>
      </c>
    </row>
    <row r="513" spans="4:9" ht="30" customHeight="1" x14ac:dyDescent="0.25">
      <c r="D513" s="28" t="str">
        <f ca="1">IF($I513="","",IFERROR(INDEX(tbVisitas[],MATCH($I513,tbVisitas[Linha],0),3),""))</f>
        <v/>
      </c>
      <c r="E513" s="28" t="str">
        <f ca="1">IF($I513="","",IFERROR(INDEX(tbVisitas[],MATCH($I513,tbVisitas[Linha],0),5),""))</f>
        <v/>
      </c>
      <c r="F513" s="29" t="str">
        <f ca="1">IF($I513="","",IFERROR(INDEX(tbVisitas[],MATCH($I513,tbVisitas[Linha],0),1),""))</f>
        <v/>
      </c>
      <c r="G513" s="30" t="str">
        <f ca="1">IF($I513="","",IFERROR(INDEX(tbVisitas[],MATCH($I513,tbVisitas[Linha],0),6),""))</f>
        <v/>
      </c>
      <c r="H513" s="30" t="str">
        <f ca="1">IF($I513="","",IFERROR(INDEX(tbVisitas[],MATCH($I513,tbVisitas[Linha],0),7),""))</f>
        <v/>
      </c>
      <c r="I513" s="30" t="str">
        <f t="array" aca="1" ref="I513" ca="1">IFERROR(INDEX(tbVisitas[],MATCH(SMALL(IF((tbVisitas[Funcionário]=$B$5)*(tbVisitas[Data]&gt;=VLOOKUP($B$7,Aux!$E$2:$G$13,2,FALSE))*(tbVisitas[Data]&lt;=VLOOKUP($B$7,Aux!$E$2:$G$13,3,FALSE))=1,tbVisitas[Linha]),ROW(A508)),IF((tbVisitas[Funcionário]=$B$5)*(tbVisitas[Data]&gt;=VLOOKUP($B$7,Aux!$E$2:$G$13,2,FALSE))*(tbVisitas[Data]&lt;=VLOOKUP($B$7,Aux!$E$2:$G$13,3,FALSE))=1,tbVisitas[Linha]),0),9),"")</f>
        <v/>
      </c>
    </row>
    <row r="514" spans="4:9" ht="30" customHeight="1" x14ac:dyDescent="0.25">
      <c r="D514" s="28" t="str">
        <f ca="1">IF($I514="","",IFERROR(INDEX(tbVisitas[],MATCH($I514,tbVisitas[Linha],0),3),""))</f>
        <v/>
      </c>
      <c r="E514" s="28" t="str">
        <f ca="1">IF($I514="","",IFERROR(INDEX(tbVisitas[],MATCH($I514,tbVisitas[Linha],0),5),""))</f>
        <v/>
      </c>
      <c r="F514" s="29" t="str">
        <f ca="1">IF($I514="","",IFERROR(INDEX(tbVisitas[],MATCH($I514,tbVisitas[Linha],0),1),""))</f>
        <v/>
      </c>
      <c r="G514" s="30" t="str">
        <f ca="1">IF($I514="","",IFERROR(INDEX(tbVisitas[],MATCH($I514,tbVisitas[Linha],0),6),""))</f>
        <v/>
      </c>
      <c r="H514" s="30" t="str">
        <f ca="1">IF($I514="","",IFERROR(INDEX(tbVisitas[],MATCH($I514,tbVisitas[Linha],0),7),""))</f>
        <v/>
      </c>
      <c r="I514" s="30" t="str">
        <f t="array" aca="1" ref="I514" ca="1">IFERROR(INDEX(tbVisitas[],MATCH(SMALL(IF((tbVisitas[Funcionário]=$B$5)*(tbVisitas[Data]&gt;=VLOOKUP($B$7,Aux!$E$2:$G$13,2,FALSE))*(tbVisitas[Data]&lt;=VLOOKUP($B$7,Aux!$E$2:$G$13,3,FALSE))=1,tbVisitas[Linha]),ROW(A509)),IF((tbVisitas[Funcionário]=$B$5)*(tbVisitas[Data]&gt;=VLOOKUP($B$7,Aux!$E$2:$G$13,2,FALSE))*(tbVisitas[Data]&lt;=VLOOKUP($B$7,Aux!$E$2:$G$13,3,FALSE))=1,tbVisitas[Linha]),0),9),"")</f>
        <v/>
      </c>
    </row>
    <row r="515" spans="4:9" ht="30" customHeight="1" x14ac:dyDescent="0.25">
      <c r="D515" s="28" t="str">
        <f ca="1">IF($I515="","",IFERROR(INDEX(tbVisitas[],MATCH($I515,tbVisitas[Linha],0),3),""))</f>
        <v/>
      </c>
      <c r="E515" s="28" t="str">
        <f ca="1">IF($I515="","",IFERROR(INDEX(tbVisitas[],MATCH($I515,tbVisitas[Linha],0),5),""))</f>
        <v/>
      </c>
      <c r="F515" s="29" t="str">
        <f ca="1">IF($I515="","",IFERROR(INDEX(tbVisitas[],MATCH($I515,tbVisitas[Linha],0),1),""))</f>
        <v/>
      </c>
      <c r="G515" s="30" t="str">
        <f ca="1">IF($I515="","",IFERROR(INDEX(tbVisitas[],MATCH($I515,tbVisitas[Linha],0),6),""))</f>
        <v/>
      </c>
      <c r="H515" s="30" t="str">
        <f ca="1">IF($I515="","",IFERROR(INDEX(tbVisitas[],MATCH($I515,tbVisitas[Linha],0),7),""))</f>
        <v/>
      </c>
      <c r="I515" s="30" t="str">
        <f t="array" aca="1" ref="I515" ca="1">IFERROR(INDEX(tbVisitas[],MATCH(SMALL(IF((tbVisitas[Funcionário]=$B$5)*(tbVisitas[Data]&gt;=VLOOKUP($B$7,Aux!$E$2:$G$13,2,FALSE))*(tbVisitas[Data]&lt;=VLOOKUP($B$7,Aux!$E$2:$G$13,3,FALSE))=1,tbVisitas[Linha]),ROW(A510)),IF((tbVisitas[Funcionário]=$B$5)*(tbVisitas[Data]&gt;=VLOOKUP($B$7,Aux!$E$2:$G$13,2,FALSE))*(tbVisitas[Data]&lt;=VLOOKUP($B$7,Aux!$E$2:$G$13,3,FALSE))=1,tbVisitas[Linha]),0),9),"")</f>
        <v/>
      </c>
    </row>
    <row r="516" spans="4:9" ht="30" customHeight="1" x14ac:dyDescent="0.25">
      <c r="D516" s="28" t="str">
        <f ca="1">IF($I516="","",IFERROR(INDEX(tbVisitas[],MATCH($I516,tbVisitas[Linha],0),3),""))</f>
        <v/>
      </c>
      <c r="E516" s="28" t="str">
        <f ca="1">IF($I516="","",IFERROR(INDEX(tbVisitas[],MATCH($I516,tbVisitas[Linha],0),5),""))</f>
        <v/>
      </c>
      <c r="F516" s="29" t="str">
        <f ca="1">IF($I516="","",IFERROR(INDEX(tbVisitas[],MATCH($I516,tbVisitas[Linha],0),1),""))</f>
        <v/>
      </c>
      <c r="G516" s="30" t="str">
        <f ca="1">IF($I516="","",IFERROR(INDEX(tbVisitas[],MATCH($I516,tbVisitas[Linha],0),6),""))</f>
        <v/>
      </c>
      <c r="H516" s="30" t="str">
        <f ca="1">IF($I516="","",IFERROR(INDEX(tbVisitas[],MATCH($I516,tbVisitas[Linha],0),7),""))</f>
        <v/>
      </c>
      <c r="I516" s="30" t="str">
        <f t="array" aca="1" ref="I516" ca="1">IFERROR(INDEX(tbVisitas[],MATCH(SMALL(IF((tbVisitas[Funcionário]=$B$5)*(tbVisitas[Data]&gt;=VLOOKUP($B$7,Aux!$E$2:$G$13,2,FALSE))*(tbVisitas[Data]&lt;=VLOOKUP($B$7,Aux!$E$2:$G$13,3,FALSE))=1,tbVisitas[Linha]),ROW(A511)),IF((tbVisitas[Funcionário]=$B$5)*(tbVisitas[Data]&gt;=VLOOKUP($B$7,Aux!$E$2:$G$13,2,FALSE))*(tbVisitas[Data]&lt;=VLOOKUP($B$7,Aux!$E$2:$G$13,3,FALSE))=1,tbVisitas[Linha]),0),9),"")</f>
        <v/>
      </c>
    </row>
    <row r="517" spans="4:9" ht="30" customHeight="1" x14ac:dyDescent="0.25">
      <c r="D517" s="28" t="str">
        <f ca="1">IF($I517="","",IFERROR(INDEX(tbVisitas[],MATCH($I517,tbVisitas[Linha],0),3),""))</f>
        <v/>
      </c>
      <c r="E517" s="28" t="str">
        <f ca="1">IF($I517="","",IFERROR(INDEX(tbVisitas[],MATCH($I517,tbVisitas[Linha],0),5),""))</f>
        <v/>
      </c>
      <c r="F517" s="29" t="str">
        <f ca="1">IF($I517="","",IFERROR(INDEX(tbVisitas[],MATCH($I517,tbVisitas[Linha],0),1),""))</f>
        <v/>
      </c>
      <c r="G517" s="30" t="str">
        <f ca="1">IF($I517="","",IFERROR(INDEX(tbVisitas[],MATCH($I517,tbVisitas[Linha],0),6),""))</f>
        <v/>
      </c>
      <c r="H517" s="30" t="str">
        <f ca="1">IF($I517="","",IFERROR(INDEX(tbVisitas[],MATCH($I517,tbVisitas[Linha],0),7),""))</f>
        <v/>
      </c>
      <c r="I517" s="30" t="str">
        <f t="array" aca="1" ref="I517" ca="1">IFERROR(INDEX(tbVisitas[],MATCH(SMALL(IF((tbVisitas[Funcionário]=$B$5)*(tbVisitas[Data]&gt;=VLOOKUP($B$7,Aux!$E$2:$G$13,2,FALSE))*(tbVisitas[Data]&lt;=VLOOKUP($B$7,Aux!$E$2:$G$13,3,FALSE))=1,tbVisitas[Linha]),ROW(A512)),IF((tbVisitas[Funcionário]=$B$5)*(tbVisitas[Data]&gt;=VLOOKUP($B$7,Aux!$E$2:$G$13,2,FALSE))*(tbVisitas[Data]&lt;=VLOOKUP($B$7,Aux!$E$2:$G$13,3,FALSE))=1,tbVisitas[Linha]),0),9),"")</f>
        <v/>
      </c>
    </row>
    <row r="518" spans="4:9" ht="30" customHeight="1" x14ac:dyDescent="0.25">
      <c r="D518" s="28" t="str">
        <f ca="1">IF($I518="","",IFERROR(INDEX(tbVisitas[],MATCH($I518,tbVisitas[Linha],0),3),""))</f>
        <v/>
      </c>
      <c r="E518" s="28" t="str">
        <f ca="1">IF($I518="","",IFERROR(INDEX(tbVisitas[],MATCH($I518,tbVisitas[Linha],0),5),""))</f>
        <v/>
      </c>
      <c r="F518" s="29" t="str">
        <f ca="1">IF($I518="","",IFERROR(INDEX(tbVisitas[],MATCH($I518,tbVisitas[Linha],0),1),""))</f>
        <v/>
      </c>
      <c r="G518" s="30" t="str">
        <f ca="1">IF($I518="","",IFERROR(INDEX(tbVisitas[],MATCH($I518,tbVisitas[Linha],0),6),""))</f>
        <v/>
      </c>
      <c r="H518" s="30" t="str">
        <f ca="1">IF($I518="","",IFERROR(INDEX(tbVisitas[],MATCH($I518,tbVisitas[Linha],0),7),""))</f>
        <v/>
      </c>
      <c r="I518" s="30" t="str">
        <f t="array" aca="1" ref="I518" ca="1">IFERROR(INDEX(tbVisitas[],MATCH(SMALL(IF((tbVisitas[Funcionário]=$B$5)*(tbVisitas[Data]&gt;=VLOOKUP($B$7,Aux!$E$2:$G$13,2,FALSE))*(tbVisitas[Data]&lt;=VLOOKUP($B$7,Aux!$E$2:$G$13,3,FALSE))=1,tbVisitas[Linha]),ROW(A513)),IF((tbVisitas[Funcionário]=$B$5)*(tbVisitas[Data]&gt;=VLOOKUP($B$7,Aux!$E$2:$G$13,2,FALSE))*(tbVisitas[Data]&lt;=VLOOKUP($B$7,Aux!$E$2:$G$13,3,FALSE))=1,tbVisitas[Linha]),0),9),"")</f>
        <v/>
      </c>
    </row>
    <row r="519" spans="4:9" ht="30" customHeight="1" x14ac:dyDescent="0.25">
      <c r="D519" s="28" t="str">
        <f ca="1">IF($I519="","",IFERROR(INDEX(tbVisitas[],MATCH($I519,tbVisitas[Linha],0),3),""))</f>
        <v/>
      </c>
      <c r="E519" s="28" t="str">
        <f ca="1">IF($I519="","",IFERROR(INDEX(tbVisitas[],MATCH($I519,tbVisitas[Linha],0),5),""))</f>
        <v/>
      </c>
      <c r="F519" s="29" t="str">
        <f ca="1">IF($I519="","",IFERROR(INDEX(tbVisitas[],MATCH($I519,tbVisitas[Linha],0),1),""))</f>
        <v/>
      </c>
      <c r="G519" s="30" t="str">
        <f ca="1">IF($I519="","",IFERROR(INDEX(tbVisitas[],MATCH($I519,tbVisitas[Linha],0),6),""))</f>
        <v/>
      </c>
      <c r="H519" s="30" t="str">
        <f ca="1">IF($I519="","",IFERROR(INDEX(tbVisitas[],MATCH($I519,tbVisitas[Linha],0),7),""))</f>
        <v/>
      </c>
      <c r="I519" s="30" t="str">
        <f t="array" aca="1" ref="I519" ca="1">IFERROR(INDEX(tbVisitas[],MATCH(SMALL(IF((tbVisitas[Funcionário]=$B$5)*(tbVisitas[Data]&gt;=VLOOKUP($B$7,Aux!$E$2:$G$13,2,FALSE))*(tbVisitas[Data]&lt;=VLOOKUP($B$7,Aux!$E$2:$G$13,3,FALSE))=1,tbVisitas[Linha]),ROW(A514)),IF((tbVisitas[Funcionário]=$B$5)*(tbVisitas[Data]&gt;=VLOOKUP($B$7,Aux!$E$2:$G$13,2,FALSE))*(tbVisitas[Data]&lt;=VLOOKUP($B$7,Aux!$E$2:$G$13,3,FALSE))=1,tbVisitas[Linha]),0),9),"")</f>
        <v/>
      </c>
    </row>
    <row r="520" spans="4:9" ht="30" customHeight="1" x14ac:dyDescent="0.25">
      <c r="D520" s="28" t="str">
        <f ca="1">IF($I520="","",IFERROR(INDEX(tbVisitas[],MATCH($I520,tbVisitas[Linha],0),3),""))</f>
        <v/>
      </c>
      <c r="E520" s="28" t="str">
        <f ca="1">IF($I520="","",IFERROR(INDEX(tbVisitas[],MATCH($I520,tbVisitas[Linha],0),5),""))</f>
        <v/>
      </c>
      <c r="F520" s="29" t="str">
        <f ca="1">IF($I520="","",IFERROR(INDEX(tbVisitas[],MATCH($I520,tbVisitas[Linha],0),1),""))</f>
        <v/>
      </c>
      <c r="G520" s="30" t="str">
        <f ca="1">IF($I520="","",IFERROR(INDEX(tbVisitas[],MATCH($I520,tbVisitas[Linha],0),6),""))</f>
        <v/>
      </c>
      <c r="H520" s="30" t="str">
        <f ca="1">IF($I520="","",IFERROR(INDEX(tbVisitas[],MATCH($I520,tbVisitas[Linha],0),7),""))</f>
        <v/>
      </c>
      <c r="I520" s="30" t="str">
        <f t="array" aca="1" ref="I520" ca="1">IFERROR(INDEX(tbVisitas[],MATCH(SMALL(IF((tbVisitas[Funcionário]=$B$5)*(tbVisitas[Data]&gt;=VLOOKUP($B$7,Aux!$E$2:$G$13,2,FALSE))*(tbVisitas[Data]&lt;=VLOOKUP($B$7,Aux!$E$2:$G$13,3,FALSE))=1,tbVisitas[Linha]),ROW(A515)),IF((tbVisitas[Funcionário]=$B$5)*(tbVisitas[Data]&gt;=VLOOKUP($B$7,Aux!$E$2:$G$13,2,FALSE))*(tbVisitas[Data]&lt;=VLOOKUP($B$7,Aux!$E$2:$G$13,3,FALSE))=1,tbVisitas[Linha]),0),9),"")</f>
        <v/>
      </c>
    </row>
    <row r="521" spans="4:9" ht="30" customHeight="1" x14ac:dyDescent="0.25">
      <c r="D521" s="28" t="str">
        <f ca="1">IF($I521="","",IFERROR(INDEX(tbVisitas[],MATCH($I521,tbVisitas[Linha],0),3),""))</f>
        <v/>
      </c>
      <c r="E521" s="28" t="str">
        <f ca="1">IF($I521="","",IFERROR(INDEX(tbVisitas[],MATCH($I521,tbVisitas[Linha],0),5),""))</f>
        <v/>
      </c>
      <c r="F521" s="29" t="str">
        <f ca="1">IF($I521="","",IFERROR(INDEX(tbVisitas[],MATCH($I521,tbVisitas[Linha],0),1),""))</f>
        <v/>
      </c>
      <c r="G521" s="30" t="str">
        <f ca="1">IF($I521="","",IFERROR(INDEX(tbVisitas[],MATCH($I521,tbVisitas[Linha],0),6),""))</f>
        <v/>
      </c>
      <c r="H521" s="30" t="str">
        <f ca="1">IF($I521="","",IFERROR(INDEX(tbVisitas[],MATCH($I521,tbVisitas[Linha],0),7),""))</f>
        <v/>
      </c>
      <c r="I521" s="30" t="str">
        <f t="array" aca="1" ref="I521" ca="1">IFERROR(INDEX(tbVisitas[],MATCH(SMALL(IF((tbVisitas[Funcionário]=$B$5)*(tbVisitas[Data]&gt;=VLOOKUP($B$7,Aux!$E$2:$G$13,2,FALSE))*(tbVisitas[Data]&lt;=VLOOKUP($B$7,Aux!$E$2:$G$13,3,FALSE))=1,tbVisitas[Linha]),ROW(A516)),IF((tbVisitas[Funcionário]=$B$5)*(tbVisitas[Data]&gt;=VLOOKUP($B$7,Aux!$E$2:$G$13,2,FALSE))*(tbVisitas[Data]&lt;=VLOOKUP($B$7,Aux!$E$2:$G$13,3,FALSE))=1,tbVisitas[Linha]),0),9),"")</f>
        <v/>
      </c>
    </row>
    <row r="522" spans="4:9" ht="30" customHeight="1" x14ac:dyDescent="0.25">
      <c r="D522" s="28" t="str">
        <f ca="1">IF($I522="","",IFERROR(INDEX(tbVisitas[],MATCH($I522,tbVisitas[Linha],0),3),""))</f>
        <v/>
      </c>
      <c r="E522" s="28" t="str">
        <f ca="1">IF($I522="","",IFERROR(INDEX(tbVisitas[],MATCH($I522,tbVisitas[Linha],0),5),""))</f>
        <v/>
      </c>
      <c r="F522" s="29" t="str">
        <f ca="1">IF($I522="","",IFERROR(INDEX(tbVisitas[],MATCH($I522,tbVisitas[Linha],0),1),""))</f>
        <v/>
      </c>
      <c r="G522" s="30" t="str">
        <f ca="1">IF($I522="","",IFERROR(INDEX(tbVisitas[],MATCH($I522,tbVisitas[Linha],0),6),""))</f>
        <v/>
      </c>
      <c r="H522" s="30" t="str">
        <f ca="1">IF($I522="","",IFERROR(INDEX(tbVisitas[],MATCH($I522,tbVisitas[Linha],0),7),""))</f>
        <v/>
      </c>
      <c r="I522" s="30" t="str">
        <f t="array" aca="1" ref="I522" ca="1">IFERROR(INDEX(tbVisitas[],MATCH(SMALL(IF((tbVisitas[Funcionário]=$B$5)*(tbVisitas[Data]&gt;=VLOOKUP($B$7,Aux!$E$2:$G$13,2,FALSE))*(tbVisitas[Data]&lt;=VLOOKUP($B$7,Aux!$E$2:$G$13,3,FALSE))=1,tbVisitas[Linha]),ROW(A517)),IF((tbVisitas[Funcionário]=$B$5)*(tbVisitas[Data]&gt;=VLOOKUP($B$7,Aux!$E$2:$G$13,2,FALSE))*(tbVisitas[Data]&lt;=VLOOKUP($B$7,Aux!$E$2:$G$13,3,FALSE))=1,tbVisitas[Linha]),0),9),"")</f>
        <v/>
      </c>
    </row>
    <row r="523" spans="4:9" ht="30" customHeight="1" x14ac:dyDescent="0.25">
      <c r="D523" s="28" t="str">
        <f ca="1">IF($I523="","",IFERROR(INDEX(tbVisitas[],MATCH($I523,tbVisitas[Linha],0),3),""))</f>
        <v/>
      </c>
      <c r="E523" s="28" t="str">
        <f ca="1">IF($I523="","",IFERROR(INDEX(tbVisitas[],MATCH($I523,tbVisitas[Linha],0),5),""))</f>
        <v/>
      </c>
      <c r="F523" s="29" t="str">
        <f ca="1">IF($I523="","",IFERROR(INDEX(tbVisitas[],MATCH($I523,tbVisitas[Linha],0),1),""))</f>
        <v/>
      </c>
      <c r="G523" s="30" t="str">
        <f ca="1">IF($I523="","",IFERROR(INDEX(tbVisitas[],MATCH($I523,tbVisitas[Linha],0),6),""))</f>
        <v/>
      </c>
      <c r="H523" s="30" t="str">
        <f ca="1">IF($I523="","",IFERROR(INDEX(tbVisitas[],MATCH($I523,tbVisitas[Linha],0),7),""))</f>
        <v/>
      </c>
      <c r="I523" s="30" t="str">
        <f t="array" aca="1" ref="I523" ca="1">IFERROR(INDEX(tbVisitas[],MATCH(SMALL(IF((tbVisitas[Funcionário]=$B$5)*(tbVisitas[Data]&gt;=VLOOKUP($B$7,Aux!$E$2:$G$13,2,FALSE))*(tbVisitas[Data]&lt;=VLOOKUP($B$7,Aux!$E$2:$G$13,3,FALSE))=1,tbVisitas[Linha]),ROW(A518)),IF((tbVisitas[Funcionário]=$B$5)*(tbVisitas[Data]&gt;=VLOOKUP($B$7,Aux!$E$2:$G$13,2,FALSE))*(tbVisitas[Data]&lt;=VLOOKUP($B$7,Aux!$E$2:$G$13,3,FALSE))=1,tbVisitas[Linha]),0),9),"")</f>
        <v/>
      </c>
    </row>
    <row r="524" spans="4:9" ht="30" customHeight="1" x14ac:dyDescent="0.25">
      <c r="D524" s="28" t="str">
        <f ca="1">IF($I524="","",IFERROR(INDEX(tbVisitas[],MATCH($I524,tbVisitas[Linha],0),3),""))</f>
        <v/>
      </c>
      <c r="E524" s="28" t="str">
        <f ca="1">IF($I524="","",IFERROR(INDEX(tbVisitas[],MATCH($I524,tbVisitas[Linha],0),5),""))</f>
        <v/>
      </c>
      <c r="F524" s="29" t="str">
        <f ca="1">IF($I524="","",IFERROR(INDEX(tbVisitas[],MATCH($I524,tbVisitas[Linha],0),1),""))</f>
        <v/>
      </c>
      <c r="G524" s="30" t="str">
        <f ca="1">IF($I524="","",IFERROR(INDEX(tbVisitas[],MATCH($I524,tbVisitas[Linha],0),6),""))</f>
        <v/>
      </c>
      <c r="H524" s="30" t="str">
        <f ca="1">IF($I524="","",IFERROR(INDEX(tbVisitas[],MATCH($I524,tbVisitas[Linha],0),7),""))</f>
        <v/>
      </c>
      <c r="I524" s="30" t="str">
        <f t="array" aca="1" ref="I524" ca="1">IFERROR(INDEX(tbVisitas[],MATCH(SMALL(IF((tbVisitas[Funcionário]=$B$5)*(tbVisitas[Data]&gt;=VLOOKUP($B$7,Aux!$E$2:$G$13,2,FALSE))*(tbVisitas[Data]&lt;=VLOOKUP($B$7,Aux!$E$2:$G$13,3,FALSE))=1,tbVisitas[Linha]),ROW(A519)),IF((tbVisitas[Funcionário]=$B$5)*(tbVisitas[Data]&gt;=VLOOKUP($B$7,Aux!$E$2:$G$13,2,FALSE))*(tbVisitas[Data]&lt;=VLOOKUP($B$7,Aux!$E$2:$G$13,3,FALSE))=1,tbVisitas[Linha]),0),9),"")</f>
        <v/>
      </c>
    </row>
    <row r="525" spans="4:9" ht="30" customHeight="1" x14ac:dyDescent="0.25">
      <c r="D525" s="28" t="str">
        <f ca="1">IF($I525="","",IFERROR(INDEX(tbVisitas[],MATCH($I525,tbVisitas[Linha],0),3),""))</f>
        <v/>
      </c>
      <c r="E525" s="28" t="str">
        <f ca="1">IF($I525="","",IFERROR(INDEX(tbVisitas[],MATCH($I525,tbVisitas[Linha],0),5),""))</f>
        <v/>
      </c>
      <c r="F525" s="29" t="str">
        <f ca="1">IF($I525="","",IFERROR(INDEX(tbVisitas[],MATCH($I525,tbVisitas[Linha],0),1),""))</f>
        <v/>
      </c>
      <c r="G525" s="30" t="str">
        <f ca="1">IF($I525="","",IFERROR(INDEX(tbVisitas[],MATCH($I525,tbVisitas[Linha],0),6),""))</f>
        <v/>
      </c>
      <c r="H525" s="30" t="str">
        <f ca="1">IF($I525="","",IFERROR(INDEX(tbVisitas[],MATCH($I525,tbVisitas[Linha],0),7),""))</f>
        <v/>
      </c>
      <c r="I525" s="30" t="str">
        <f t="array" aca="1" ref="I525" ca="1">IFERROR(INDEX(tbVisitas[],MATCH(SMALL(IF((tbVisitas[Funcionário]=$B$5)*(tbVisitas[Data]&gt;=VLOOKUP($B$7,Aux!$E$2:$G$13,2,FALSE))*(tbVisitas[Data]&lt;=VLOOKUP($B$7,Aux!$E$2:$G$13,3,FALSE))=1,tbVisitas[Linha]),ROW(A520)),IF((tbVisitas[Funcionário]=$B$5)*(tbVisitas[Data]&gt;=VLOOKUP($B$7,Aux!$E$2:$G$13,2,FALSE))*(tbVisitas[Data]&lt;=VLOOKUP($B$7,Aux!$E$2:$G$13,3,FALSE))=1,tbVisitas[Linha]),0),9),"")</f>
        <v/>
      </c>
    </row>
    <row r="526" spans="4:9" ht="30" customHeight="1" x14ac:dyDescent="0.25">
      <c r="D526" s="28" t="str">
        <f ca="1">IF($I526="","",IFERROR(INDEX(tbVisitas[],MATCH($I526,tbVisitas[Linha],0),3),""))</f>
        <v/>
      </c>
      <c r="E526" s="28" t="str">
        <f ca="1">IF($I526="","",IFERROR(INDEX(tbVisitas[],MATCH($I526,tbVisitas[Linha],0),5),""))</f>
        <v/>
      </c>
      <c r="F526" s="29" t="str">
        <f ca="1">IF($I526="","",IFERROR(INDEX(tbVisitas[],MATCH($I526,tbVisitas[Linha],0),1),""))</f>
        <v/>
      </c>
      <c r="G526" s="30" t="str">
        <f ca="1">IF($I526="","",IFERROR(INDEX(tbVisitas[],MATCH($I526,tbVisitas[Linha],0),6),""))</f>
        <v/>
      </c>
      <c r="H526" s="30" t="str">
        <f ca="1">IF($I526="","",IFERROR(INDEX(tbVisitas[],MATCH($I526,tbVisitas[Linha],0),7),""))</f>
        <v/>
      </c>
      <c r="I526" s="30" t="str">
        <f t="array" aca="1" ref="I526" ca="1">IFERROR(INDEX(tbVisitas[],MATCH(SMALL(IF((tbVisitas[Funcionário]=$B$5)*(tbVisitas[Data]&gt;=VLOOKUP($B$7,Aux!$E$2:$G$13,2,FALSE))*(tbVisitas[Data]&lt;=VLOOKUP($B$7,Aux!$E$2:$G$13,3,FALSE))=1,tbVisitas[Linha]),ROW(A521)),IF((tbVisitas[Funcionário]=$B$5)*(tbVisitas[Data]&gt;=VLOOKUP($B$7,Aux!$E$2:$G$13,2,FALSE))*(tbVisitas[Data]&lt;=VLOOKUP($B$7,Aux!$E$2:$G$13,3,FALSE))=1,tbVisitas[Linha]),0),9),"")</f>
        <v/>
      </c>
    </row>
    <row r="527" spans="4:9" ht="30" customHeight="1" x14ac:dyDescent="0.25">
      <c r="D527" s="28" t="str">
        <f ca="1">IF($I527="","",IFERROR(INDEX(tbVisitas[],MATCH($I527,tbVisitas[Linha],0),3),""))</f>
        <v/>
      </c>
      <c r="E527" s="28" t="str">
        <f ca="1">IF($I527="","",IFERROR(INDEX(tbVisitas[],MATCH($I527,tbVisitas[Linha],0),5),""))</f>
        <v/>
      </c>
      <c r="F527" s="29" t="str">
        <f ca="1">IF($I527="","",IFERROR(INDEX(tbVisitas[],MATCH($I527,tbVisitas[Linha],0),1),""))</f>
        <v/>
      </c>
      <c r="G527" s="30" t="str">
        <f ca="1">IF($I527="","",IFERROR(INDEX(tbVisitas[],MATCH($I527,tbVisitas[Linha],0),6),""))</f>
        <v/>
      </c>
      <c r="H527" s="30" t="str">
        <f ca="1">IF($I527="","",IFERROR(INDEX(tbVisitas[],MATCH($I527,tbVisitas[Linha],0),7),""))</f>
        <v/>
      </c>
      <c r="I527" s="30" t="str">
        <f t="array" aca="1" ref="I527" ca="1">IFERROR(INDEX(tbVisitas[],MATCH(SMALL(IF((tbVisitas[Funcionário]=$B$5)*(tbVisitas[Data]&gt;=VLOOKUP($B$7,Aux!$E$2:$G$13,2,FALSE))*(tbVisitas[Data]&lt;=VLOOKUP($B$7,Aux!$E$2:$G$13,3,FALSE))=1,tbVisitas[Linha]),ROW(A522)),IF((tbVisitas[Funcionário]=$B$5)*(tbVisitas[Data]&gt;=VLOOKUP($B$7,Aux!$E$2:$G$13,2,FALSE))*(tbVisitas[Data]&lt;=VLOOKUP($B$7,Aux!$E$2:$G$13,3,FALSE))=1,tbVisitas[Linha]),0),9),"")</f>
        <v/>
      </c>
    </row>
    <row r="528" spans="4:9" ht="30" customHeight="1" x14ac:dyDescent="0.25">
      <c r="D528" s="28" t="str">
        <f ca="1">IF($I528="","",IFERROR(INDEX(tbVisitas[],MATCH($I528,tbVisitas[Linha],0),3),""))</f>
        <v/>
      </c>
      <c r="E528" s="28" t="str">
        <f ca="1">IF($I528="","",IFERROR(INDEX(tbVisitas[],MATCH($I528,tbVisitas[Linha],0),5),""))</f>
        <v/>
      </c>
      <c r="F528" s="29" t="str">
        <f ca="1">IF($I528="","",IFERROR(INDEX(tbVisitas[],MATCH($I528,tbVisitas[Linha],0),1),""))</f>
        <v/>
      </c>
      <c r="G528" s="30" t="str">
        <f ca="1">IF($I528="","",IFERROR(INDEX(tbVisitas[],MATCH($I528,tbVisitas[Linha],0),6),""))</f>
        <v/>
      </c>
      <c r="H528" s="30" t="str">
        <f ca="1">IF($I528="","",IFERROR(INDEX(tbVisitas[],MATCH($I528,tbVisitas[Linha],0),7),""))</f>
        <v/>
      </c>
      <c r="I528" s="30" t="str">
        <f t="array" aca="1" ref="I528" ca="1">IFERROR(INDEX(tbVisitas[],MATCH(SMALL(IF((tbVisitas[Funcionário]=$B$5)*(tbVisitas[Data]&gt;=VLOOKUP($B$7,Aux!$E$2:$G$13,2,FALSE))*(tbVisitas[Data]&lt;=VLOOKUP($B$7,Aux!$E$2:$G$13,3,FALSE))=1,tbVisitas[Linha]),ROW(A523)),IF((tbVisitas[Funcionário]=$B$5)*(tbVisitas[Data]&gt;=VLOOKUP($B$7,Aux!$E$2:$G$13,2,FALSE))*(tbVisitas[Data]&lt;=VLOOKUP($B$7,Aux!$E$2:$G$13,3,FALSE))=1,tbVisitas[Linha]),0),9),"")</f>
        <v/>
      </c>
    </row>
    <row r="529" spans="4:9" ht="30" customHeight="1" x14ac:dyDescent="0.25">
      <c r="D529" s="28" t="str">
        <f ca="1">IF($I529="","",IFERROR(INDEX(tbVisitas[],MATCH($I529,tbVisitas[Linha],0),3),""))</f>
        <v/>
      </c>
      <c r="E529" s="28" t="str">
        <f ca="1">IF($I529="","",IFERROR(INDEX(tbVisitas[],MATCH($I529,tbVisitas[Linha],0),5),""))</f>
        <v/>
      </c>
      <c r="F529" s="29" t="str">
        <f ca="1">IF($I529="","",IFERROR(INDEX(tbVisitas[],MATCH($I529,tbVisitas[Linha],0),1),""))</f>
        <v/>
      </c>
      <c r="G529" s="30" t="str">
        <f ca="1">IF($I529="","",IFERROR(INDEX(tbVisitas[],MATCH($I529,tbVisitas[Linha],0),6),""))</f>
        <v/>
      </c>
      <c r="H529" s="30" t="str">
        <f ca="1">IF($I529="","",IFERROR(INDEX(tbVisitas[],MATCH($I529,tbVisitas[Linha],0),7),""))</f>
        <v/>
      </c>
      <c r="I529" s="30" t="str">
        <f t="array" aca="1" ref="I529" ca="1">IFERROR(INDEX(tbVisitas[],MATCH(SMALL(IF((tbVisitas[Funcionário]=$B$5)*(tbVisitas[Data]&gt;=VLOOKUP($B$7,Aux!$E$2:$G$13,2,FALSE))*(tbVisitas[Data]&lt;=VLOOKUP($B$7,Aux!$E$2:$G$13,3,FALSE))=1,tbVisitas[Linha]),ROW(A524)),IF((tbVisitas[Funcionário]=$B$5)*(tbVisitas[Data]&gt;=VLOOKUP($B$7,Aux!$E$2:$G$13,2,FALSE))*(tbVisitas[Data]&lt;=VLOOKUP($B$7,Aux!$E$2:$G$13,3,FALSE))=1,tbVisitas[Linha]),0),9),"")</f>
        <v/>
      </c>
    </row>
    <row r="530" spans="4:9" ht="30" customHeight="1" x14ac:dyDescent="0.25">
      <c r="D530" s="28" t="str">
        <f ca="1">IF($I530="","",IFERROR(INDEX(tbVisitas[],MATCH($I530,tbVisitas[Linha],0),3),""))</f>
        <v/>
      </c>
      <c r="E530" s="28" t="str">
        <f ca="1">IF($I530="","",IFERROR(INDEX(tbVisitas[],MATCH($I530,tbVisitas[Linha],0),5),""))</f>
        <v/>
      </c>
      <c r="F530" s="29" t="str">
        <f ca="1">IF($I530="","",IFERROR(INDEX(tbVisitas[],MATCH($I530,tbVisitas[Linha],0),1),""))</f>
        <v/>
      </c>
      <c r="G530" s="30" t="str">
        <f ca="1">IF($I530="","",IFERROR(INDEX(tbVisitas[],MATCH($I530,tbVisitas[Linha],0),6),""))</f>
        <v/>
      </c>
      <c r="H530" s="30" t="str">
        <f ca="1">IF($I530="","",IFERROR(INDEX(tbVisitas[],MATCH($I530,tbVisitas[Linha],0),7),""))</f>
        <v/>
      </c>
      <c r="I530" s="30" t="str">
        <f t="array" aca="1" ref="I530" ca="1">IFERROR(INDEX(tbVisitas[],MATCH(SMALL(IF((tbVisitas[Funcionário]=$B$5)*(tbVisitas[Data]&gt;=VLOOKUP($B$7,Aux!$E$2:$G$13,2,FALSE))*(tbVisitas[Data]&lt;=VLOOKUP($B$7,Aux!$E$2:$G$13,3,FALSE))=1,tbVisitas[Linha]),ROW(A525)),IF((tbVisitas[Funcionário]=$B$5)*(tbVisitas[Data]&gt;=VLOOKUP($B$7,Aux!$E$2:$G$13,2,FALSE))*(tbVisitas[Data]&lt;=VLOOKUP($B$7,Aux!$E$2:$G$13,3,FALSE))=1,tbVisitas[Linha]),0),9),"")</f>
        <v/>
      </c>
    </row>
    <row r="531" spans="4:9" ht="30" customHeight="1" x14ac:dyDescent="0.25">
      <c r="D531" s="28" t="str">
        <f ca="1">IF($I531="","",IFERROR(INDEX(tbVisitas[],MATCH($I531,tbVisitas[Linha],0),3),""))</f>
        <v/>
      </c>
      <c r="E531" s="28" t="str">
        <f ca="1">IF($I531="","",IFERROR(INDEX(tbVisitas[],MATCH($I531,tbVisitas[Linha],0),5),""))</f>
        <v/>
      </c>
      <c r="F531" s="29" t="str">
        <f ca="1">IF($I531="","",IFERROR(INDEX(tbVisitas[],MATCH($I531,tbVisitas[Linha],0),1),""))</f>
        <v/>
      </c>
      <c r="G531" s="30" t="str">
        <f ca="1">IF($I531="","",IFERROR(INDEX(tbVisitas[],MATCH($I531,tbVisitas[Linha],0),6),""))</f>
        <v/>
      </c>
      <c r="H531" s="30" t="str">
        <f ca="1">IF($I531="","",IFERROR(INDEX(tbVisitas[],MATCH($I531,tbVisitas[Linha],0),7),""))</f>
        <v/>
      </c>
      <c r="I531" s="30" t="str">
        <f t="array" aca="1" ref="I531" ca="1">IFERROR(INDEX(tbVisitas[],MATCH(SMALL(IF((tbVisitas[Funcionário]=$B$5)*(tbVisitas[Data]&gt;=VLOOKUP($B$7,Aux!$E$2:$G$13,2,FALSE))*(tbVisitas[Data]&lt;=VLOOKUP($B$7,Aux!$E$2:$G$13,3,FALSE))=1,tbVisitas[Linha]),ROW(A526)),IF((tbVisitas[Funcionário]=$B$5)*(tbVisitas[Data]&gt;=VLOOKUP($B$7,Aux!$E$2:$G$13,2,FALSE))*(tbVisitas[Data]&lt;=VLOOKUP($B$7,Aux!$E$2:$G$13,3,FALSE))=1,tbVisitas[Linha]),0),9),"")</f>
        <v/>
      </c>
    </row>
    <row r="532" spans="4:9" ht="30" customHeight="1" x14ac:dyDescent="0.25">
      <c r="D532" s="28" t="str">
        <f ca="1">IF($I532="","",IFERROR(INDEX(tbVisitas[],MATCH($I532,tbVisitas[Linha],0),3),""))</f>
        <v/>
      </c>
      <c r="E532" s="28" t="str">
        <f ca="1">IF($I532="","",IFERROR(INDEX(tbVisitas[],MATCH($I532,tbVisitas[Linha],0),5),""))</f>
        <v/>
      </c>
      <c r="F532" s="29" t="str">
        <f ca="1">IF($I532="","",IFERROR(INDEX(tbVisitas[],MATCH($I532,tbVisitas[Linha],0),1),""))</f>
        <v/>
      </c>
      <c r="G532" s="30" t="str">
        <f ca="1">IF($I532="","",IFERROR(INDEX(tbVisitas[],MATCH($I532,tbVisitas[Linha],0),6),""))</f>
        <v/>
      </c>
      <c r="H532" s="30" t="str">
        <f ca="1">IF($I532="","",IFERROR(INDEX(tbVisitas[],MATCH($I532,tbVisitas[Linha],0),7),""))</f>
        <v/>
      </c>
      <c r="I532" s="30" t="str">
        <f t="array" aca="1" ref="I532" ca="1">IFERROR(INDEX(tbVisitas[],MATCH(SMALL(IF((tbVisitas[Funcionário]=$B$5)*(tbVisitas[Data]&gt;=VLOOKUP($B$7,Aux!$E$2:$G$13,2,FALSE))*(tbVisitas[Data]&lt;=VLOOKUP($B$7,Aux!$E$2:$G$13,3,FALSE))=1,tbVisitas[Linha]),ROW(A527)),IF((tbVisitas[Funcionário]=$B$5)*(tbVisitas[Data]&gt;=VLOOKUP($B$7,Aux!$E$2:$G$13,2,FALSE))*(tbVisitas[Data]&lt;=VLOOKUP($B$7,Aux!$E$2:$G$13,3,FALSE))=1,tbVisitas[Linha]),0),9),"")</f>
        <v/>
      </c>
    </row>
    <row r="533" spans="4:9" ht="30" customHeight="1" x14ac:dyDescent="0.25">
      <c r="D533" s="28" t="str">
        <f ca="1">IF($I533="","",IFERROR(INDEX(tbVisitas[],MATCH($I533,tbVisitas[Linha],0),3),""))</f>
        <v/>
      </c>
      <c r="E533" s="28" t="str">
        <f ca="1">IF($I533="","",IFERROR(INDEX(tbVisitas[],MATCH($I533,tbVisitas[Linha],0),5),""))</f>
        <v/>
      </c>
      <c r="F533" s="29" t="str">
        <f ca="1">IF($I533="","",IFERROR(INDEX(tbVisitas[],MATCH($I533,tbVisitas[Linha],0),1),""))</f>
        <v/>
      </c>
      <c r="G533" s="30" t="str">
        <f ca="1">IF($I533="","",IFERROR(INDEX(tbVisitas[],MATCH($I533,tbVisitas[Linha],0),6),""))</f>
        <v/>
      </c>
      <c r="H533" s="30" t="str">
        <f ca="1">IF($I533="","",IFERROR(INDEX(tbVisitas[],MATCH($I533,tbVisitas[Linha],0),7),""))</f>
        <v/>
      </c>
      <c r="I533" s="30" t="str">
        <f t="array" aca="1" ref="I533" ca="1">IFERROR(INDEX(tbVisitas[],MATCH(SMALL(IF((tbVisitas[Funcionário]=$B$5)*(tbVisitas[Data]&gt;=VLOOKUP($B$7,Aux!$E$2:$G$13,2,FALSE))*(tbVisitas[Data]&lt;=VLOOKUP($B$7,Aux!$E$2:$G$13,3,FALSE))=1,tbVisitas[Linha]),ROW(A528)),IF((tbVisitas[Funcionário]=$B$5)*(tbVisitas[Data]&gt;=VLOOKUP($B$7,Aux!$E$2:$G$13,2,FALSE))*(tbVisitas[Data]&lt;=VLOOKUP($B$7,Aux!$E$2:$G$13,3,FALSE))=1,tbVisitas[Linha]),0),9),"")</f>
        <v/>
      </c>
    </row>
    <row r="534" spans="4:9" ht="30" customHeight="1" x14ac:dyDescent="0.25">
      <c r="D534" s="28" t="str">
        <f ca="1">IF($I534="","",IFERROR(INDEX(tbVisitas[],MATCH($I534,tbVisitas[Linha],0),3),""))</f>
        <v/>
      </c>
      <c r="E534" s="28" t="str">
        <f ca="1">IF($I534="","",IFERROR(INDEX(tbVisitas[],MATCH($I534,tbVisitas[Linha],0),5),""))</f>
        <v/>
      </c>
      <c r="F534" s="29" t="str">
        <f ca="1">IF($I534="","",IFERROR(INDEX(tbVisitas[],MATCH($I534,tbVisitas[Linha],0),1),""))</f>
        <v/>
      </c>
      <c r="G534" s="30" t="str">
        <f ca="1">IF($I534="","",IFERROR(INDEX(tbVisitas[],MATCH($I534,tbVisitas[Linha],0),6),""))</f>
        <v/>
      </c>
      <c r="H534" s="30" t="str">
        <f ca="1">IF($I534="","",IFERROR(INDEX(tbVisitas[],MATCH($I534,tbVisitas[Linha],0),7),""))</f>
        <v/>
      </c>
      <c r="I534" s="30" t="str">
        <f t="array" aca="1" ref="I534" ca="1">IFERROR(INDEX(tbVisitas[],MATCH(SMALL(IF((tbVisitas[Funcionário]=$B$5)*(tbVisitas[Data]&gt;=VLOOKUP($B$7,Aux!$E$2:$G$13,2,FALSE))*(tbVisitas[Data]&lt;=VLOOKUP($B$7,Aux!$E$2:$G$13,3,FALSE))=1,tbVisitas[Linha]),ROW(A529)),IF((tbVisitas[Funcionário]=$B$5)*(tbVisitas[Data]&gt;=VLOOKUP($B$7,Aux!$E$2:$G$13,2,FALSE))*(tbVisitas[Data]&lt;=VLOOKUP($B$7,Aux!$E$2:$G$13,3,FALSE))=1,tbVisitas[Linha]),0),9),"")</f>
        <v/>
      </c>
    </row>
    <row r="535" spans="4:9" ht="30" customHeight="1" x14ac:dyDescent="0.25">
      <c r="D535" s="28" t="str">
        <f ca="1">IF($I535="","",IFERROR(INDEX(tbVisitas[],MATCH($I535,tbVisitas[Linha],0),3),""))</f>
        <v/>
      </c>
      <c r="E535" s="28" t="str">
        <f ca="1">IF($I535="","",IFERROR(INDEX(tbVisitas[],MATCH($I535,tbVisitas[Linha],0),5),""))</f>
        <v/>
      </c>
      <c r="F535" s="29" t="str">
        <f ca="1">IF($I535="","",IFERROR(INDEX(tbVisitas[],MATCH($I535,tbVisitas[Linha],0),1),""))</f>
        <v/>
      </c>
      <c r="G535" s="30" t="str">
        <f ca="1">IF($I535="","",IFERROR(INDEX(tbVisitas[],MATCH($I535,tbVisitas[Linha],0),6),""))</f>
        <v/>
      </c>
      <c r="H535" s="30" t="str">
        <f ca="1">IF($I535="","",IFERROR(INDEX(tbVisitas[],MATCH($I535,tbVisitas[Linha],0),7),""))</f>
        <v/>
      </c>
      <c r="I535" s="30" t="str">
        <f t="array" aca="1" ref="I535" ca="1">IFERROR(INDEX(tbVisitas[],MATCH(SMALL(IF((tbVisitas[Funcionário]=$B$5)*(tbVisitas[Data]&gt;=VLOOKUP($B$7,Aux!$E$2:$G$13,2,FALSE))*(tbVisitas[Data]&lt;=VLOOKUP($B$7,Aux!$E$2:$G$13,3,FALSE))=1,tbVisitas[Linha]),ROW(A530)),IF((tbVisitas[Funcionário]=$B$5)*(tbVisitas[Data]&gt;=VLOOKUP($B$7,Aux!$E$2:$G$13,2,FALSE))*(tbVisitas[Data]&lt;=VLOOKUP($B$7,Aux!$E$2:$G$13,3,FALSE))=1,tbVisitas[Linha]),0),9),"")</f>
        <v/>
      </c>
    </row>
    <row r="536" spans="4:9" ht="30" customHeight="1" x14ac:dyDescent="0.25">
      <c r="D536" s="28" t="str">
        <f ca="1">IF($I536="","",IFERROR(INDEX(tbVisitas[],MATCH($I536,tbVisitas[Linha],0),3),""))</f>
        <v/>
      </c>
      <c r="E536" s="28" t="str">
        <f ca="1">IF($I536="","",IFERROR(INDEX(tbVisitas[],MATCH($I536,tbVisitas[Linha],0),5),""))</f>
        <v/>
      </c>
      <c r="F536" s="29" t="str">
        <f ca="1">IF($I536="","",IFERROR(INDEX(tbVisitas[],MATCH($I536,tbVisitas[Linha],0),1),""))</f>
        <v/>
      </c>
      <c r="G536" s="30" t="str">
        <f ca="1">IF($I536="","",IFERROR(INDEX(tbVisitas[],MATCH($I536,tbVisitas[Linha],0),6),""))</f>
        <v/>
      </c>
      <c r="H536" s="30" t="str">
        <f ca="1">IF($I536="","",IFERROR(INDEX(tbVisitas[],MATCH($I536,tbVisitas[Linha],0),7),""))</f>
        <v/>
      </c>
      <c r="I536" s="30" t="str">
        <f t="array" aca="1" ref="I536" ca="1">IFERROR(INDEX(tbVisitas[],MATCH(SMALL(IF((tbVisitas[Funcionário]=$B$5)*(tbVisitas[Data]&gt;=VLOOKUP($B$7,Aux!$E$2:$G$13,2,FALSE))*(tbVisitas[Data]&lt;=VLOOKUP($B$7,Aux!$E$2:$G$13,3,FALSE))=1,tbVisitas[Linha]),ROW(A531)),IF((tbVisitas[Funcionário]=$B$5)*(tbVisitas[Data]&gt;=VLOOKUP($B$7,Aux!$E$2:$G$13,2,FALSE))*(tbVisitas[Data]&lt;=VLOOKUP($B$7,Aux!$E$2:$G$13,3,FALSE))=1,tbVisitas[Linha]),0),9),"")</f>
        <v/>
      </c>
    </row>
    <row r="537" spans="4:9" ht="30" customHeight="1" x14ac:dyDescent="0.25">
      <c r="D537" s="28" t="str">
        <f ca="1">IF($I537="","",IFERROR(INDEX(tbVisitas[],MATCH($I537,tbVisitas[Linha],0),3),""))</f>
        <v/>
      </c>
      <c r="E537" s="28" t="str">
        <f ca="1">IF($I537="","",IFERROR(INDEX(tbVisitas[],MATCH($I537,tbVisitas[Linha],0),5),""))</f>
        <v/>
      </c>
      <c r="F537" s="29" t="str">
        <f ca="1">IF($I537="","",IFERROR(INDEX(tbVisitas[],MATCH($I537,tbVisitas[Linha],0),1),""))</f>
        <v/>
      </c>
      <c r="G537" s="30" t="str">
        <f ca="1">IF($I537="","",IFERROR(INDEX(tbVisitas[],MATCH($I537,tbVisitas[Linha],0),6),""))</f>
        <v/>
      </c>
      <c r="H537" s="30" t="str">
        <f ca="1">IF($I537="","",IFERROR(INDEX(tbVisitas[],MATCH($I537,tbVisitas[Linha],0),7),""))</f>
        <v/>
      </c>
      <c r="I537" s="30" t="str">
        <f t="array" aca="1" ref="I537" ca="1">IFERROR(INDEX(tbVisitas[],MATCH(SMALL(IF((tbVisitas[Funcionário]=$B$5)*(tbVisitas[Data]&gt;=VLOOKUP($B$7,Aux!$E$2:$G$13,2,FALSE))*(tbVisitas[Data]&lt;=VLOOKUP($B$7,Aux!$E$2:$G$13,3,FALSE))=1,tbVisitas[Linha]),ROW(A532)),IF((tbVisitas[Funcionário]=$B$5)*(tbVisitas[Data]&gt;=VLOOKUP($B$7,Aux!$E$2:$G$13,2,FALSE))*(tbVisitas[Data]&lt;=VLOOKUP($B$7,Aux!$E$2:$G$13,3,FALSE))=1,tbVisitas[Linha]),0),9),"")</f>
        <v/>
      </c>
    </row>
    <row r="538" spans="4:9" ht="30" customHeight="1" x14ac:dyDescent="0.25">
      <c r="D538" s="28" t="str">
        <f ca="1">IF($I538="","",IFERROR(INDEX(tbVisitas[],MATCH($I538,tbVisitas[Linha],0),3),""))</f>
        <v/>
      </c>
      <c r="E538" s="28" t="str">
        <f ca="1">IF($I538="","",IFERROR(INDEX(tbVisitas[],MATCH($I538,tbVisitas[Linha],0),5),""))</f>
        <v/>
      </c>
      <c r="F538" s="29" t="str">
        <f ca="1">IF($I538="","",IFERROR(INDEX(tbVisitas[],MATCH($I538,tbVisitas[Linha],0),1),""))</f>
        <v/>
      </c>
      <c r="G538" s="30" t="str">
        <f ca="1">IF($I538="","",IFERROR(INDEX(tbVisitas[],MATCH($I538,tbVisitas[Linha],0),6),""))</f>
        <v/>
      </c>
      <c r="H538" s="30" t="str">
        <f ca="1">IF($I538="","",IFERROR(INDEX(tbVisitas[],MATCH($I538,tbVisitas[Linha],0),7),""))</f>
        <v/>
      </c>
      <c r="I538" s="30" t="str">
        <f t="array" aca="1" ref="I538" ca="1">IFERROR(INDEX(tbVisitas[],MATCH(SMALL(IF((tbVisitas[Funcionário]=$B$5)*(tbVisitas[Data]&gt;=VLOOKUP($B$7,Aux!$E$2:$G$13,2,FALSE))*(tbVisitas[Data]&lt;=VLOOKUP($B$7,Aux!$E$2:$G$13,3,FALSE))=1,tbVisitas[Linha]),ROW(A533)),IF((tbVisitas[Funcionário]=$B$5)*(tbVisitas[Data]&gt;=VLOOKUP($B$7,Aux!$E$2:$G$13,2,FALSE))*(tbVisitas[Data]&lt;=VLOOKUP($B$7,Aux!$E$2:$G$13,3,FALSE))=1,tbVisitas[Linha]),0),9),"")</f>
        <v/>
      </c>
    </row>
    <row r="539" spans="4:9" ht="30" customHeight="1" x14ac:dyDescent="0.25">
      <c r="D539" s="28" t="str">
        <f ca="1">IF($I539="","",IFERROR(INDEX(tbVisitas[],MATCH($I539,tbVisitas[Linha],0),3),""))</f>
        <v/>
      </c>
      <c r="E539" s="28" t="str">
        <f ca="1">IF($I539="","",IFERROR(INDEX(tbVisitas[],MATCH($I539,tbVisitas[Linha],0),5),""))</f>
        <v/>
      </c>
      <c r="F539" s="29" t="str">
        <f ca="1">IF($I539="","",IFERROR(INDEX(tbVisitas[],MATCH($I539,tbVisitas[Linha],0),1),""))</f>
        <v/>
      </c>
      <c r="G539" s="30" t="str">
        <f ca="1">IF($I539="","",IFERROR(INDEX(tbVisitas[],MATCH($I539,tbVisitas[Linha],0),6),""))</f>
        <v/>
      </c>
      <c r="H539" s="30" t="str">
        <f ca="1">IF($I539="","",IFERROR(INDEX(tbVisitas[],MATCH($I539,tbVisitas[Linha],0),7),""))</f>
        <v/>
      </c>
      <c r="I539" s="30" t="str">
        <f t="array" aca="1" ref="I539" ca="1">IFERROR(INDEX(tbVisitas[],MATCH(SMALL(IF((tbVisitas[Funcionário]=$B$5)*(tbVisitas[Data]&gt;=VLOOKUP($B$7,Aux!$E$2:$G$13,2,FALSE))*(tbVisitas[Data]&lt;=VLOOKUP($B$7,Aux!$E$2:$G$13,3,FALSE))=1,tbVisitas[Linha]),ROW(A534)),IF((tbVisitas[Funcionário]=$B$5)*(tbVisitas[Data]&gt;=VLOOKUP($B$7,Aux!$E$2:$G$13,2,FALSE))*(tbVisitas[Data]&lt;=VLOOKUP($B$7,Aux!$E$2:$G$13,3,FALSE))=1,tbVisitas[Linha]),0),9),"")</f>
        <v/>
      </c>
    </row>
    <row r="540" spans="4:9" ht="30" customHeight="1" x14ac:dyDescent="0.25">
      <c r="D540" s="28" t="str">
        <f ca="1">IF($I540="","",IFERROR(INDEX(tbVisitas[],MATCH($I540,tbVisitas[Linha],0),3),""))</f>
        <v/>
      </c>
      <c r="E540" s="28" t="str">
        <f ca="1">IF($I540="","",IFERROR(INDEX(tbVisitas[],MATCH($I540,tbVisitas[Linha],0),5),""))</f>
        <v/>
      </c>
      <c r="F540" s="29" t="str">
        <f ca="1">IF($I540="","",IFERROR(INDEX(tbVisitas[],MATCH($I540,tbVisitas[Linha],0),1),""))</f>
        <v/>
      </c>
      <c r="G540" s="30" t="str">
        <f ca="1">IF($I540="","",IFERROR(INDEX(tbVisitas[],MATCH($I540,tbVisitas[Linha],0),6),""))</f>
        <v/>
      </c>
      <c r="H540" s="30" t="str">
        <f ca="1">IF($I540="","",IFERROR(INDEX(tbVisitas[],MATCH($I540,tbVisitas[Linha],0),7),""))</f>
        <v/>
      </c>
      <c r="I540" s="30" t="str">
        <f t="array" aca="1" ref="I540" ca="1">IFERROR(INDEX(tbVisitas[],MATCH(SMALL(IF((tbVisitas[Funcionário]=$B$5)*(tbVisitas[Data]&gt;=VLOOKUP($B$7,Aux!$E$2:$G$13,2,FALSE))*(tbVisitas[Data]&lt;=VLOOKUP($B$7,Aux!$E$2:$G$13,3,FALSE))=1,tbVisitas[Linha]),ROW(A535)),IF((tbVisitas[Funcionário]=$B$5)*(tbVisitas[Data]&gt;=VLOOKUP($B$7,Aux!$E$2:$G$13,2,FALSE))*(tbVisitas[Data]&lt;=VLOOKUP($B$7,Aux!$E$2:$G$13,3,FALSE))=1,tbVisitas[Linha]),0),9),"")</f>
        <v/>
      </c>
    </row>
    <row r="541" spans="4:9" ht="30" customHeight="1" x14ac:dyDescent="0.25">
      <c r="D541" s="28" t="str">
        <f ca="1">IF($I541="","",IFERROR(INDEX(tbVisitas[],MATCH($I541,tbVisitas[Linha],0),3),""))</f>
        <v/>
      </c>
      <c r="E541" s="28" t="str">
        <f ca="1">IF($I541="","",IFERROR(INDEX(tbVisitas[],MATCH($I541,tbVisitas[Linha],0),5),""))</f>
        <v/>
      </c>
      <c r="F541" s="29" t="str">
        <f ca="1">IF($I541="","",IFERROR(INDEX(tbVisitas[],MATCH($I541,tbVisitas[Linha],0),1),""))</f>
        <v/>
      </c>
      <c r="G541" s="30" t="str">
        <f ca="1">IF($I541="","",IFERROR(INDEX(tbVisitas[],MATCH($I541,tbVisitas[Linha],0),6),""))</f>
        <v/>
      </c>
      <c r="H541" s="30" t="str">
        <f ca="1">IF($I541="","",IFERROR(INDEX(tbVisitas[],MATCH($I541,tbVisitas[Linha],0),7),""))</f>
        <v/>
      </c>
      <c r="I541" s="30" t="str">
        <f t="array" aca="1" ref="I541" ca="1">IFERROR(INDEX(tbVisitas[],MATCH(SMALL(IF((tbVisitas[Funcionário]=$B$5)*(tbVisitas[Data]&gt;=VLOOKUP($B$7,Aux!$E$2:$G$13,2,FALSE))*(tbVisitas[Data]&lt;=VLOOKUP($B$7,Aux!$E$2:$G$13,3,FALSE))=1,tbVisitas[Linha]),ROW(A536)),IF((tbVisitas[Funcionário]=$B$5)*(tbVisitas[Data]&gt;=VLOOKUP($B$7,Aux!$E$2:$G$13,2,FALSE))*(tbVisitas[Data]&lt;=VLOOKUP($B$7,Aux!$E$2:$G$13,3,FALSE))=1,tbVisitas[Linha]),0),9),"")</f>
        <v/>
      </c>
    </row>
    <row r="542" spans="4:9" ht="30" customHeight="1" x14ac:dyDescent="0.25">
      <c r="D542" s="28" t="str">
        <f ca="1">IF($I542="","",IFERROR(INDEX(tbVisitas[],MATCH($I542,tbVisitas[Linha],0),3),""))</f>
        <v/>
      </c>
      <c r="E542" s="28" t="str">
        <f ca="1">IF($I542="","",IFERROR(INDEX(tbVisitas[],MATCH($I542,tbVisitas[Linha],0),5),""))</f>
        <v/>
      </c>
      <c r="F542" s="29" t="str">
        <f ca="1">IF($I542="","",IFERROR(INDEX(tbVisitas[],MATCH($I542,tbVisitas[Linha],0),1),""))</f>
        <v/>
      </c>
      <c r="G542" s="30" t="str">
        <f ca="1">IF($I542="","",IFERROR(INDEX(tbVisitas[],MATCH($I542,tbVisitas[Linha],0),6),""))</f>
        <v/>
      </c>
      <c r="H542" s="30" t="str">
        <f ca="1">IF($I542="","",IFERROR(INDEX(tbVisitas[],MATCH($I542,tbVisitas[Linha],0),7),""))</f>
        <v/>
      </c>
      <c r="I542" s="30" t="str">
        <f t="array" aca="1" ref="I542" ca="1">IFERROR(INDEX(tbVisitas[],MATCH(SMALL(IF((tbVisitas[Funcionário]=$B$5)*(tbVisitas[Data]&gt;=VLOOKUP($B$7,Aux!$E$2:$G$13,2,FALSE))*(tbVisitas[Data]&lt;=VLOOKUP($B$7,Aux!$E$2:$G$13,3,FALSE))=1,tbVisitas[Linha]),ROW(A537)),IF((tbVisitas[Funcionário]=$B$5)*(tbVisitas[Data]&gt;=VLOOKUP($B$7,Aux!$E$2:$G$13,2,FALSE))*(tbVisitas[Data]&lt;=VLOOKUP($B$7,Aux!$E$2:$G$13,3,FALSE))=1,tbVisitas[Linha]),0),9),"")</f>
        <v/>
      </c>
    </row>
    <row r="543" spans="4:9" ht="30" customHeight="1" x14ac:dyDescent="0.25">
      <c r="D543" s="28" t="str">
        <f ca="1">IF($I543="","",IFERROR(INDEX(tbVisitas[],MATCH($I543,tbVisitas[Linha],0),3),""))</f>
        <v/>
      </c>
      <c r="E543" s="28" t="str">
        <f ca="1">IF($I543="","",IFERROR(INDEX(tbVisitas[],MATCH($I543,tbVisitas[Linha],0),5),""))</f>
        <v/>
      </c>
      <c r="F543" s="29" t="str">
        <f ca="1">IF($I543="","",IFERROR(INDEX(tbVisitas[],MATCH($I543,tbVisitas[Linha],0),1),""))</f>
        <v/>
      </c>
      <c r="G543" s="30" t="str">
        <f ca="1">IF($I543="","",IFERROR(INDEX(tbVisitas[],MATCH($I543,tbVisitas[Linha],0),6),""))</f>
        <v/>
      </c>
      <c r="H543" s="30" t="str">
        <f ca="1">IF($I543="","",IFERROR(INDEX(tbVisitas[],MATCH($I543,tbVisitas[Linha],0),7),""))</f>
        <v/>
      </c>
      <c r="I543" s="30" t="str">
        <f t="array" aca="1" ref="I543" ca="1">IFERROR(INDEX(tbVisitas[],MATCH(SMALL(IF((tbVisitas[Funcionário]=$B$5)*(tbVisitas[Data]&gt;=VLOOKUP($B$7,Aux!$E$2:$G$13,2,FALSE))*(tbVisitas[Data]&lt;=VLOOKUP($B$7,Aux!$E$2:$G$13,3,FALSE))=1,tbVisitas[Linha]),ROW(A538)),IF((tbVisitas[Funcionário]=$B$5)*(tbVisitas[Data]&gt;=VLOOKUP($B$7,Aux!$E$2:$G$13,2,FALSE))*(tbVisitas[Data]&lt;=VLOOKUP($B$7,Aux!$E$2:$G$13,3,FALSE))=1,tbVisitas[Linha]),0),9),"")</f>
        <v/>
      </c>
    </row>
    <row r="544" spans="4:9" ht="30" customHeight="1" x14ac:dyDescent="0.25">
      <c r="D544" s="28" t="str">
        <f ca="1">IF($I544="","",IFERROR(INDEX(tbVisitas[],MATCH($I544,tbVisitas[Linha],0),3),""))</f>
        <v/>
      </c>
      <c r="E544" s="28" t="str">
        <f ca="1">IF($I544="","",IFERROR(INDEX(tbVisitas[],MATCH($I544,tbVisitas[Linha],0),5),""))</f>
        <v/>
      </c>
      <c r="F544" s="29" t="str">
        <f ca="1">IF($I544="","",IFERROR(INDEX(tbVisitas[],MATCH($I544,tbVisitas[Linha],0),1),""))</f>
        <v/>
      </c>
      <c r="G544" s="30" t="str">
        <f ca="1">IF($I544="","",IFERROR(INDEX(tbVisitas[],MATCH($I544,tbVisitas[Linha],0),6),""))</f>
        <v/>
      </c>
      <c r="H544" s="30" t="str">
        <f ca="1">IF($I544="","",IFERROR(INDEX(tbVisitas[],MATCH($I544,tbVisitas[Linha],0),7),""))</f>
        <v/>
      </c>
      <c r="I544" s="30" t="str">
        <f t="array" aca="1" ref="I544" ca="1">IFERROR(INDEX(tbVisitas[],MATCH(SMALL(IF((tbVisitas[Funcionário]=$B$5)*(tbVisitas[Data]&gt;=VLOOKUP($B$7,Aux!$E$2:$G$13,2,FALSE))*(tbVisitas[Data]&lt;=VLOOKUP($B$7,Aux!$E$2:$G$13,3,FALSE))=1,tbVisitas[Linha]),ROW(A539)),IF((tbVisitas[Funcionário]=$B$5)*(tbVisitas[Data]&gt;=VLOOKUP($B$7,Aux!$E$2:$G$13,2,FALSE))*(tbVisitas[Data]&lt;=VLOOKUP($B$7,Aux!$E$2:$G$13,3,FALSE))=1,tbVisitas[Linha]),0),9),"")</f>
        <v/>
      </c>
    </row>
    <row r="545" spans="4:9" ht="30" customHeight="1" x14ac:dyDescent="0.25">
      <c r="D545" s="28" t="str">
        <f ca="1">IF($I545="","",IFERROR(INDEX(tbVisitas[],MATCH($I545,tbVisitas[Linha],0),3),""))</f>
        <v/>
      </c>
      <c r="E545" s="28" t="str">
        <f ca="1">IF($I545="","",IFERROR(INDEX(tbVisitas[],MATCH($I545,tbVisitas[Linha],0),5),""))</f>
        <v/>
      </c>
      <c r="F545" s="29" t="str">
        <f ca="1">IF($I545="","",IFERROR(INDEX(tbVisitas[],MATCH($I545,tbVisitas[Linha],0),1),""))</f>
        <v/>
      </c>
      <c r="G545" s="30" t="str">
        <f ca="1">IF($I545="","",IFERROR(INDEX(tbVisitas[],MATCH($I545,tbVisitas[Linha],0),6),""))</f>
        <v/>
      </c>
      <c r="H545" s="30" t="str">
        <f ca="1">IF($I545="","",IFERROR(INDEX(tbVisitas[],MATCH($I545,tbVisitas[Linha],0),7),""))</f>
        <v/>
      </c>
      <c r="I545" s="30" t="str">
        <f t="array" aca="1" ref="I545" ca="1">IFERROR(INDEX(tbVisitas[],MATCH(SMALL(IF((tbVisitas[Funcionário]=$B$5)*(tbVisitas[Data]&gt;=VLOOKUP($B$7,Aux!$E$2:$G$13,2,FALSE))*(tbVisitas[Data]&lt;=VLOOKUP($B$7,Aux!$E$2:$G$13,3,FALSE))=1,tbVisitas[Linha]),ROW(A540)),IF((tbVisitas[Funcionário]=$B$5)*(tbVisitas[Data]&gt;=VLOOKUP($B$7,Aux!$E$2:$G$13,2,FALSE))*(tbVisitas[Data]&lt;=VLOOKUP($B$7,Aux!$E$2:$G$13,3,FALSE))=1,tbVisitas[Linha]),0),9),"")</f>
        <v/>
      </c>
    </row>
    <row r="546" spans="4:9" ht="30" customHeight="1" x14ac:dyDescent="0.25">
      <c r="D546" s="28" t="str">
        <f ca="1">IF($I546="","",IFERROR(INDEX(tbVisitas[],MATCH($I546,tbVisitas[Linha],0),3),""))</f>
        <v/>
      </c>
      <c r="E546" s="28" t="str">
        <f ca="1">IF($I546="","",IFERROR(INDEX(tbVisitas[],MATCH($I546,tbVisitas[Linha],0),5),""))</f>
        <v/>
      </c>
      <c r="F546" s="29" t="str">
        <f ca="1">IF($I546="","",IFERROR(INDEX(tbVisitas[],MATCH($I546,tbVisitas[Linha],0),1),""))</f>
        <v/>
      </c>
      <c r="G546" s="30" t="str">
        <f ca="1">IF($I546="","",IFERROR(INDEX(tbVisitas[],MATCH($I546,tbVisitas[Linha],0),6),""))</f>
        <v/>
      </c>
      <c r="H546" s="30" t="str">
        <f ca="1">IF($I546="","",IFERROR(INDEX(tbVisitas[],MATCH($I546,tbVisitas[Linha],0),7),""))</f>
        <v/>
      </c>
      <c r="I546" s="30" t="str">
        <f t="array" aca="1" ref="I546" ca="1">IFERROR(INDEX(tbVisitas[],MATCH(SMALL(IF((tbVisitas[Funcionário]=$B$5)*(tbVisitas[Data]&gt;=VLOOKUP($B$7,Aux!$E$2:$G$13,2,FALSE))*(tbVisitas[Data]&lt;=VLOOKUP($B$7,Aux!$E$2:$G$13,3,FALSE))=1,tbVisitas[Linha]),ROW(A541)),IF((tbVisitas[Funcionário]=$B$5)*(tbVisitas[Data]&gt;=VLOOKUP($B$7,Aux!$E$2:$G$13,2,FALSE))*(tbVisitas[Data]&lt;=VLOOKUP($B$7,Aux!$E$2:$G$13,3,FALSE))=1,tbVisitas[Linha]),0),9),"")</f>
        <v/>
      </c>
    </row>
    <row r="547" spans="4:9" ht="30" customHeight="1" x14ac:dyDescent="0.25">
      <c r="D547" s="28" t="str">
        <f ca="1">IF($I547="","",IFERROR(INDEX(tbVisitas[],MATCH($I547,tbVisitas[Linha],0),3),""))</f>
        <v/>
      </c>
      <c r="E547" s="28" t="str">
        <f ca="1">IF($I547="","",IFERROR(INDEX(tbVisitas[],MATCH($I547,tbVisitas[Linha],0),5),""))</f>
        <v/>
      </c>
      <c r="F547" s="29" t="str">
        <f ca="1">IF($I547="","",IFERROR(INDEX(tbVisitas[],MATCH($I547,tbVisitas[Linha],0),1),""))</f>
        <v/>
      </c>
      <c r="G547" s="30" t="str">
        <f ca="1">IF($I547="","",IFERROR(INDEX(tbVisitas[],MATCH($I547,tbVisitas[Linha],0),6),""))</f>
        <v/>
      </c>
      <c r="H547" s="30" t="str">
        <f ca="1">IF($I547="","",IFERROR(INDEX(tbVisitas[],MATCH($I547,tbVisitas[Linha],0),7),""))</f>
        <v/>
      </c>
      <c r="I547" s="30" t="str">
        <f t="array" aca="1" ref="I547" ca="1">IFERROR(INDEX(tbVisitas[],MATCH(SMALL(IF((tbVisitas[Funcionário]=$B$5)*(tbVisitas[Data]&gt;=VLOOKUP($B$7,Aux!$E$2:$G$13,2,FALSE))*(tbVisitas[Data]&lt;=VLOOKUP($B$7,Aux!$E$2:$G$13,3,FALSE))=1,tbVisitas[Linha]),ROW(A542)),IF((tbVisitas[Funcionário]=$B$5)*(tbVisitas[Data]&gt;=VLOOKUP($B$7,Aux!$E$2:$G$13,2,FALSE))*(tbVisitas[Data]&lt;=VLOOKUP($B$7,Aux!$E$2:$G$13,3,FALSE))=1,tbVisitas[Linha]),0),9),"")</f>
        <v/>
      </c>
    </row>
    <row r="548" spans="4:9" ht="30" customHeight="1" x14ac:dyDescent="0.25">
      <c r="D548" s="28" t="str">
        <f ca="1">IF($I548="","",IFERROR(INDEX(tbVisitas[],MATCH($I548,tbVisitas[Linha],0),3),""))</f>
        <v/>
      </c>
      <c r="E548" s="28" t="str">
        <f ca="1">IF($I548="","",IFERROR(INDEX(tbVisitas[],MATCH($I548,tbVisitas[Linha],0),5),""))</f>
        <v/>
      </c>
      <c r="F548" s="29" t="str">
        <f ca="1">IF($I548="","",IFERROR(INDEX(tbVisitas[],MATCH($I548,tbVisitas[Linha],0),1),""))</f>
        <v/>
      </c>
      <c r="G548" s="30" t="str">
        <f ca="1">IF($I548="","",IFERROR(INDEX(tbVisitas[],MATCH($I548,tbVisitas[Linha],0),6),""))</f>
        <v/>
      </c>
      <c r="H548" s="30" t="str">
        <f ca="1">IF($I548="","",IFERROR(INDEX(tbVisitas[],MATCH($I548,tbVisitas[Linha],0),7),""))</f>
        <v/>
      </c>
      <c r="I548" s="30" t="str">
        <f t="array" aca="1" ref="I548" ca="1">IFERROR(INDEX(tbVisitas[],MATCH(SMALL(IF((tbVisitas[Funcionário]=$B$5)*(tbVisitas[Data]&gt;=VLOOKUP($B$7,Aux!$E$2:$G$13,2,FALSE))*(tbVisitas[Data]&lt;=VLOOKUP($B$7,Aux!$E$2:$G$13,3,FALSE))=1,tbVisitas[Linha]),ROW(A543)),IF((tbVisitas[Funcionário]=$B$5)*(tbVisitas[Data]&gt;=VLOOKUP($B$7,Aux!$E$2:$G$13,2,FALSE))*(tbVisitas[Data]&lt;=VLOOKUP($B$7,Aux!$E$2:$G$13,3,FALSE))=1,tbVisitas[Linha]),0),9),"")</f>
        <v/>
      </c>
    </row>
    <row r="549" spans="4:9" ht="30" customHeight="1" x14ac:dyDescent="0.25">
      <c r="D549" s="28" t="str">
        <f ca="1">IF($I549="","",IFERROR(INDEX(tbVisitas[],MATCH($I549,tbVisitas[Linha],0),3),""))</f>
        <v/>
      </c>
      <c r="E549" s="28" t="str">
        <f ca="1">IF($I549="","",IFERROR(INDEX(tbVisitas[],MATCH($I549,tbVisitas[Linha],0),5),""))</f>
        <v/>
      </c>
      <c r="F549" s="29" t="str">
        <f ca="1">IF($I549="","",IFERROR(INDEX(tbVisitas[],MATCH($I549,tbVisitas[Linha],0),1),""))</f>
        <v/>
      </c>
      <c r="G549" s="30" t="str">
        <f ca="1">IF($I549="","",IFERROR(INDEX(tbVisitas[],MATCH($I549,tbVisitas[Linha],0),6),""))</f>
        <v/>
      </c>
      <c r="H549" s="30" t="str">
        <f ca="1">IF($I549="","",IFERROR(INDEX(tbVisitas[],MATCH($I549,tbVisitas[Linha],0),7),""))</f>
        <v/>
      </c>
      <c r="I549" s="30" t="str">
        <f t="array" aca="1" ref="I549" ca="1">IFERROR(INDEX(tbVisitas[],MATCH(SMALL(IF((tbVisitas[Funcionário]=$B$5)*(tbVisitas[Data]&gt;=VLOOKUP($B$7,Aux!$E$2:$G$13,2,FALSE))*(tbVisitas[Data]&lt;=VLOOKUP($B$7,Aux!$E$2:$G$13,3,FALSE))=1,tbVisitas[Linha]),ROW(A544)),IF((tbVisitas[Funcionário]=$B$5)*(tbVisitas[Data]&gt;=VLOOKUP($B$7,Aux!$E$2:$G$13,2,FALSE))*(tbVisitas[Data]&lt;=VLOOKUP($B$7,Aux!$E$2:$G$13,3,FALSE))=1,tbVisitas[Linha]),0),9),"")</f>
        <v/>
      </c>
    </row>
    <row r="550" spans="4:9" ht="30" customHeight="1" x14ac:dyDescent="0.25">
      <c r="D550" s="28" t="str">
        <f ca="1">IF($I550="","",IFERROR(INDEX(tbVisitas[],MATCH($I550,tbVisitas[Linha],0),3),""))</f>
        <v/>
      </c>
      <c r="E550" s="28" t="str">
        <f ca="1">IF($I550="","",IFERROR(INDEX(tbVisitas[],MATCH($I550,tbVisitas[Linha],0),5),""))</f>
        <v/>
      </c>
      <c r="F550" s="29" t="str">
        <f ca="1">IF($I550="","",IFERROR(INDEX(tbVisitas[],MATCH($I550,tbVisitas[Linha],0),1),""))</f>
        <v/>
      </c>
      <c r="G550" s="30" t="str">
        <f ca="1">IF($I550="","",IFERROR(INDEX(tbVisitas[],MATCH($I550,tbVisitas[Linha],0),6),""))</f>
        <v/>
      </c>
      <c r="H550" s="30" t="str">
        <f ca="1">IF($I550="","",IFERROR(INDEX(tbVisitas[],MATCH($I550,tbVisitas[Linha],0),7),""))</f>
        <v/>
      </c>
      <c r="I550" s="30" t="str">
        <f t="array" aca="1" ref="I550" ca="1">IFERROR(INDEX(tbVisitas[],MATCH(SMALL(IF((tbVisitas[Funcionário]=$B$5)*(tbVisitas[Data]&gt;=VLOOKUP($B$7,Aux!$E$2:$G$13,2,FALSE))*(tbVisitas[Data]&lt;=VLOOKUP($B$7,Aux!$E$2:$G$13,3,FALSE))=1,tbVisitas[Linha]),ROW(A545)),IF((tbVisitas[Funcionário]=$B$5)*(tbVisitas[Data]&gt;=VLOOKUP($B$7,Aux!$E$2:$G$13,2,FALSE))*(tbVisitas[Data]&lt;=VLOOKUP($B$7,Aux!$E$2:$G$13,3,FALSE))=1,tbVisitas[Linha]),0),9),"")</f>
        <v/>
      </c>
    </row>
    <row r="551" spans="4:9" ht="30" customHeight="1" x14ac:dyDescent="0.25">
      <c r="D551" s="28" t="str">
        <f ca="1">IF($I551="","",IFERROR(INDEX(tbVisitas[],MATCH($I551,tbVisitas[Linha],0),3),""))</f>
        <v/>
      </c>
      <c r="E551" s="28" t="str">
        <f ca="1">IF($I551="","",IFERROR(INDEX(tbVisitas[],MATCH($I551,tbVisitas[Linha],0),5),""))</f>
        <v/>
      </c>
      <c r="F551" s="29" t="str">
        <f ca="1">IF($I551="","",IFERROR(INDEX(tbVisitas[],MATCH($I551,tbVisitas[Linha],0),1),""))</f>
        <v/>
      </c>
      <c r="G551" s="30" t="str">
        <f ca="1">IF($I551="","",IFERROR(INDEX(tbVisitas[],MATCH($I551,tbVisitas[Linha],0),6),""))</f>
        <v/>
      </c>
      <c r="H551" s="30" t="str">
        <f ca="1">IF($I551="","",IFERROR(INDEX(tbVisitas[],MATCH($I551,tbVisitas[Linha],0),7),""))</f>
        <v/>
      </c>
      <c r="I551" s="30" t="str">
        <f t="array" aca="1" ref="I551" ca="1">IFERROR(INDEX(tbVisitas[],MATCH(SMALL(IF((tbVisitas[Funcionário]=$B$5)*(tbVisitas[Data]&gt;=VLOOKUP($B$7,Aux!$E$2:$G$13,2,FALSE))*(tbVisitas[Data]&lt;=VLOOKUP($B$7,Aux!$E$2:$G$13,3,FALSE))=1,tbVisitas[Linha]),ROW(A546)),IF((tbVisitas[Funcionário]=$B$5)*(tbVisitas[Data]&gt;=VLOOKUP($B$7,Aux!$E$2:$G$13,2,FALSE))*(tbVisitas[Data]&lt;=VLOOKUP($B$7,Aux!$E$2:$G$13,3,FALSE))=1,tbVisitas[Linha]),0),9),"")</f>
        <v/>
      </c>
    </row>
    <row r="552" spans="4:9" ht="30" customHeight="1" x14ac:dyDescent="0.25">
      <c r="D552" s="28" t="str">
        <f ca="1">IF($I552="","",IFERROR(INDEX(tbVisitas[],MATCH($I552,tbVisitas[Linha],0),3),""))</f>
        <v/>
      </c>
      <c r="E552" s="28" t="str">
        <f ca="1">IF($I552="","",IFERROR(INDEX(tbVisitas[],MATCH($I552,tbVisitas[Linha],0),5),""))</f>
        <v/>
      </c>
      <c r="F552" s="29" t="str">
        <f ca="1">IF($I552="","",IFERROR(INDEX(tbVisitas[],MATCH($I552,tbVisitas[Linha],0),1),""))</f>
        <v/>
      </c>
      <c r="G552" s="30" t="str">
        <f ca="1">IF($I552="","",IFERROR(INDEX(tbVisitas[],MATCH($I552,tbVisitas[Linha],0),6),""))</f>
        <v/>
      </c>
      <c r="H552" s="30" t="str">
        <f ca="1">IF($I552="","",IFERROR(INDEX(tbVisitas[],MATCH($I552,tbVisitas[Linha],0),7),""))</f>
        <v/>
      </c>
      <c r="I552" s="30" t="str">
        <f t="array" aca="1" ref="I552" ca="1">IFERROR(INDEX(tbVisitas[],MATCH(SMALL(IF((tbVisitas[Funcionário]=$B$5)*(tbVisitas[Data]&gt;=VLOOKUP($B$7,Aux!$E$2:$G$13,2,FALSE))*(tbVisitas[Data]&lt;=VLOOKUP($B$7,Aux!$E$2:$G$13,3,FALSE))=1,tbVisitas[Linha]),ROW(A547)),IF((tbVisitas[Funcionário]=$B$5)*(tbVisitas[Data]&gt;=VLOOKUP($B$7,Aux!$E$2:$G$13,2,FALSE))*(tbVisitas[Data]&lt;=VLOOKUP($B$7,Aux!$E$2:$G$13,3,FALSE))=1,tbVisitas[Linha]),0),9),"")</f>
        <v/>
      </c>
    </row>
    <row r="553" spans="4:9" ht="30" customHeight="1" x14ac:dyDescent="0.25">
      <c r="D553" s="28" t="str">
        <f ca="1">IF($I553="","",IFERROR(INDEX(tbVisitas[],MATCH($I553,tbVisitas[Linha],0),3),""))</f>
        <v/>
      </c>
      <c r="E553" s="28" t="str">
        <f ca="1">IF($I553="","",IFERROR(INDEX(tbVisitas[],MATCH($I553,tbVisitas[Linha],0),5),""))</f>
        <v/>
      </c>
      <c r="F553" s="29" t="str">
        <f ca="1">IF($I553="","",IFERROR(INDEX(tbVisitas[],MATCH($I553,tbVisitas[Linha],0),1),""))</f>
        <v/>
      </c>
      <c r="G553" s="30" t="str">
        <f ca="1">IF($I553="","",IFERROR(INDEX(tbVisitas[],MATCH($I553,tbVisitas[Linha],0),6),""))</f>
        <v/>
      </c>
      <c r="H553" s="30" t="str">
        <f ca="1">IF($I553="","",IFERROR(INDEX(tbVisitas[],MATCH($I553,tbVisitas[Linha],0),7),""))</f>
        <v/>
      </c>
      <c r="I553" s="30" t="str">
        <f t="array" aca="1" ref="I553" ca="1">IFERROR(INDEX(tbVisitas[],MATCH(SMALL(IF((tbVisitas[Funcionário]=$B$5)*(tbVisitas[Data]&gt;=VLOOKUP($B$7,Aux!$E$2:$G$13,2,FALSE))*(tbVisitas[Data]&lt;=VLOOKUP($B$7,Aux!$E$2:$G$13,3,FALSE))=1,tbVisitas[Linha]),ROW(A548)),IF((tbVisitas[Funcionário]=$B$5)*(tbVisitas[Data]&gt;=VLOOKUP($B$7,Aux!$E$2:$G$13,2,FALSE))*(tbVisitas[Data]&lt;=VLOOKUP($B$7,Aux!$E$2:$G$13,3,FALSE))=1,tbVisitas[Linha]),0),9),"")</f>
        <v/>
      </c>
    </row>
    <row r="554" spans="4:9" ht="30" customHeight="1" x14ac:dyDescent="0.25">
      <c r="D554" s="28" t="str">
        <f ca="1">IF($I554="","",IFERROR(INDEX(tbVisitas[],MATCH($I554,tbVisitas[Linha],0),3),""))</f>
        <v/>
      </c>
      <c r="E554" s="28" t="str">
        <f ca="1">IF($I554="","",IFERROR(INDEX(tbVisitas[],MATCH($I554,tbVisitas[Linha],0),5),""))</f>
        <v/>
      </c>
      <c r="F554" s="29" t="str">
        <f ca="1">IF($I554="","",IFERROR(INDEX(tbVisitas[],MATCH($I554,tbVisitas[Linha],0),1),""))</f>
        <v/>
      </c>
      <c r="G554" s="30" t="str">
        <f ca="1">IF($I554="","",IFERROR(INDEX(tbVisitas[],MATCH($I554,tbVisitas[Linha],0),6),""))</f>
        <v/>
      </c>
      <c r="H554" s="30" t="str">
        <f ca="1">IF($I554="","",IFERROR(INDEX(tbVisitas[],MATCH($I554,tbVisitas[Linha],0),7),""))</f>
        <v/>
      </c>
      <c r="I554" s="30" t="str">
        <f t="array" aca="1" ref="I554" ca="1">IFERROR(INDEX(tbVisitas[],MATCH(SMALL(IF((tbVisitas[Funcionário]=$B$5)*(tbVisitas[Data]&gt;=VLOOKUP($B$7,Aux!$E$2:$G$13,2,FALSE))*(tbVisitas[Data]&lt;=VLOOKUP($B$7,Aux!$E$2:$G$13,3,FALSE))=1,tbVisitas[Linha]),ROW(A549)),IF((tbVisitas[Funcionário]=$B$5)*(tbVisitas[Data]&gt;=VLOOKUP($B$7,Aux!$E$2:$G$13,2,FALSE))*(tbVisitas[Data]&lt;=VLOOKUP($B$7,Aux!$E$2:$G$13,3,FALSE))=1,tbVisitas[Linha]),0),9),"")</f>
        <v/>
      </c>
    </row>
    <row r="555" spans="4:9" ht="30" customHeight="1" x14ac:dyDescent="0.25">
      <c r="D555" s="28" t="str">
        <f ca="1">IF($I555="","",IFERROR(INDEX(tbVisitas[],MATCH($I555,tbVisitas[Linha],0),3),""))</f>
        <v/>
      </c>
      <c r="E555" s="28" t="str">
        <f ca="1">IF($I555="","",IFERROR(INDEX(tbVisitas[],MATCH($I555,tbVisitas[Linha],0),5),""))</f>
        <v/>
      </c>
      <c r="F555" s="29" t="str">
        <f ca="1">IF($I555="","",IFERROR(INDEX(tbVisitas[],MATCH($I555,tbVisitas[Linha],0),1),""))</f>
        <v/>
      </c>
      <c r="G555" s="30" t="str">
        <f ca="1">IF($I555="","",IFERROR(INDEX(tbVisitas[],MATCH($I555,tbVisitas[Linha],0),6),""))</f>
        <v/>
      </c>
      <c r="H555" s="30" t="str">
        <f ca="1">IF($I555="","",IFERROR(INDEX(tbVisitas[],MATCH($I555,tbVisitas[Linha],0),7),""))</f>
        <v/>
      </c>
      <c r="I555" s="30" t="str">
        <f t="array" aca="1" ref="I555" ca="1">IFERROR(INDEX(tbVisitas[],MATCH(SMALL(IF((tbVisitas[Funcionário]=$B$5)*(tbVisitas[Data]&gt;=VLOOKUP($B$7,Aux!$E$2:$G$13,2,FALSE))*(tbVisitas[Data]&lt;=VLOOKUP($B$7,Aux!$E$2:$G$13,3,FALSE))=1,tbVisitas[Linha]),ROW(A550)),IF((tbVisitas[Funcionário]=$B$5)*(tbVisitas[Data]&gt;=VLOOKUP($B$7,Aux!$E$2:$G$13,2,FALSE))*(tbVisitas[Data]&lt;=VLOOKUP($B$7,Aux!$E$2:$G$13,3,FALSE))=1,tbVisitas[Linha]),0),9),"")</f>
        <v/>
      </c>
    </row>
    <row r="556" spans="4:9" ht="30" customHeight="1" x14ac:dyDescent="0.25">
      <c r="D556" s="28" t="str">
        <f ca="1">IF($I556="","",IFERROR(INDEX(tbVisitas[],MATCH($I556,tbVisitas[Linha],0),3),""))</f>
        <v/>
      </c>
      <c r="E556" s="28" t="str">
        <f ca="1">IF($I556="","",IFERROR(INDEX(tbVisitas[],MATCH($I556,tbVisitas[Linha],0),5),""))</f>
        <v/>
      </c>
      <c r="F556" s="29" t="str">
        <f ca="1">IF($I556="","",IFERROR(INDEX(tbVisitas[],MATCH($I556,tbVisitas[Linha],0),1),""))</f>
        <v/>
      </c>
      <c r="G556" s="30" t="str">
        <f ca="1">IF($I556="","",IFERROR(INDEX(tbVisitas[],MATCH($I556,tbVisitas[Linha],0),6),""))</f>
        <v/>
      </c>
      <c r="H556" s="30" t="str">
        <f ca="1">IF($I556="","",IFERROR(INDEX(tbVisitas[],MATCH($I556,tbVisitas[Linha],0),7),""))</f>
        <v/>
      </c>
      <c r="I556" s="30" t="str">
        <f t="array" aca="1" ref="I556" ca="1">IFERROR(INDEX(tbVisitas[],MATCH(SMALL(IF((tbVisitas[Funcionário]=$B$5)*(tbVisitas[Data]&gt;=VLOOKUP($B$7,Aux!$E$2:$G$13,2,FALSE))*(tbVisitas[Data]&lt;=VLOOKUP($B$7,Aux!$E$2:$G$13,3,FALSE))=1,tbVisitas[Linha]),ROW(A551)),IF((tbVisitas[Funcionário]=$B$5)*(tbVisitas[Data]&gt;=VLOOKUP($B$7,Aux!$E$2:$G$13,2,FALSE))*(tbVisitas[Data]&lt;=VLOOKUP($B$7,Aux!$E$2:$G$13,3,FALSE))=1,tbVisitas[Linha]),0),9),"")</f>
        <v/>
      </c>
    </row>
    <row r="557" spans="4:9" ht="30" customHeight="1" x14ac:dyDescent="0.25">
      <c r="D557" s="28" t="str">
        <f ca="1">IF($I557="","",IFERROR(INDEX(tbVisitas[],MATCH($I557,tbVisitas[Linha],0),3),""))</f>
        <v/>
      </c>
      <c r="E557" s="28" t="str">
        <f ca="1">IF($I557="","",IFERROR(INDEX(tbVisitas[],MATCH($I557,tbVisitas[Linha],0),5),""))</f>
        <v/>
      </c>
      <c r="F557" s="29" t="str">
        <f ca="1">IF($I557="","",IFERROR(INDEX(tbVisitas[],MATCH($I557,tbVisitas[Linha],0),1),""))</f>
        <v/>
      </c>
      <c r="G557" s="30" t="str">
        <f ca="1">IF($I557="","",IFERROR(INDEX(tbVisitas[],MATCH($I557,tbVisitas[Linha],0),6),""))</f>
        <v/>
      </c>
      <c r="H557" s="30" t="str">
        <f ca="1">IF($I557="","",IFERROR(INDEX(tbVisitas[],MATCH($I557,tbVisitas[Linha],0),7),""))</f>
        <v/>
      </c>
      <c r="I557" s="30" t="str">
        <f t="array" aca="1" ref="I557" ca="1">IFERROR(INDEX(tbVisitas[],MATCH(SMALL(IF((tbVisitas[Funcionário]=$B$5)*(tbVisitas[Data]&gt;=VLOOKUP($B$7,Aux!$E$2:$G$13,2,FALSE))*(tbVisitas[Data]&lt;=VLOOKUP($B$7,Aux!$E$2:$G$13,3,FALSE))=1,tbVisitas[Linha]),ROW(A552)),IF((tbVisitas[Funcionário]=$B$5)*(tbVisitas[Data]&gt;=VLOOKUP($B$7,Aux!$E$2:$G$13,2,FALSE))*(tbVisitas[Data]&lt;=VLOOKUP($B$7,Aux!$E$2:$G$13,3,FALSE))=1,tbVisitas[Linha]),0),9),"")</f>
        <v/>
      </c>
    </row>
    <row r="558" spans="4:9" ht="30" customHeight="1" x14ac:dyDescent="0.25">
      <c r="D558" s="28" t="str">
        <f ca="1">IF($I558="","",IFERROR(INDEX(tbVisitas[],MATCH($I558,tbVisitas[Linha],0),3),""))</f>
        <v/>
      </c>
      <c r="E558" s="28" t="str">
        <f ca="1">IF($I558="","",IFERROR(INDEX(tbVisitas[],MATCH($I558,tbVisitas[Linha],0),5),""))</f>
        <v/>
      </c>
      <c r="F558" s="29" t="str">
        <f ca="1">IF($I558="","",IFERROR(INDEX(tbVisitas[],MATCH($I558,tbVisitas[Linha],0),1),""))</f>
        <v/>
      </c>
      <c r="G558" s="30" t="str">
        <f ca="1">IF($I558="","",IFERROR(INDEX(tbVisitas[],MATCH($I558,tbVisitas[Linha],0),6),""))</f>
        <v/>
      </c>
      <c r="H558" s="30" t="str">
        <f ca="1">IF($I558="","",IFERROR(INDEX(tbVisitas[],MATCH($I558,tbVisitas[Linha],0),7),""))</f>
        <v/>
      </c>
      <c r="I558" s="30" t="str">
        <f t="array" aca="1" ref="I558" ca="1">IFERROR(INDEX(tbVisitas[],MATCH(SMALL(IF((tbVisitas[Funcionário]=$B$5)*(tbVisitas[Data]&gt;=VLOOKUP($B$7,Aux!$E$2:$G$13,2,FALSE))*(tbVisitas[Data]&lt;=VLOOKUP($B$7,Aux!$E$2:$G$13,3,FALSE))=1,tbVisitas[Linha]),ROW(A553)),IF((tbVisitas[Funcionário]=$B$5)*(tbVisitas[Data]&gt;=VLOOKUP($B$7,Aux!$E$2:$G$13,2,FALSE))*(tbVisitas[Data]&lt;=VLOOKUP($B$7,Aux!$E$2:$G$13,3,FALSE))=1,tbVisitas[Linha]),0),9),"")</f>
        <v/>
      </c>
    </row>
    <row r="559" spans="4:9" ht="30" customHeight="1" x14ac:dyDescent="0.25">
      <c r="D559" s="28" t="str">
        <f ca="1">IF($I559="","",IFERROR(INDEX(tbVisitas[],MATCH($I559,tbVisitas[Linha],0),3),""))</f>
        <v/>
      </c>
      <c r="E559" s="28" t="str">
        <f ca="1">IF($I559="","",IFERROR(INDEX(tbVisitas[],MATCH($I559,tbVisitas[Linha],0),5),""))</f>
        <v/>
      </c>
      <c r="F559" s="29" t="str">
        <f ca="1">IF($I559="","",IFERROR(INDEX(tbVisitas[],MATCH($I559,tbVisitas[Linha],0),1),""))</f>
        <v/>
      </c>
      <c r="G559" s="30" t="str">
        <f ca="1">IF($I559="","",IFERROR(INDEX(tbVisitas[],MATCH($I559,tbVisitas[Linha],0),6),""))</f>
        <v/>
      </c>
      <c r="H559" s="30" t="str">
        <f ca="1">IF($I559="","",IFERROR(INDEX(tbVisitas[],MATCH($I559,tbVisitas[Linha],0),7),""))</f>
        <v/>
      </c>
      <c r="I559" s="30" t="str">
        <f t="array" aca="1" ref="I559" ca="1">IFERROR(INDEX(tbVisitas[],MATCH(SMALL(IF((tbVisitas[Funcionário]=$B$5)*(tbVisitas[Data]&gt;=VLOOKUP($B$7,Aux!$E$2:$G$13,2,FALSE))*(tbVisitas[Data]&lt;=VLOOKUP($B$7,Aux!$E$2:$G$13,3,FALSE))=1,tbVisitas[Linha]),ROW(A554)),IF((tbVisitas[Funcionário]=$B$5)*(tbVisitas[Data]&gt;=VLOOKUP($B$7,Aux!$E$2:$G$13,2,FALSE))*(tbVisitas[Data]&lt;=VLOOKUP($B$7,Aux!$E$2:$G$13,3,FALSE))=1,tbVisitas[Linha]),0),9),"")</f>
        <v/>
      </c>
    </row>
    <row r="560" spans="4:9" ht="30" customHeight="1" x14ac:dyDescent="0.25">
      <c r="D560" s="28" t="str">
        <f ca="1">IF($I560="","",IFERROR(INDEX(tbVisitas[],MATCH($I560,tbVisitas[Linha],0),3),""))</f>
        <v/>
      </c>
      <c r="E560" s="28" t="str">
        <f ca="1">IF($I560="","",IFERROR(INDEX(tbVisitas[],MATCH($I560,tbVisitas[Linha],0),5),""))</f>
        <v/>
      </c>
      <c r="F560" s="29" t="str">
        <f ca="1">IF($I560="","",IFERROR(INDEX(tbVisitas[],MATCH($I560,tbVisitas[Linha],0),1),""))</f>
        <v/>
      </c>
      <c r="G560" s="30" t="str">
        <f ca="1">IF($I560="","",IFERROR(INDEX(tbVisitas[],MATCH($I560,tbVisitas[Linha],0),6),""))</f>
        <v/>
      </c>
      <c r="H560" s="30" t="str">
        <f ca="1">IF($I560="","",IFERROR(INDEX(tbVisitas[],MATCH($I560,tbVisitas[Linha],0),7),""))</f>
        <v/>
      </c>
      <c r="I560" s="30" t="str">
        <f t="array" aca="1" ref="I560" ca="1">IFERROR(INDEX(tbVisitas[],MATCH(SMALL(IF((tbVisitas[Funcionário]=$B$5)*(tbVisitas[Data]&gt;=VLOOKUP($B$7,Aux!$E$2:$G$13,2,FALSE))*(tbVisitas[Data]&lt;=VLOOKUP($B$7,Aux!$E$2:$G$13,3,FALSE))=1,tbVisitas[Linha]),ROW(A555)),IF((tbVisitas[Funcionário]=$B$5)*(tbVisitas[Data]&gt;=VLOOKUP($B$7,Aux!$E$2:$G$13,2,FALSE))*(tbVisitas[Data]&lt;=VLOOKUP($B$7,Aux!$E$2:$G$13,3,FALSE))=1,tbVisitas[Linha]),0),9),"")</f>
        <v/>
      </c>
    </row>
    <row r="561" spans="4:9" ht="30" customHeight="1" x14ac:dyDescent="0.25">
      <c r="D561" s="28" t="str">
        <f ca="1">IF($I561="","",IFERROR(INDEX(tbVisitas[],MATCH($I561,tbVisitas[Linha],0),3),""))</f>
        <v/>
      </c>
      <c r="E561" s="28" t="str">
        <f ca="1">IF($I561="","",IFERROR(INDEX(tbVisitas[],MATCH($I561,tbVisitas[Linha],0),5),""))</f>
        <v/>
      </c>
      <c r="F561" s="29" t="str">
        <f ca="1">IF($I561="","",IFERROR(INDEX(tbVisitas[],MATCH($I561,tbVisitas[Linha],0),1),""))</f>
        <v/>
      </c>
      <c r="G561" s="30" t="str">
        <f ca="1">IF($I561="","",IFERROR(INDEX(tbVisitas[],MATCH($I561,tbVisitas[Linha],0),6),""))</f>
        <v/>
      </c>
      <c r="H561" s="30" t="str">
        <f ca="1">IF($I561="","",IFERROR(INDEX(tbVisitas[],MATCH($I561,tbVisitas[Linha],0),7),""))</f>
        <v/>
      </c>
      <c r="I561" s="30" t="str">
        <f t="array" aca="1" ref="I561" ca="1">IFERROR(INDEX(tbVisitas[],MATCH(SMALL(IF((tbVisitas[Funcionário]=$B$5)*(tbVisitas[Data]&gt;=VLOOKUP($B$7,Aux!$E$2:$G$13,2,FALSE))*(tbVisitas[Data]&lt;=VLOOKUP($B$7,Aux!$E$2:$G$13,3,FALSE))=1,tbVisitas[Linha]),ROW(A556)),IF((tbVisitas[Funcionário]=$B$5)*(tbVisitas[Data]&gt;=VLOOKUP($B$7,Aux!$E$2:$G$13,2,FALSE))*(tbVisitas[Data]&lt;=VLOOKUP($B$7,Aux!$E$2:$G$13,3,FALSE))=1,tbVisitas[Linha]),0),9),"")</f>
        <v/>
      </c>
    </row>
    <row r="562" spans="4:9" ht="30" customHeight="1" x14ac:dyDescent="0.25">
      <c r="D562" s="28" t="str">
        <f ca="1">IF($I562="","",IFERROR(INDEX(tbVisitas[],MATCH($I562,tbVisitas[Linha],0),3),""))</f>
        <v/>
      </c>
      <c r="E562" s="28" t="str">
        <f ca="1">IF($I562="","",IFERROR(INDEX(tbVisitas[],MATCH($I562,tbVisitas[Linha],0),5),""))</f>
        <v/>
      </c>
      <c r="F562" s="29" t="str">
        <f ca="1">IF($I562="","",IFERROR(INDEX(tbVisitas[],MATCH($I562,tbVisitas[Linha],0),1),""))</f>
        <v/>
      </c>
      <c r="G562" s="30" t="str">
        <f ca="1">IF($I562="","",IFERROR(INDEX(tbVisitas[],MATCH($I562,tbVisitas[Linha],0),6),""))</f>
        <v/>
      </c>
      <c r="H562" s="30" t="str">
        <f ca="1">IF($I562="","",IFERROR(INDEX(tbVisitas[],MATCH($I562,tbVisitas[Linha],0),7),""))</f>
        <v/>
      </c>
      <c r="I562" s="30" t="str">
        <f t="array" aca="1" ref="I562" ca="1">IFERROR(INDEX(tbVisitas[],MATCH(SMALL(IF((tbVisitas[Funcionário]=$B$5)*(tbVisitas[Data]&gt;=VLOOKUP($B$7,Aux!$E$2:$G$13,2,FALSE))*(tbVisitas[Data]&lt;=VLOOKUP($B$7,Aux!$E$2:$G$13,3,FALSE))=1,tbVisitas[Linha]),ROW(A557)),IF((tbVisitas[Funcionário]=$B$5)*(tbVisitas[Data]&gt;=VLOOKUP($B$7,Aux!$E$2:$G$13,2,FALSE))*(tbVisitas[Data]&lt;=VLOOKUP($B$7,Aux!$E$2:$G$13,3,FALSE))=1,tbVisitas[Linha]),0),9),"")</f>
        <v/>
      </c>
    </row>
    <row r="563" spans="4:9" ht="30" customHeight="1" x14ac:dyDescent="0.25">
      <c r="D563" s="28" t="str">
        <f ca="1">IF($I563="","",IFERROR(INDEX(tbVisitas[],MATCH($I563,tbVisitas[Linha],0),3),""))</f>
        <v/>
      </c>
      <c r="E563" s="28" t="str">
        <f ca="1">IF($I563="","",IFERROR(INDEX(tbVisitas[],MATCH($I563,tbVisitas[Linha],0),5),""))</f>
        <v/>
      </c>
      <c r="F563" s="29" t="str">
        <f ca="1">IF($I563="","",IFERROR(INDEX(tbVisitas[],MATCH($I563,tbVisitas[Linha],0),1),""))</f>
        <v/>
      </c>
      <c r="G563" s="30" t="str">
        <f ca="1">IF($I563="","",IFERROR(INDEX(tbVisitas[],MATCH($I563,tbVisitas[Linha],0),6),""))</f>
        <v/>
      </c>
      <c r="H563" s="30" t="str">
        <f ca="1">IF($I563="","",IFERROR(INDEX(tbVisitas[],MATCH($I563,tbVisitas[Linha],0),7),""))</f>
        <v/>
      </c>
      <c r="I563" s="30" t="str">
        <f t="array" aca="1" ref="I563" ca="1">IFERROR(INDEX(tbVisitas[],MATCH(SMALL(IF((tbVisitas[Funcionário]=$B$5)*(tbVisitas[Data]&gt;=VLOOKUP($B$7,Aux!$E$2:$G$13,2,FALSE))*(tbVisitas[Data]&lt;=VLOOKUP($B$7,Aux!$E$2:$G$13,3,FALSE))=1,tbVisitas[Linha]),ROW(A558)),IF((tbVisitas[Funcionário]=$B$5)*(tbVisitas[Data]&gt;=VLOOKUP($B$7,Aux!$E$2:$G$13,2,FALSE))*(tbVisitas[Data]&lt;=VLOOKUP($B$7,Aux!$E$2:$G$13,3,FALSE))=1,tbVisitas[Linha]),0),9),"")</f>
        <v/>
      </c>
    </row>
    <row r="564" spans="4:9" ht="30" customHeight="1" x14ac:dyDescent="0.25">
      <c r="D564" s="28" t="str">
        <f ca="1">IF($I564="","",IFERROR(INDEX(tbVisitas[],MATCH($I564,tbVisitas[Linha],0),3),""))</f>
        <v/>
      </c>
      <c r="E564" s="28" t="str">
        <f ca="1">IF($I564="","",IFERROR(INDEX(tbVisitas[],MATCH($I564,tbVisitas[Linha],0),5),""))</f>
        <v/>
      </c>
      <c r="F564" s="29" t="str">
        <f ca="1">IF($I564="","",IFERROR(INDEX(tbVisitas[],MATCH($I564,tbVisitas[Linha],0),1),""))</f>
        <v/>
      </c>
      <c r="G564" s="30" t="str">
        <f ca="1">IF($I564="","",IFERROR(INDEX(tbVisitas[],MATCH($I564,tbVisitas[Linha],0),6),""))</f>
        <v/>
      </c>
      <c r="H564" s="30" t="str">
        <f ca="1">IF($I564="","",IFERROR(INDEX(tbVisitas[],MATCH($I564,tbVisitas[Linha],0),7),""))</f>
        <v/>
      </c>
      <c r="I564" s="30" t="str">
        <f t="array" aca="1" ref="I564" ca="1">IFERROR(INDEX(tbVisitas[],MATCH(SMALL(IF((tbVisitas[Funcionário]=$B$5)*(tbVisitas[Data]&gt;=VLOOKUP($B$7,Aux!$E$2:$G$13,2,FALSE))*(tbVisitas[Data]&lt;=VLOOKUP($B$7,Aux!$E$2:$G$13,3,FALSE))=1,tbVisitas[Linha]),ROW(A559)),IF((tbVisitas[Funcionário]=$B$5)*(tbVisitas[Data]&gt;=VLOOKUP($B$7,Aux!$E$2:$G$13,2,FALSE))*(tbVisitas[Data]&lt;=VLOOKUP($B$7,Aux!$E$2:$G$13,3,FALSE))=1,tbVisitas[Linha]),0),9),"")</f>
        <v/>
      </c>
    </row>
    <row r="565" spans="4:9" ht="30" customHeight="1" x14ac:dyDescent="0.25">
      <c r="D565" s="28" t="str">
        <f ca="1">IF($I565="","",IFERROR(INDEX(tbVisitas[],MATCH($I565,tbVisitas[Linha],0),3),""))</f>
        <v/>
      </c>
      <c r="E565" s="28" t="str">
        <f ca="1">IF($I565="","",IFERROR(INDEX(tbVisitas[],MATCH($I565,tbVisitas[Linha],0),5),""))</f>
        <v/>
      </c>
      <c r="F565" s="29" t="str">
        <f ca="1">IF($I565="","",IFERROR(INDEX(tbVisitas[],MATCH($I565,tbVisitas[Linha],0),1),""))</f>
        <v/>
      </c>
      <c r="G565" s="30" t="str">
        <f ca="1">IF($I565="","",IFERROR(INDEX(tbVisitas[],MATCH($I565,tbVisitas[Linha],0),6),""))</f>
        <v/>
      </c>
      <c r="H565" s="30" t="str">
        <f ca="1">IF($I565="","",IFERROR(INDEX(tbVisitas[],MATCH($I565,tbVisitas[Linha],0),7),""))</f>
        <v/>
      </c>
      <c r="I565" s="30" t="str">
        <f t="array" aca="1" ref="I565" ca="1">IFERROR(INDEX(tbVisitas[],MATCH(SMALL(IF((tbVisitas[Funcionário]=$B$5)*(tbVisitas[Data]&gt;=VLOOKUP($B$7,Aux!$E$2:$G$13,2,FALSE))*(tbVisitas[Data]&lt;=VLOOKUP($B$7,Aux!$E$2:$G$13,3,FALSE))=1,tbVisitas[Linha]),ROW(A560)),IF((tbVisitas[Funcionário]=$B$5)*(tbVisitas[Data]&gt;=VLOOKUP($B$7,Aux!$E$2:$G$13,2,FALSE))*(tbVisitas[Data]&lt;=VLOOKUP($B$7,Aux!$E$2:$G$13,3,FALSE))=1,tbVisitas[Linha]),0),9),"")</f>
        <v/>
      </c>
    </row>
    <row r="566" spans="4:9" ht="30" customHeight="1" x14ac:dyDescent="0.25">
      <c r="D566" s="28" t="str">
        <f ca="1">IF($I566="","",IFERROR(INDEX(tbVisitas[],MATCH($I566,tbVisitas[Linha],0),3),""))</f>
        <v/>
      </c>
      <c r="E566" s="28" t="str">
        <f ca="1">IF($I566="","",IFERROR(INDEX(tbVisitas[],MATCH($I566,tbVisitas[Linha],0),5),""))</f>
        <v/>
      </c>
      <c r="F566" s="29" t="str">
        <f ca="1">IF($I566="","",IFERROR(INDEX(tbVisitas[],MATCH($I566,tbVisitas[Linha],0),1),""))</f>
        <v/>
      </c>
      <c r="G566" s="30" t="str">
        <f ca="1">IF($I566="","",IFERROR(INDEX(tbVisitas[],MATCH($I566,tbVisitas[Linha],0),6),""))</f>
        <v/>
      </c>
      <c r="H566" s="30" t="str">
        <f ca="1">IF($I566="","",IFERROR(INDEX(tbVisitas[],MATCH($I566,tbVisitas[Linha],0),7),""))</f>
        <v/>
      </c>
      <c r="I566" s="30" t="str">
        <f t="array" aca="1" ref="I566" ca="1">IFERROR(INDEX(tbVisitas[],MATCH(SMALL(IF((tbVisitas[Funcionário]=$B$5)*(tbVisitas[Data]&gt;=VLOOKUP($B$7,Aux!$E$2:$G$13,2,FALSE))*(tbVisitas[Data]&lt;=VLOOKUP($B$7,Aux!$E$2:$G$13,3,FALSE))=1,tbVisitas[Linha]),ROW(A561)),IF((tbVisitas[Funcionário]=$B$5)*(tbVisitas[Data]&gt;=VLOOKUP($B$7,Aux!$E$2:$G$13,2,FALSE))*(tbVisitas[Data]&lt;=VLOOKUP($B$7,Aux!$E$2:$G$13,3,FALSE))=1,tbVisitas[Linha]),0),9),"")</f>
        <v/>
      </c>
    </row>
    <row r="567" spans="4:9" ht="30" customHeight="1" x14ac:dyDescent="0.25">
      <c r="D567" s="28" t="str">
        <f ca="1">IF($I567="","",IFERROR(INDEX(tbVisitas[],MATCH($I567,tbVisitas[Linha],0),3),""))</f>
        <v/>
      </c>
      <c r="E567" s="28" t="str">
        <f ca="1">IF($I567="","",IFERROR(INDEX(tbVisitas[],MATCH($I567,tbVisitas[Linha],0),5),""))</f>
        <v/>
      </c>
      <c r="F567" s="29" t="str">
        <f ca="1">IF($I567="","",IFERROR(INDEX(tbVisitas[],MATCH($I567,tbVisitas[Linha],0),1),""))</f>
        <v/>
      </c>
      <c r="G567" s="30" t="str">
        <f ca="1">IF($I567="","",IFERROR(INDEX(tbVisitas[],MATCH($I567,tbVisitas[Linha],0),6),""))</f>
        <v/>
      </c>
      <c r="H567" s="30" t="str">
        <f ca="1">IF($I567="","",IFERROR(INDEX(tbVisitas[],MATCH($I567,tbVisitas[Linha],0),7),""))</f>
        <v/>
      </c>
      <c r="I567" s="30" t="str">
        <f t="array" aca="1" ref="I567" ca="1">IFERROR(INDEX(tbVisitas[],MATCH(SMALL(IF((tbVisitas[Funcionário]=$B$5)*(tbVisitas[Data]&gt;=VLOOKUP($B$7,Aux!$E$2:$G$13,2,FALSE))*(tbVisitas[Data]&lt;=VLOOKUP($B$7,Aux!$E$2:$G$13,3,FALSE))=1,tbVisitas[Linha]),ROW(A562)),IF((tbVisitas[Funcionário]=$B$5)*(tbVisitas[Data]&gt;=VLOOKUP($B$7,Aux!$E$2:$G$13,2,FALSE))*(tbVisitas[Data]&lt;=VLOOKUP($B$7,Aux!$E$2:$G$13,3,FALSE))=1,tbVisitas[Linha]),0),9),"")</f>
        <v/>
      </c>
    </row>
    <row r="568" spans="4:9" ht="30" customHeight="1" x14ac:dyDescent="0.25">
      <c r="D568" s="28" t="str">
        <f ca="1">IF($I568="","",IFERROR(INDEX(tbVisitas[],MATCH($I568,tbVisitas[Linha],0),3),""))</f>
        <v/>
      </c>
      <c r="E568" s="28" t="str">
        <f ca="1">IF($I568="","",IFERROR(INDEX(tbVisitas[],MATCH($I568,tbVisitas[Linha],0),5),""))</f>
        <v/>
      </c>
      <c r="F568" s="29" t="str">
        <f ca="1">IF($I568="","",IFERROR(INDEX(tbVisitas[],MATCH($I568,tbVisitas[Linha],0),1),""))</f>
        <v/>
      </c>
      <c r="G568" s="30" t="str">
        <f ca="1">IF($I568="","",IFERROR(INDEX(tbVisitas[],MATCH($I568,tbVisitas[Linha],0),6),""))</f>
        <v/>
      </c>
      <c r="H568" s="30" t="str">
        <f ca="1">IF($I568="","",IFERROR(INDEX(tbVisitas[],MATCH($I568,tbVisitas[Linha],0),7),""))</f>
        <v/>
      </c>
      <c r="I568" s="30" t="str">
        <f t="array" aca="1" ref="I568" ca="1">IFERROR(INDEX(tbVisitas[],MATCH(SMALL(IF((tbVisitas[Funcionário]=$B$5)*(tbVisitas[Data]&gt;=VLOOKUP($B$7,Aux!$E$2:$G$13,2,FALSE))*(tbVisitas[Data]&lt;=VLOOKUP($B$7,Aux!$E$2:$G$13,3,FALSE))=1,tbVisitas[Linha]),ROW(A563)),IF((tbVisitas[Funcionário]=$B$5)*(tbVisitas[Data]&gt;=VLOOKUP($B$7,Aux!$E$2:$G$13,2,FALSE))*(tbVisitas[Data]&lt;=VLOOKUP($B$7,Aux!$E$2:$G$13,3,FALSE))=1,tbVisitas[Linha]),0),9),"")</f>
        <v/>
      </c>
    </row>
    <row r="569" spans="4:9" ht="30" customHeight="1" x14ac:dyDescent="0.25">
      <c r="D569" s="28" t="str">
        <f ca="1">IF($I569="","",IFERROR(INDEX(tbVisitas[],MATCH($I569,tbVisitas[Linha],0),3),""))</f>
        <v/>
      </c>
      <c r="E569" s="28" t="str">
        <f ca="1">IF($I569="","",IFERROR(INDEX(tbVisitas[],MATCH($I569,tbVisitas[Linha],0),5),""))</f>
        <v/>
      </c>
      <c r="F569" s="29" t="str">
        <f ca="1">IF($I569="","",IFERROR(INDEX(tbVisitas[],MATCH($I569,tbVisitas[Linha],0),1),""))</f>
        <v/>
      </c>
      <c r="G569" s="30" t="str">
        <f ca="1">IF($I569="","",IFERROR(INDEX(tbVisitas[],MATCH($I569,tbVisitas[Linha],0),6),""))</f>
        <v/>
      </c>
      <c r="H569" s="30" t="str">
        <f ca="1">IF($I569="","",IFERROR(INDEX(tbVisitas[],MATCH($I569,tbVisitas[Linha],0),7),""))</f>
        <v/>
      </c>
      <c r="I569" s="30" t="str">
        <f t="array" aca="1" ref="I569" ca="1">IFERROR(INDEX(tbVisitas[],MATCH(SMALL(IF((tbVisitas[Funcionário]=$B$5)*(tbVisitas[Data]&gt;=VLOOKUP($B$7,Aux!$E$2:$G$13,2,FALSE))*(tbVisitas[Data]&lt;=VLOOKUP($B$7,Aux!$E$2:$G$13,3,FALSE))=1,tbVisitas[Linha]),ROW(A564)),IF((tbVisitas[Funcionário]=$B$5)*(tbVisitas[Data]&gt;=VLOOKUP($B$7,Aux!$E$2:$G$13,2,FALSE))*(tbVisitas[Data]&lt;=VLOOKUP($B$7,Aux!$E$2:$G$13,3,FALSE))=1,tbVisitas[Linha]),0),9),"")</f>
        <v/>
      </c>
    </row>
    <row r="570" spans="4:9" ht="30" customHeight="1" x14ac:dyDescent="0.25">
      <c r="D570" s="28" t="str">
        <f ca="1">IF($I570="","",IFERROR(INDEX(tbVisitas[],MATCH($I570,tbVisitas[Linha],0),3),""))</f>
        <v/>
      </c>
      <c r="E570" s="28" t="str">
        <f ca="1">IF($I570="","",IFERROR(INDEX(tbVisitas[],MATCH($I570,tbVisitas[Linha],0),5),""))</f>
        <v/>
      </c>
      <c r="F570" s="29" t="str">
        <f ca="1">IF($I570="","",IFERROR(INDEX(tbVisitas[],MATCH($I570,tbVisitas[Linha],0),1),""))</f>
        <v/>
      </c>
      <c r="G570" s="30" t="str">
        <f ca="1">IF($I570="","",IFERROR(INDEX(tbVisitas[],MATCH($I570,tbVisitas[Linha],0),6),""))</f>
        <v/>
      </c>
      <c r="H570" s="30" t="str">
        <f ca="1">IF($I570="","",IFERROR(INDEX(tbVisitas[],MATCH($I570,tbVisitas[Linha],0),7),""))</f>
        <v/>
      </c>
      <c r="I570" s="30" t="str">
        <f t="array" aca="1" ref="I570" ca="1">IFERROR(INDEX(tbVisitas[],MATCH(SMALL(IF((tbVisitas[Funcionário]=$B$5)*(tbVisitas[Data]&gt;=VLOOKUP($B$7,Aux!$E$2:$G$13,2,FALSE))*(tbVisitas[Data]&lt;=VLOOKUP($B$7,Aux!$E$2:$G$13,3,FALSE))=1,tbVisitas[Linha]),ROW(A565)),IF((tbVisitas[Funcionário]=$B$5)*(tbVisitas[Data]&gt;=VLOOKUP($B$7,Aux!$E$2:$G$13,2,FALSE))*(tbVisitas[Data]&lt;=VLOOKUP($B$7,Aux!$E$2:$G$13,3,FALSE))=1,tbVisitas[Linha]),0),9),"")</f>
        <v/>
      </c>
    </row>
    <row r="571" spans="4:9" ht="30" customHeight="1" x14ac:dyDescent="0.25">
      <c r="D571" s="28" t="str">
        <f ca="1">IF($I571="","",IFERROR(INDEX(tbVisitas[],MATCH($I571,tbVisitas[Linha],0),3),""))</f>
        <v/>
      </c>
      <c r="E571" s="28" t="str">
        <f ca="1">IF($I571="","",IFERROR(INDEX(tbVisitas[],MATCH($I571,tbVisitas[Linha],0),5),""))</f>
        <v/>
      </c>
      <c r="F571" s="29" t="str">
        <f ca="1">IF($I571="","",IFERROR(INDEX(tbVisitas[],MATCH($I571,tbVisitas[Linha],0),1),""))</f>
        <v/>
      </c>
      <c r="G571" s="30" t="str">
        <f ca="1">IF($I571="","",IFERROR(INDEX(tbVisitas[],MATCH($I571,tbVisitas[Linha],0),6),""))</f>
        <v/>
      </c>
      <c r="H571" s="30" t="str">
        <f ca="1">IF($I571="","",IFERROR(INDEX(tbVisitas[],MATCH($I571,tbVisitas[Linha],0),7),""))</f>
        <v/>
      </c>
      <c r="I571" s="30" t="str">
        <f t="array" aca="1" ref="I571" ca="1">IFERROR(INDEX(tbVisitas[],MATCH(SMALL(IF((tbVisitas[Funcionário]=$B$5)*(tbVisitas[Data]&gt;=VLOOKUP($B$7,Aux!$E$2:$G$13,2,FALSE))*(tbVisitas[Data]&lt;=VLOOKUP($B$7,Aux!$E$2:$G$13,3,FALSE))=1,tbVisitas[Linha]),ROW(A566)),IF((tbVisitas[Funcionário]=$B$5)*(tbVisitas[Data]&gt;=VLOOKUP($B$7,Aux!$E$2:$G$13,2,FALSE))*(tbVisitas[Data]&lt;=VLOOKUP($B$7,Aux!$E$2:$G$13,3,FALSE))=1,tbVisitas[Linha]),0),9),"")</f>
        <v/>
      </c>
    </row>
    <row r="572" spans="4:9" ht="30" customHeight="1" x14ac:dyDescent="0.25">
      <c r="D572" s="28" t="str">
        <f ca="1">IF($I572="","",IFERROR(INDEX(tbVisitas[],MATCH($I572,tbVisitas[Linha],0),3),""))</f>
        <v/>
      </c>
      <c r="E572" s="28" t="str">
        <f ca="1">IF($I572="","",IFERROR(INDEX(tbVisitas[],MATCH($I572,tbVisitas[Linha],0),5),""))</f>
        <v/>
      </c>
      <c r="F572" s="29" t="str">
        <f ca="1">IF($I572="","",IFERROR(INDEX(tbVisitas[],MATCH($I572,tbVisitas[Linha],0),1),""))</f>
        <v/>
      </c>
      <c r="G572" s="30" t="str">
        <f ca="1">IF($I572="","",IFERROR(INDEX(tbVisitas[],MATCH($I572,tbVisitas[Linha],0),6),""))</f>
        <v/>
      </c>
      <c r="H572" s="30" t="str">
        <f ca="1">IF($I572="","",IFERROR(INDEX(tbVisitas[],MATCH($I572,tbVisitas[Linha],0),7),""))</f>
        <v/>
      </c>
      <c r="I572" s="30" t="str">
        <f t="array" aca="1" ref="I572" ca="1">IFERROR(INDEX(tbVisitas[],MATCH(SMALL(IF((tbVisitas[Funcionário]=$B$5)*(tbVisitas[Data]&gt;=VLOOKUP($B$7,Aux!$E$2:$G$13,2,FALSE))*(tbVisitas[Data]&lt;=VLOOKUP($B$7,Aux!$E$2:$G$13,3,FALSE))=1,tbVisitas[Linha]),ROW(A567)),IF((tbVisitas[Funcionário]=$B$5)*(tbVisitas[Data]&gt;=VLOOKUP($B$7,Aux!$E$2:$G$13,2,FALSE))*(tbVisitas[Data]&lt;=VLOOKUP($B$7,Aux!$E$2:$G$13,3,FALSE))=1,tbVisitas[Linha]),0),9),"")</f>
        <v/>
      </c>
    </row>
    <row r="573" spans="4:9" ht="30" customHeight="1" x14ac:dyDescent="0.25">
      <c r="D573" s="28" t="str">
        <f ca="1">IF($I573="","",IFERROR(INDEX(tbVisitas[],MATCH($I573,tbVisitas[Linha],0),3),""))</f>
        <v/>
      </c>
      <c r="E573" s="28" t="str">
        <f ca="1">IF($I573="","",IFERROR(INDEX(tbVisitas[],MATCH($I573,tbVisitas[Linha],0),5),""))</f>
        <v/>
      </c>
      <c r="F573" s="29" t="str">
        <f ca="1">IF($I573="","",IFERROR(INDEX(tbVisitas[],MATCH($I573,tbVisitas[Linha],0),1),""))</f>
        <v/>
      </c>
      <c r="G573" s="30" t="str">
        <f ca="1">IF($I573="","",IFERROR(INDEX(tbVisitas[],MATCH($I573,tbVisitas[Linha],0),6),""))</f>
        <v/>
      </c>
      <c r="H573" s="30" t="str">
        <f ca="1">IF($I573="","",IFERROR(INDEX(tbVisitas[],MATCH($I573,tbVisitas[Linha],0),7),""))</f>
        <v/>
      </c>
      <c r="I573" s="30" t="str">
        <f t="array" aca="1" ref="I573" ca="1">IFERROR(INDEX(tbVisitas[],MATCH(SMALL(IF((tbVisitas[Funcionário]=$B$5)*(tbVisitas[Data]&gt;=VLOOKUP($B$7,Aux!$E$2:$G$13,2,FALSE))*(tbVisitas[Data]&lt;=VLOOKUP($B$7,Aux!$E$2:$G$13,3,FALSE))=1,tbVisitas[Linha]),ROW(A568)),IF((tbVisitas[Funcionário]=$B$5)*(tbVisitas[Data]&gt;=VLOOKUP($B$7,Aux!$E$2:$G$13,2,FALSE))*(tbVisitas[Data]&lt;=VLOOKUP($B$7,Aux!$E$2:$G$13,3,FALSE))=1,tbVisitas[Linha]),0),9),"")</f>
        <v/>
      </c>
    </row>
    <row r="574" spans="4:9" ht="30" customHeight="1" x14ac:dyDescent="0.25">
      <c r="D574" s="28" t="str">
        <f ca="1">IF($I574="","",IFERROR(INDEX(tbVisitas[],MATCH($I574,tbVisitas[Linha],0),3),""))</f>
        <v/>
      </c>
      <c r="E574" s="28" t="str">
        <f ca="1">IF($I574="","",IFERROR(INDEX(tbVisitas[],MATCH($I574,tbVisitas[Linha],0),5),""))</f>
        <v/>
      </c>
      <c r="F574" s="29" t="str">
        <f ca="1">IF($I574="","",IFERROR(INDEX(tbVisitas[],MATCH($I574,tbVisitas[Linha],0),1),""))</f>
        <v/>
      </c>
      <c r="G574" s="30" t="str">
        <f ca="1">IF($I574="","",IFERROR(INDEX(tbVisitas[],MATCH($I574,tbVisitas[Linha],0),6),""))</f>
        <v/>
      </c>
      <c r="H574" s="30" t="str">
        <f ca="1">IF($I574="","",IFERROR(INDEX(tbVisitas[],MATCH($I574,tbVisitas[Linha],0),7),""))</f>
        <v/>
      </c>
      <c r="I574" s="30" t="str">
        <f t="array" aca="1" ref="I574" ca="1">IFERROR(INDEX(tbVisitas[],MATCH(SMALL(IF((tbVisitas[Funcionário]=$B$5)*(tbVisitas[Data]&gt;=VLOOKUP($B$7,Aux!$E$2:$G$13,2,FALSE))*(tbVisitas[Data]&lt;=VLOOKUP($B$7,Aux!$E$2:$G$13,3,FALSE))=1,tbVisitas[Linha]),ROW(A569)),IF((tbVisitas[Funcionário]=$B$5)*(tbVisitas[Data]&gt;=VLOOKUP($B$7,Aux!$E$2:$G$13,2,FALSE))*(tbVisitas[Data]&lt;=VLOOKUP($B$7,Aux!$E$2:$G$13,3,FALSE))=1,tbVisitas[Linha]),0),9),"")</f>
        <v/>
      </c>
    </row>
    <row r="575" spans="4:9" ht="30" customHeight="1" x14ac:dyDescent="0.25">
      <c r="D575" s="28" t="str">
        <f ca="1">IF($I575="","",IFERROR(INDEX(tbVisitas[],MATCH($I575,tbVisitas[Linha],0),3),""))</f>
        <v/>
      </c>
      <c r="E575" s="28" t="str">
        <f ca="1">IF($I575="","",IFERROR(INDEX(tbVisitas[],MATCH($I575,tbVisitas[Linha],0),5),""))</f>
        <v/>
      </c>
      <c r="F575" s="29" t="str">
        <f ca="1">IF($I575="","",IFERROR(INDEX(tbVisitas[],MATCH($I575,tbVisitas[Linha],0),1),""))</f>
        <v/>
      </c>
      <c r="G575" s="30" t="str">
        <f ca="1">IF($I575="","",IFERROR(INDEX(tbVisitas[],MATCH($I575,tbVisitas[Linha],0),6),""))</f>
        <v/>
      </c>
      <c r="H575" s="30" t="str">
        <f ca="1">IF($I575="","",IFERROR(INDEX(tbVisitas[],MATCH($I575,tbVisitas[Linha],0),7),""))</f>
        <v/>
      </c>
      <c r="I575" s="30" t="str">
        <f t="array" aca="1" ref="I575" ca="1">IFERROR(INDEX(tbVisitas[],MATCH(SMALL(IF((tbVisitas[Funcionário]=$B$5)*(tbVisitas[Data]&gt;=VLOOKUP($B$7,Aux!$E$2:$G$13,2,FALSE))*(tbVisitas[Data]&lt;=VLOOKUP($B$7,Aux!$E$2:$G$13,3,FALSE))=1,tbVisitas[Linha]),ROW(A570)),IF((tbVisitas[Funcionário]=$B$5)*(tbVisitas[Data]&gt;=VLOOKUP($B$7,Aux!$E$2:$G$13,2,FALSE))*(tbVisitas[Data]&lt;=VLOOKUP($B$7,Aux!$E$2:$G$13,3,FALSE))=1,tbVisitas[Linha]),0),9),"")</f>
        <v/>
      </c>
    </row>
    <row r="576" spans="4:9" ht="30" customHeight="1" x14ac:dyDescent="0.25">
      <c r="D576" s="28" t="str">
        <f ca="1">IF($I576="","",IFERROR(INDEX(tbVisitas[],MATCH($I576,tbVisitas[Linha],0),3),""))</f>
        <v/>
      </c>
      <c r="E576" s="28" t="str">
        <f ca="1">IF($I576="","",IFERROR(INDEX(tbVisitas[],MATCH($I576,tbVisitas[Linha],0),5),""))</f>
        <v/>
      </c>
      <c r="F576" s="29" t="str">
        <f ca="1">IF($I576="","",IFERROR(INDEX(tbVisitas[],MATCH($I576,tbVisitas[Linha],0),1),""))</f>
        <v/>
      </c>
      <c r="G576" s="30" t="str">
        <f ca="1">IF($I576="","",IFERROR(INDEX(tbVisitas[],MATCH($I576,tbVisitas[Linha],0),6),""))</f>
        <v/>
      </c>
      <c r="H576" s="30" t="str">
        <f ca="1">IF($I576="","",IFERROR(INDEX(tbVisitas[],MATCH($I576,tbVisitas[Linha],0),7),""))</f>
        <v/>
      </c>
      <c r="I576" s="30" t="str">
        <f t="array" aca="1" ref="I576" ca="1">IFERROR(INDEX(tbVisitas[],MATCH(SMALL(IF((tbVisitas[Funcionário]=$B$5)*(tbVisitas[Data]&gt;=VLOOKUP($B$7,Aux!$E$2:$G$13,2,FALSE))*(tbVisitas[Data]&lt;=VLOOKUP($B$7,Aux!$E$2:$G$13,3,FALSE))=1,tbVisitas[Linha]),ROW(A571)),IF((tbVisitas[Funcionário]=$B$5)*(tbVisitas[Data]&gt;=VLOOKUP($B$7,Aux!$E$2:$G$13,2,FALSE))*(tbVisitas[Data]&lt;=VLOOKUP($B$7,Aux!$E$2:$G$13,3,FALSE))=1,tbVisitas[Linha]),0),9),"")</f>
        <v/>
      </c>
    </row>
    <row r="577" spans="4:9" ht="30" customHeight="1" x14ac:dyDescent="0.25">
      <c r="D577" s="28" t="str">
        <f ca="1">IF($I577="","",IFERROR(INDEX(tbVisitas[],MATCH($I577,tbVisitas[Linha],0),3),""))</f>
        <v/>
      </c>
      <c r="E577" s="28" t="str">
        <f ca="1">IF($I577="","",IFERROR(INDEX(tbVisitas[],MATCH($I577,tbVisitas[Linha],0),5),""))</f>
        <v/>
      </c>
      <c r="F577" s="29" t="str">
        <f ca="1">IF($I577="","",IFERROR(INDEX(tbVisitas[],MATCH($I577,tbVisitas[Linha],0),1),""))</f>
        <v/>
      </c>
      <c r="G577" s="30" t="str">
        <f ca="1">IF($I577="","",IFERROR(INDEX(tbVisitas[],MATCH($I577,tbVisitas[Linha],0),6),""))</f>
        <v/>
      </c>
      <c r="H577" s="30" t="str">
        <f ca="1">IF($I577="","",IFERROR(INDEX(tbVisitas[],MATCH($I577,tbVisitas[Linha],0),7),""))</f>
        <v/>
      </c>
      <c r="I577" s="30" t="str">
        <f t="array" aca="1" ref="I577" ca="1">IFERROR(INDEX(tbVisitas[],MATCH(SMALL(IF((tbVisitas[Funcionário]=$B$5)*(tbVisitas[Data]&gt;=VLOOKUP($B$7,Aux!$E$2:$G$13,2,FALSE))*(tbVisitas[Data]&lt;=VLOOKUP($B$7,Aux!$E$2:$G$13,3,FALSE))=1,tbVisitas[Linha]),ROW(A572)),IF((tbVisitas[Funcionário]=$B$5)*(tbVisitas[Data]&gt;=VLOOKUP($B$7,Aux!$E$2:$G$13,2,FALSE))*(tbVisitas[Data]&lt;=VLOOKUP($B$7,Aux!$E$2:$G$13,3,FALSE))=1,tbVisitas[Linha]),0),9),"")</f>
        <v/>
      </c>
    </row>
    <row r="578" spans="4:9" ht="30" customHeight="1" x14ac:dyDescent="0.25">
      <c r="D578" s="28" t="str">
        <f ca="1">IF($I578="","",IFERROR(INDEX(tbVisitas[],MATCH($I578,tbVisitas[Linha],0),3),""))</f>
        <v/>
      </c>
      <c r="E578" s="28" t="str">
        <f ca="1">IF($I578="","",IFERROR(INDEX(tbVisitas[],MATCH($I578,tbVisitas[Linha],0),5),""))</f>
        <v/>
      </c>
      <c r="F578" s="29" t="str">
        <f ca="1">IF($I578="","",IFERROR(INDEX(tbVisitas[],MATCH($I578,tbVisitas[Linha],0),1),""))</f>
        <v/>
      </c>
      <c r="G578" s="30" t="str">
        <f ca="1">IF($I578="","",IFERROR(INDEX(tbVisitas[],MATCH($I578,tbVisitas[Linha],0),6),""))</f>
        <v/>
      </c>
      <c r="H578" s="30" t="str">
        <f ca="1">IF($I578="","",IFERROR(INDEX(tbVisitas[],MATCH($I578,tbVisitas[Linha],0),7),""))</f>
        <v/>
      </c>
      <c r="I578" s="30" t="str">
        <f t="array" aca="1" ref="I578" ca="1">IFERROR(INDEX(tbVisitas[],MATCH(SMALL(IF((tbVisitas[Funcionário]=$B$5)*(tbVisitas[Data]&gt;=VLOOKUP($B$7,Aux!$E$2:$G$13,2,FALSE))*(tbVisitas[Data]&lt;=VLOOKUP($B$7,Aux!$E$2:$G$13,3,FALSE))=1,tbVisitas[Linha]),ROW(A573)),IF((tbVisitas[Funcionário]=$B$5)*(tbVisitas[Data]&gt;=VLOOKUP($B$7,Aux!$E$2:$G$13,2,FALSE))*(tbVisitas[Data]&lt;=VLOOKUP($B$7,Aux!$E$2:$G$13,3,FALSE))=1,tbVisitas[Linha]),0),9),"")</f>
        <v/>
      </c>
    </row>
    <row r="579" spans="4:9" ht="30" customHeight="1" x14ac:dyDescent="0.25">
      <c r="D579" s="28" t="str">
        <f ca="1">IF($I579="","",IFERROR(INDEX(tbVisitas[],MATCH($I579,tbVisitas[Linha],0),3),""))</f>
        <v/>
      </c>
      <c r="E579" s="28" t="str">
        <f ca="1">IF($I579="","",IFERROR(INDEX(tbVisitas[],MATCH($I579,tbVisitas[Linha],0),5),""))</f>
        <v/>
      </c>
      <c r="F579" s="29" t="str">
        <f ca="1">IF($I579="","",IFERROR(INDEX(tbVisitas[],MATCH($I579,tbVisitas[Linha],0),1),""))</f>
        <v/>
      </c>
      <c r="G579" s="30" t="str">
        <f ca="1">IF($I579="","",IFERROR(INDEX(tbVisitas[],MATCH($I579,tbVisitas[Linha],0),6),""))</f>
        <v/>
      </c>
      <c r="H579" s="30" t="str">
        <f ca="1">IF($I579="","",IFERROR(INDEX(tbVisitas[],MATCH($I579,tbVisitas[Linha],0),7),""))</f>
        <v/>
      </c>
      <c r="I579" s="30" t="str">
        <f t="array" aca="1" ref="I579" ca="1">IFERROR(INDEX(tbVisitas[],MATCH(SMALL(IF((tbVisitas[Funcionário]=$B$5)*(tbVisitas[Data]&gt;=VLOOKUP($B$7,Aux!$E$2:$G$13,2,FALSE))*(tbVisitas[Data]&lt;=VLOOKUP($B$7,Aux!$E$2:$G$13,3,FALSE))=1,tbVisitas[Linha]),ROW(A574)),IF((tbVisitas[Funcionário]=$B$5)*(tbVisitas[Data]&gt;=VLOOKUP($B$7,Aux!$E$2:$G$13,2,FALSE))*(tbVisitas[Data]&lt;=VLOOKUP($B$7,Aux!$E$2:$G$13,3,FALSE))=1,tbVisitas[Linha]),0),9),"")</f>
        <v/>
      </c>
    </row>
    <row r="580" spans="4:9" ht="30" customHeight="1" x14ac:dyDescent="0.25">
      <c r="D580" s="28" t="str">
        <f ca="1">IF($I580="","",IFERROR(INDEX(tbVisitas[],MATCH($I580,tbVisitas[Linha],0),3),""))</f>
        <v/>
      </c>
      <c r="E580" s="28" t="str">
        <f ca="1">IF($I580="","",IFERROR(INDEX(tbVisitas[],MATCH($I580,tbVisitas[Linha],0),5),""))</f>
        <v/>
      </c>
      <c r="F580" s="29" t="str">
        <f ca="1">IF($I580="","",IFERROR(INDEX(tbVisitas[],MATCH($I580,tbVisitas[Linha],0),1),""))</f>
        <v/>
      </c>
      <c r="G580" s="30" t="str">
        <f ca="1">IF($I580="","",IFERROR(INDEX(tbVisitas[],MATCH($I580,tbVisitas[Linha],0),6),""))</f>
        <v/>
      </c>
      <c r="H580" s="30" t="str">
        <f ca="1">IF($I580="","",IFERROR(INDEX(tbVisitas[],MATCH($I580,tbVisitas[Linha],0),7),""))</f>
        <v/>
      </c>
      <c r="I580" s="30" t="str">
        <f t="array" aca="1" ref="I580" ca="1">IFERROR(INDEX(tbVisitas[],MATCH(SMALL(IF((tbVisitas[Funcionário]=$B$5)*(tbVisitas[Data]&gt;=VLOOKUP($B$7,Aux!$E$2:$G$13,2,FALSE))*(tbVisitas[Data]&lt;=VLOOKUP($B$7,Aux!$E$2:$G$13,3,FALSE))=1,tbVisitas[Linha]),ROW(A575)),IF((tbVisitas[Funcionário]=$B$5)*(tbVisitas[Data]&gt;=VLOOKUP($B$7,Aux!$E$2:$G$13,2,FALSE))*(tbVisitas[Data]&lt;=VLOOKUP($B$7,Aux!$E$2:$G$13,3,FALSE))=1,tbVisitas[Linha]),0),9),"")</f>
        <v/>
      </c>
    </row>
    <row r="581" spans="4:9" ht="30" customHeight="1" x14ac:dyDescent="0.25">
      <c r="D581" s="28" t="str">
        <f ca="1">IF($I581="","",IFERROR(INDEX(tbVisitas[],MATCH($I581,tbVisitas[Linha],0),3),""))</f>
        <v/>
      </c>
      <c r="E581" s="28" t="str">
        <f ca="1">IF($I581="","",IFERROR(INDEX(tbVisitas[],MATCH($I581,tbVisitas[Linha],0),5),""))</f>
        <v/>
      </c>
      <c r="F581" s="29" t="str">
        <f ca="1">IF($I581="","",IFERROR(INDEX(tbVisitas[],MATCH($I581,tbVisitas[Linha],0),1),""))</f>
        <v/>
      </c>
      <c r="G581" s="30" t="str">
        <f ca="1">IF($I581="","",IFERROR(INDEX(tbVisitas[],MATCH($I581,tbVisitas[Linha],0),6),""))</f>
        <v/>
      </c>
      <c r="H581" s="30" t="str">
        <f ca="1">IF($I581="","",IFERROR(INDEX(tbVisitas[],MATCH($I581,tbVisitas[Linha],0),7),""))</f>
        <v/>
      </c>
      <c r="I581" s="30" t="str">
        <f t="array" aca="1" ref="I581" ca="1">IFERROR(INDEX(tbVisitas[],MATCH(SMALL(IF((tbVisitas[Funcionário]=$B$5)*(tbVisitas[Data]&gt;=VLOOKUP($B$7,Aux!$E$2:$G$13,2,FALSE))*(tbVisitas[Data]&lt;=VLOOKUP($B$7,Aux!$E$2:$G$13,3,FALSE))=1,tbVisitas[Linha]),ROW(A576)),IF((tbVisitas[Funcionário]=$B$5)*(tbVisitas[Data]&gt;=VLOOKUP($B$7,Aux!$E$2:$G$13,2,FALSE))*(tbVisitas[Data]&lt;=VLOOKUP($B$7,Aux!$E$2:$G$13,3,FALSE))=1,tbVisitas[Linha]),0),9),"")</f>
        <v/>
      </c>
    </row>
    <row r="582" spans="4:9" ht="30" customHeight="1" x14ac:dyDescent="0.25">
      <c r="D582" s="28" t="str">
        <f ca="1">IF($I582="","",IFERROR(INDEX(tbVisitas[],MATCH($I582,tbVisitas[Linha],0),3),""))</f>
        <v/>
      </c>
      <c r="E582" s="28" t="str">
        <f ca="1">IF($I582="","",IFERROR(INDEX(tbVisitas[],MATCH($I582,tbVisitas[Linha],0),5),""))</f>
        <v/>
      </c>
      <c r="F582" s="29" t="str">
        <f ca="1">IF($I582="","",IFERROR(INDEX(tbVisitas[],MATCH($I582,tbVisitas[Linha],0),1),""))</f>
        <v/>
      </c>
      <c r="G582" s="30" t="str">
        <f ca="1">IF($I582="","",IFERROR(INDEX(tbVisitas[],MATCH($I582,tbVisitas[Linha],0),6),""))</f>
        <v/>
      </c>
      <c r="H582" s="30" t="str">
        <f ca="1">IF($I582="","",IFERROR(INDEX(tbVisitas[],MATCH($I582,tbVisitas[Linha],0),7),""))</f>
        <v/>
      </c>
      <c r="I582" s="30" t="str">
        <f t="array" aca="1" ref="I582" ca="1">IFERROR(INDEX(tbVisitas[],MATCH(SMALL(IF((tbVisitas[Funcionário]=$B$5)*(tbVisitas[Data]&gt;=VLOOKUP($B$7,Aux!$E$2:$G$13,2,FALSE))*(tbVisitas[Data]&lt;=VLOOKUP($B$7,Aux!$E$2:$G$13,3,FALSE))=1,tbVisitas[Linha]),ROW(A577)),IF((tbVisitas[Funcionário]=$B$5)*(tbVisitas[Data]&gt;=VLOOKUP($B$7,Aux!$E$2:$G$13,2,FALSE))*(tbVisitas[Data]&lt;=VLOOKUP($B$7,Aux!$E$2:$G$13,3,FALSE))=1,tbVisitas[Linha]),0),9),"")</f>
        <v/>
      </c>
    </row>
    <row r="583" spans="4:9" ht="30" customHeight="1" x14ac:dyDescent="0.25">
      <c r="D583" s="28" t="str">
        <f ca="1">IF($I583="","",IFERROR(INDEX(tbVisitas[],MATCH($I583,tbVisitas[Linha],0),3),""))</f>
        <v/>
      </c>
      <c r="E583" s="28" t="str">
        <f ca="1">IF($I583="","",IFERROR(INDEX(tbVisitas[],MATCH($I583,tbVisitas[Linha],0),5),""))</f>
        <v/>
      </c>
      <c r="F583" s="29" t="str">
        <f ca="1">IF($I583="","",IFERROR(INDEX(tbVisitas[],MATCH($I583,tbVisitas[Linha],0),1),""))</f>
        <v/>
      </c>
      <c r="G583" s="30" t="str">
        <f ca="1">IF($I583="","",IFERROR(INDEX(tbVisitas[],MATCH($I583,tbVisitas[Linha],0),6),""))</f>
        <v/>
      </c>
      <c r="H583" s="30" t="str">
        <f ca="1">IF($I583="","",IFERROR(INDEX(tbVisitas[],MATCH($I583,tbVisitas[Linha],0),7),""))</f>
        <v/>
      </c>
      <c r="I583" s="30" t="str">
        <f t="array" aca="1" ref="I583" ca="1">IFERROR(INDEX(tbVisitas[],MATCH(SMALL(IF((tbVisitas[Funcionário]=$B$5)*(tbVisitas[Data]&gt;=VLOOKUP($B$7,Aux!$E$2:$G$13,2,FALSE))*(tbVisitas[Data]&lt;=VLOOKUP($B$7,Aux!$E$2:$G$13,3,FALSE))=1,tbVisitas[Linha]),ROW(A578)),IF((tbVisitas[Funcionário]=$B$5)*(tbVisitas[Data]&gt;=VLOOKUP($B$7,Aux!$E$2:$G$13,2,FALSE))*(tbVisitas[Data]&lt;=VLOOKUP($B$7,Aux!$E$2:$G$13,3,FALSE))=1,tbVisitas[Linha]),0),9),"")</f>
        <v/>
      </c>
    </row>
    <row r="584" spans="4:9" ht="30" customHeight="1" x14ac:dyDescent="0.25">
      <c r="D584" s="28" t="str">
        <f ca="1">IF($I584="","",IFERROR(INDEX(tbVisitas[],MATCH($I584,tbVisitas[Linha],0),3),""))</f>
        <v/>
      </c>
      <c r="E584" s="28" t="str">
        <f ca="1">IF($I584="","",IFERROR(INDEX(tbVisitas[],MATCH($I584,tbVisitas[Linha],0),5),""))</f>
        <v/>
      </c>
      <c r="F584" s="29" t="str">
        <f ca="1">IF($I584="","",IFERROR(INDEX(tbVisitas[],MATCH($I584,tbVisitas[Linha],0),1),""))</f>
        <v/>
      </c>
      <c r="G584" s="30" t="str">
        <f ca="1">IF($I584="","",IFERROR(INDEX(tbVisitas[],MATCH($I584,tbVisitas[Linha],0),6),""))</f>
        <v/>
      </c>
      <c r="H584" s="30" t="str">
        <f ca="1">IF($I584="","",IFERROR(INDEX(tbVisitas[],MATCH($I584,tbVisitas[Linha],0),7),""))</f>
        <v/>
      </c>
      <c r="I584" s="30" t="str">
        <f t="array" aca="1" ref="I584" ca="1">IFERROR(INDEX(tbVisitas[],MATCH(SMALL(IF((tbVisitas[Funcionário]=$B$5)*(tbVisitas[Data]&gt;=VLOOKUP($B$7,Aux!$E$2:$G$13,2,FALSE))*(tbVisitas[Data]&lt;=VLOOKUP($B$7,Aux!$E$2:$G$13,3,FALSE))=1,tbVisitas[Linha]),ROW(A579)),IF((tbVisitas[Funcionário]=$B$5)*(tbVisitas[Data]&gt;=VLOOKUP($B$7,Aux!$E$2:$G$13,2,FALSE))*(tbVisitas[Data]&lt;=VLOOKUP($B$7,Aux!$E$2:$G$13,3,FALSE))=1,tbVisitas[Linha]),0),9),"")</f>
        <v/>
      </c>
    </row>
    <row r="585" spans="4:9" ht="30" customHeight="1" x14ac:dyDescent="0.25">
      <c r="D585" s="28" t="str">
        <f ca="1">IF($I585="","",IFERROR(INDEX(tbVisitas[],MATCH($I585,tbVisitas[Linha],0),3),""))</f>
        <v/>
      </c>
      <c r="E585" s="28" t="str">
        <f ca="1">IF($I585="","",IFERROR(INDEX(tbVisitas[],MATCH($I585,tbVisitas[Linha],0),5),""))</f>
        <v/>
      </c>
      <c r="F585" s="29" t="str">
        <f ca="1">IF($I585="","",IFERROR(INDEX(tbVisitas[],MATCH($I585,tbVisitas[Linha],0),1),""))</f>
        <v/>
      </c>
      <c r="G585" s="30" t="str">
        <f ca="1">IF($I585="","",IFERROR(INDEX(tbVisitas[],MATCH($I585,tbVisitas[Linha],0),6),""))</f>
        <v/>
      </c>
      <c r="H585" s="30" t="str">
        <f ca="1">IF($I585="","",IFERROR(INDEX(tbVisitas[],MATCH($I585,tbVisitas[Linha],0),7),""))</f>
        <v/>
      </c>
      <c r="I585" s="30" t="str">
        <f t="array" aca="1" ref="I585" ca="1">IFERROR(INDEX(tbVisitas[],MATCH(SMALL(IF((tbVisitas[Funcionário]=$B$5)*(tbVisitas[Data]&gt;=VLOOKUP($B$7,Aux!$E$2:$G$13,2,FALSE))*(tbVisitas[Data]&lt;=VLOOKUP($B$7,Aux!$E$2:$G$13,3,FALSE))=1,tbVisitas[Linha]),ROW(A580)),IF((tbVisitas[Funcionário]=$B$5)*(tbVisitas[Data]&gt;=VLOOKUP($B$7,Aux!$E$2:$G$13,2,FALSE))*(tbVisitas[Data]&lt;=VLOOKUP($B$7,Aux!$E$2:$G$13,3,FALSE))=1,tbVisitas[Linha]),0),9),"")</f>
        <v/>
      </c>
    </row>
    <row r="586" spans="4:9" ht="30" customHeight="1" x14ac:dyDescent="0.25">
      <c r="D586" s="28" t="str">
        <f ca="1">IF($I586="","",IFERROR(INDEX(tbVisitas[],MATCH($I586,tbVisitas[Linha],0),3),""))</f>
        <v/>
      </c>
      <c r="E586" s="28" t="str">
        <f ca="1">IF($I586="","",IFERROR(INDEX(tbVisitas[],MATCH($I586,tbVisitas[Linha],0),5),""))</f>
        <v/>
      </c>
      <c r="F586" s="29" t="str">
        <f ca="1">IF($I586="","",IFERROR(INDEX(tbVisitas[],MATCH($I586,tbVisitas[Linha],0),1),""))</f>
        <v/>
      </c>
      <c r="G586" s="30" t="str">
        <f ca="1">IF($I586="","",IFERROR(INDEX(tbVisitas[],MATCH($I586,tbVisitas[Linha],0),6),""))</f>
        <v/>
      </c>
      <c r="H586" s="30" t="str">
        <f ca="1">IF($I586="","",IFERROR(INDEX(tbVisitas[],MATCH($I586,tbVisitas[Linha],0),7),""))</f>
        <v/>
      </c>
      <c r="I586" s="30" t="str">
        <f t="array" aca="1" ref="I586" ca="1">IFERROR(INDEX(tbVisitas[],MATCH(SMALL(IF((tbVisitas[Funcionário]=$B$5)*(tbVisitas[Data]&gt;=VLOOKUP($B$7,Aux!$E$2:$G$13,2,FALSE))*(tbVisitas[Data]&lt;=VLOOKUP($B$7,Aux!$E$2:$G$13,3,FALSE))=1,tbVisitas[Linha]),ROW(A581)),IF((tbVisitas[Funcionário]=$B$5)*(tbVisitas[Data]&gt;=VLOOKUP($B$7,Aux!$E$2:$G$13,2,FALSE))*(tbVisitas[Data]&lt;=VLOOKUP($B$7,Aux!$E$2:$G$13,3,FALSE))=1,tbVisitas[Linha]),0),9),"")</f>
        <v/>
      </c>
    </row>
    <row r="587" spans="4:9" ht="30" customHeight="1" x14ac:dyDescent="0.25">
      <c r="D587" s="28" t="str">
        <f ca="1">IF($I587="","",IFERROR(INDEX(tbVisitas[],MATCH($I587,tbVisitas[Linha],0),3),""))</f>
        <v/>
      </c>
      <c r="E587" s="28" t="str">
        <f ca="1">IF($I587="","",IFERROR(INDEX(tbVisitas[],MATCH($I587,tbVisitas[Linha],0),5),""))</f>
        <v/>
      </c>
      <c r="F587" s="29" t="str">
        <f ca="1">IF($I587="","",IFERROR(INDEX(tbVisitas[],MATCH($I587,tbVisitas[Linha],0),1),""))</f>
        <v/>
      </c>
      <c r="G587" s="30" t="str">
        <f ca="1">IF($I587="","",IFERROR(INDEX(tbVisitas[],MATCH($I587,tbVisitas[Linha],0),6),""))</f>
        <v/>
      </c>
      <c r="H587" s="30" t="str">
        <f ca="1">IF($I587="","",IFERROR(INDEX(tbVisitas[],MATCH($I587,tbVisitas[Linha],0),7),""))</f>
        <v/>
      </c>
      <c r="I587" s="30" t="str">
        <f t="array" aca="1" ref="I587" ca="1">IFERROR(INDEX(tbVisitas[],MATCH(SMALL(IF((tbVisitas[Funcionário]=$B$5)*(tbVisitas[Data]&gt;=VLOOKUP($B$7,Aux!$E$2:$G$13,2,FALSE))*(tbVisitas[Data]&lt;=VLOOKUP($B$7,Aux!$E$2:$G$13,3,FALSE))=1,tbVisitas[Linha]),ROW(A582)),IF((tbVisitas[Funcionário]=$B$5)*(tbVisitas[Data]&gt;=VLOOKUP($B$7,Aux!$E$2:$G$13,2,FALSE))*(tbVisitas[Data]&lt;=VLOOKUP($B$7,Aux!$E$2:$G$13,3,FALSE))=1,tbVisitas[Linha]),0),9),"")</f>
        <v/>
      </c>
    </row>
    <row r="588" spans="4:9" ht="30" customHeight="1" x14ac:dyDescent="0.25">
      <c r="D588" s="28" t="str">
        <f ca="1">IF($I588="","",IFERROR(INDEX(tbVisitas[],MATCH($I588,tbVisitas[Linha],0),3),""))</f>
        <v/>
      </c>
      <c r="E588" s="28" t="str">
        <f ca="1">IF($I588="","",IFERROR(INDEX(tbVisitas[],MATCH($I588,tbVisitas[Linha],0),5),""))</f>
        <v/>
      </c>
      <c r="F588" s="29" t="str">
        <f ca="1">IF($I588="","",IFERROR(INDEX(tbVisitas[],MATCH($I588,tbVisitas[Linha],0),1),""))</f>
        <v/>
      </c>
      <c r="G588" s="30" t="str">
        <f ca="1">IF($I588="","",IFERROR(INDEX(tbVisitas[],MATCH($I588,tbVisitas[Linha],0),6),""))</f>
        <v/>
      </c>
      <c r="H588" s="30" t="str">
        <f ca="1">IF($I588="","",IFERROR(INDEX(tbVisitas[],MATCH($I588,tbVisitas[Linha],0),7),""))</f>
        <v/>
      </c>
      <c r="I588" s="30" t="str">
        <f t="array" aca="1" ref="I588" ca="1">IFERROR(INDEX(tbVisitas[],MATCH(SMALL(IF((tbVisitas[Funcionário]=$B$5)*(tbVisitas[Data]&gt;=VLOOKUP($B$7,Aux!$E$2:$G$13,2,FALSE))*(tbVisitas[Data]&lt;=VLOOKUP($B$7,Aux!$E$2:$G$13,3,FALSE))=1,tbVisitas[Linha]),ROW(A583)),IF((tbVisitas[Funcionário]=$B$5)*(tbVisitas[Data]&gt;=VLOOKUP($B$7,Aux!$E$2:$G$13,2,FALSE))*(tbVisitas[Data]&lt;=VLOOKUP($B$7,Aux!$E$2:$G$13,3,FALSE))=1,tbVisitas[Linha]),0),9),"")</f>
        <v/>
      </c>
    </row>
    <row r="589" spans="4:9" ht="30" customHeight="1" x14ac:dyDescent="0.25">
      <c r="D589" s="28" t="str">
        <f ca="1">IF($I589="","",IFERROR(INDEX(tbVisitas[],MATCH($I589,tbVisitas[Linha],0),3),""))</f>
        <v/>
      </c>
      <c r="E589" s="28" t="str">
        <f ca="1">IF($I589="","",IFERROR(INDEX(tbVisitas[],MATCH($I589,tbVisitas[Linha],0),5),""))</f>
        <v/>
      </c>
      <c r="F589" s="29" t="str">
        <f ca="1">IF($I589="","",IFERROR(INDEX(tbVisitas[],MATCH($I589,tbVisitas[Linha],0),1),""))</f>
        <v/>
      </c>
      <c r="G589" s="30" t="str">
        <f ca="1">IF($I589="","",IFERROR(INDEX(tbVisitas[],MATCH($I589,tbVisitas[Linha],0),6),""))</f>
        <v/>
      </c>
      <c r="H589" s="30" t="str">
        <f ca="1">IF($I589="","",IFERROR(INDEX(tbVisitas[],MATCH($I589,tbVisitas[Linha],0),7),""))</f>
        <v/>
      </c>
      <c r="I589" s="30" t="str">
        <f t="array" aca="1" ref="I589" ca="1">IFERROR(INDEX(tbVisitas[],MATCH(SMALL(IF((tbVisitas[Funcionário]=$B$5)*(tbVisitas[Data]&gt;=VLOOKUP($B$7,Aux!$E$2:$G$13,2,FALSE))*(tbVisitas[Data]&lt;=VLOOKUP($B$7,Aux!$E$2:$G$13,3,FALSE))=1,tbVisitas[Linha]),ROW(A584)),IF((tbVisitas[Funcionário]=$B$5)*(tbVisitas[Data]&gt;=VLOOKUP($B$7,Aux!$E$2:$G$13,2,FALSE))*(tbVisitas[Data]&lt;=VLOOKUP($B$7,Aux!$E$2:$G$13,3,FALSE))=1,tbVisitas[Linha]),0),9),"")</f>
        <v/>
      </c>
    </row>
    <row r="590" spans="4:9" ht="30" customHeight="1" x14ac:dyDescent="0.25">
      <c r="D590" s="28" t="str">
        <f ca="1">IF($I590="","",IFERROR(INDEX(tbVisitas[],MATCH($I590,tbVisitas[Linha],0),3),""))</f>
        <v/>
      </c>
      <c r="E590" s="28" t="str">
        <f ca="1">IF($I590="","",IFERROR(INDEX(tbVisitas[],MATCH($I590,tbVisitas[Linha],0),5),""))</f>
        <v/>
      </c>
      <c r="F590" s="29" t="str">
        <f ca="1">IF($I590="","",IFERROR(INDEX(tbVisitas[],MATCH($I590,tbVisitas[Linha],0),1),""))</f>
        <v/>
      </c>
      <c r="G590" s="30" t="str">
        <f ca="1">IF($I590="","",IFERROR(INDEX(tbVisitas[],MATCH($I590,tbVisitas[Linha],0),6),""))</f>
        <v/>
      </c>
      <c r="H590" s="30" t="str">
        <f ca="1">IF($I590="","",IFERROR(INDEX(tbVisitas[],MATCH($I590,tbVisitas[Linha],0),7),""))</f>
        <v/>
      </c>
      <c r="I590" s="30" t="str">
        <f t="array" aca="1" ref="I590" ca="1">IFERROR(INDEX(tbVisitas[],MATCH(SMALL(IF((tbVisitas[Funcionário]=$B$5)*(tbVisitas[Data]&gt;=VLOOKUP($B$7,Aux!$E$2:$G$13,2,FALSE))*(tbVisitas[Data]&lt;=VLOOKUP($B$7,Aux!$E$2:$G$13,3,FALSE))=1,tbVisitas[Linha]),ROW(A585)),IF((tbVisitas[Funcionário]=$B$5)*(tbVisitas[Data]&gt;=VLOOKUP($B$7,Aux!$E$2:$G$13,2,FALSE))*(tbVisitas[Data]&lt;=VLOOKUP($B$7,Aux!$E$2:$G$13,3,FALSE))=1,tbVisitas[Linha]),0),9),"")</f>
        <v/>
      </c>
    </row>
    <row r="591" spans="4:9" ht="30" customHeight="1" x14ac:dyDescent="0.25">
      <c r="D591" s="28" t="str">
        <f ca="1">IF($I591="","",IFERROR(INDEX(tbVisitas[],MATCH($I591,tbVisitas[Linha],0),3),""))</f>
        <v/>
      </c>
      <c r="E591" s="28" t="str">
        <f ca="1">IF($I591="","",IFERROR(INDEX(tbVisitas[],MATCH($I591,tbVisitas[Linha],0),5),""))</f>
        <v/>
      </c>
      <c r="F591" s="29" t="str">
        <f ca="1">IF($I591="","",IFERROR(INDEX(tbVisitas[],MATCH($I591,tbVisitas[Linha],0),1),""))</f>
        <v/>
      </c>
      <c r="G591" s="30" t="str">
        <f ca="1">IF($I591="","",IFERROR(INDEX(tbVisitas[],MATCH($I591,tbVisitas[Linha],0),6),""))</f>
        <v/>
      </c>
      <c r="H591" s="30" t="str">
        <f ca="1">IF($I591="","",IFERROR(INDEX(tbVisitas[],MATCH($I591,tbVisitas[Linha],0),7),""))</f>
        <v/>
      </c>
      <c r="I591" s="30" t="str">
        <f t="array" aca="1" ref="I591" ca="1">IFERROR(INDEX(tbVisitas[],MATCH(SMALL(IF((tbVisitas[Funcionário]=$B$5)*(tbVisitas[Data]&gt;=VLOOKUP($B$7,Aux!$E$2:$G$13,2,FALSE))*(tbVisitas[Data]&lt;=VLOOKUP($B$7,Aux!$E$2:$G$13,3,FALSE))=1,tbVisitas[Linha]),ROW(A586)),IF((tbVisitas[Funcionário]=$B$5)*(tbVisitas[Data]&gt;=VLOOKUP($B$7,Aux!$E$2:$G$13,2,FALSE))*(tbVisitas[Data]&lt;=VLOOKUP($B$7,Aux!$E$2:$G$13,3,FALSE))=1,tbVisitas[Linha]),0),9),"")</f>
        <v/>
      </c>
    </row>
    <row r="592" spans="4:9" ht="30" customHeight="1" x14ac:dyDescent="0.25">
      <c r="D592" s="28" t="str">
        <f ca="1">IF($I592="","",IFERROR(INDEX(tbVisitas[],MATCH($I592,tbVisitas[Linha],0),3),""))</f>
        <v/>
      </c>
      <c r="E592" s="28" t="str">
        <f ca="1">IF($I592="","",IFERROR(INDEX(tbVisitas[],MATCH($I592,tbVisitas[Linha],0),5),""))</f>
        <v/>
      </c>
      <c r="F592" s="29" t="str">
        <f ca="1">IF($I592="","",IFERROR(INDEX(tbVisitas[],MATCH($I592,tbVisitas[Linha],0),1),""))</f>
        <v/>
      </c>
      <c r="G592" s="30" t="str">
        <f ca="1">IF($I592="","",IFERROR(INDEX(tbVisitas[],MATCH($I592,tbVisitas[Linha],0),6),""))</f>
        <v/>
      </c>
      <c r="H592" s="30" t="str">
        <f ca="1">IF($I592="","",IFERROR(INDEX(tbVisitas[],MATCH($I592,tbVisitas[Linha],0),7),""))</f>
        <v/>
      </c>
      <c r="I592" s="30" t="str">
        <f t="array" aca="1" ref="I592" ca="1">IFERROR(INDEX(tbVisitas[],MATCH(SMALL(IF((tbVisitas[Funcionário]=$B$5)*(tbVisitas[Data]&gt;=VLOOKUP($B$7,Aux!$E$2:$G$13,2,FALSE))*(tbVisitas[Data]&lt;=VLOOKUP($B$7,Aux!$E$2:$G$13,3,FALSE))=1,tbVisitas[Linha]),ROW(A587)),IF((tbVisitas[Funcionário]=$B$5)*(tbVisitas[Data]&gt;=VLOOKUP($B$7,Aux!$E$2:$G$13,2,FALSE))*(tbVisitas[Data]&lt;=VLOOKUP($B$7,Aux!$E$2:$G$13,3,FALSE))=1,tbVisitas[Linha]),0),9),"")</f>
        <v/>
      </c>
    </row>
    <row r="593" spans="4:9" ht="30" customHeight="1" x14ac:dyDescent="0.25">
      <c r="D593" s="28" t="str">
        <f ca="1">IF($I593="","",IFERROR(INDEX(tbVisitas[],MATCH($I593,tbVisitas[Linha],0),3),""))</f>
        <v/>
      </c>
      <c r="E593" s="28" t="str">
        <f ca="1">IF($I593="","",IFERROR(INDEX(tbVisitas[],MATCH($I593,tbVisitas[Linha],0),5),""))</f>
        <v/>
      </c>
      <c r="F593" s="29" t="str">
        <f ca="1">IF($I593="","",IFERROR(INDEX(tbVisitas[],MATCH($I593,tbVisitas[Linha],0),1),""))</f>
        <v/>
      </c>
      <c r="G593" s="30" t="str">
        <f ca="1">IF($I593="","",IFERROR(INDEX(tbVisitas[],MATCH($I593,tbVisitas[Linha],0),6),""))</f>
        <v/>
      </c>
      <c r="H593" s="30" t="str">
        <f ca="1">IF($I593="","",IFERROR(INDEX(tbVisitas[],MATCH($I593,tbVisitas[Linha],0),7),""))</f>
        <v/>
      </c>
      <c r="I593" s="30" t="str">
        <f t="array" aca="1" ref="I593" ca="1">IFERROR(INDEX(tbVisitas[],MATCH(SMALL(IF((tbVisitas[Funcionário]=$B$5)*(tbVisitas[Data]&gt;=VLOOKUP($B$7,Aux!$E$2:$G$13,2,FALSE))*(tbVisitas[Data]&lt;=VLOOKUP($B$7,Aux!$E$2:$G$13,3,FALSE))=1,tbVisitas[Linha]),ROW(A588)),IF((tbVisitas[Funcionário]=$B$5)*(tbVisitas[Data]&gt;=VLOOKUP($B$7,Aux!$E$2:$G$13,2,FALSE))*(tbVisitas[Data]&lt;=VLOOKUP($B$7,Aux!$E$2:$G$13,3,FALSE))=1,tbVisitas[Linha]),0),9),"")</f>
        <v/>
      </c>
    </row>
    <row r="594" spans="4:9" ht="30" customHeight="1" x14ac:dyDescent="0.25">
      <c r="D594" s="28" t="str">
        <f ca="1">IF($I594="","",IFERROR(INDEX(tbVisitas[],MATCH($I594,tbVisitas[Linha],0),3),""))</f>
        <v/>
      </c>
      <c r="E594" s="28" t="str">
        <f ca="1">IF($I594="","",IFERROR(INDEX(tbVisitas[],MATCH($I594,tbVisitas[Linha],0),5),""))</f>
        <v/>
      </c>
      <c r="F594" s="29" t="str">
        <f ca="1">IF($I594="","",IFERROR(INDEX(tbVisitas[],MATCH($I594,tbVisitas[Linha],0),1),""))</f>
        <v/>
      </c>
      <c r="G594" s="30" t="str">
        <f ca="1">IF($I594="","",IFERROR(INDEX(tbVisitas[],MATCH($I594,tbVisitas[Linha],0),6),""))</f>
        <v/>
      </c>
      <c r="H594" s="30" t="str">
        <f ca="1">IF($I594="","",IFERROR(INDEX(tbVisitas[],MATCH($I594,tbVisitas[Linha],0),7),""))</f>
        <v/>
      </c>
      <c r="I594" s="30" t="str">
        <f t="array" aca="1" ref="I594" ca="1">IFERROR(INDEX(tbVisitas[],MATCH(SMALL(IF((tbVisitas[Funcionário]=$B$5)*(tbVisitas[Data]&gt;=VLOOKUP($B$7,Aux!$E$2:$G$13,2,FALSE))*(tbVisitas[Data]&lt;=VLOOKUP($B$7,Aux!$E$2:$G$13,3,FALSE))=1,tbVisitas[Linha]),ROW(A589)),IF((tbVisitas[Funcionário]=$B$5)*(tbVisitas[Data]&gt;=VLOOKUP($B$7,Aux!$E$2:$G$13,2,FALSE))*(tbVisitas[Data]&lt;=VLOOKUP($B$7,Aux!$E$2:$G$13,3,FALSE))=1,tbVisitas[Linha]),0),9),"")</f>
        <v/>
      </c>
    </row>
    <row r="595" spans="4:9" ht="30" customHeight="1" x14ac:dyDescent="0.25">
      <c r="D595" s="28" t="str">
        <f ca="1">IF($I595="","",IFERROR(INDEX(tbVisitas[],MATCH($I595,tbVisitas[Linha],0),3),""))</f>
        <v/>
      </c>
      <c r="E595" s="28" t="str">
        <f ca="1">IF($I595="","",IFERROR(INDEX(tbVisitas[],MATCH($I595,tbVisitas[Linha],0),5),""))</f>
        <v/>
      </c>
      <c r="F595" s="29" t="str">
        <f ca="1">IF($I595="","",IFERROR(INDEX(tbVisitas[],MATCH($I595,tbVisitas[Linha],0),1),""))</f>
        <v/>
      </c>
      <c r="G595" s="30" t="str">
        <f ca="1">IF($I595="","",IFERROR(INDEX(tbVisitas[],MATCH($I595,tbVisitas[Linha],0),6),""))</f>
        <v/>
      </c>
      <c r="H595" s="30" t="str">
        <f ca="1">IF($I595="","",IFERROR(INDEX(tbVisitas[],MATCH($I595,tbVisitas[Linha],0),7),""))</f>
        <v/>
      </c>
      <c r="I595" s="30" t="str">
        <f t="array" aca="1" ref="I595" ca="1">IFERROR(INDEX(tbVisitas[],MATCH(SMALL(IF((tbVisitas[Funcionário]=$B$5)*(tbVisitas[Data]&gt;=VLOOKUP($B$7,Aux!$E$2:$G$13,2,FALSE))*(tbVisitas[Data]&lt;=VLOOKUP($B$7,Aux!$E$2:$G$13,3,FALSE))=1,tbVisitas[Linha]),ROW(A590)),IF((tbVisitas[Funcionário]=$B$5)*(tbVisitas[Data]&gt;=VLOOKUP($B$7,Aux!$E$2:$G$13,2,FALSE))*(tbVisitas[Data]&lt;=VLOOKUP($B$7,Aux!$E$2:$G$13,3,FALSE))=1,tbVisitas[Linha]),0),9),"")</f>
        <v/>
      </c>
    </row>
    <row r="596" spans="4:9" ht="30" customHeight="1" x14ac:dyDescent="0.25">
      <c r="D596" s="28" t="str">
        <f ca="1">IF($I596="","",IFERROR(INDEX(tbVisitas[],MATCH($I596,tbVisitas[Linha],0),3),""))</f>
        <v/>
      </c>
      <c r="E596" s="28" t="str">
        <f ca="1">IF($I596="","",IFERROR(INDEX(tbVisitas[],MATCH($I596,tbVisitas[Linha],0),5),""))</f>
        <v/>
      </c>
      <c r="F596" s="29" t="str">
        <f ca="1">IF($I596="","",IFERROR(INDEX(tbVisitas[],MATCH($I596,tbVisitas[Linha],0),1),""))</f>
        <v/>
      </c>
      <c r="G596" s="30" t="str">
        <f ca="1">IF($I596="","",IFERROR(INDEX(tbVisitas[],MATCH($I596,tbVisitas[Linha],0),6),""))</f>
        <v/>
      </c>
      <c r="H596" s="30" t="str">
        <f ca="1">IF($I596="","",IFERROR(INDEX(tbVisitas[],MATCH($I596,tbVisitas[Linha],0),7),""))</f>
        <v/>
      </c>
      <c r="I596" s="30" t="str">
        <f t="array" aca="1" ref="I596" ca="1">IFERROR(INDEX(tbVisitas[],MATCH(SMALL(IF((tbVisitas[Funcionário]=$B$5)*(tbVisitas[Data]&gt;=VLOOKUP($B$7,Aux!$E$2:$G$13,2,FALSE))*(tbVisitas[Data]&lt;=VLOOKUP($B$7,Aux!$E$2:$G$13,3,FALSE))=1,tbVisitas[Linha]),ROW(A591)),IF((tbVisitas[Funcionário]=$B$5)*(tbVisitas[Data]&gt;=VLOOKUP($B$7,Aux!$E$2:$G$13,2,FALSE))*(tbVisitas[Data]&lt;=VLOOKUP($B$7,Aux!$E$2:$G$13,3,FALSE))=1,tbVisitas[Linha]),0),9),"")</f>
        <v/>
      </c>
    </row>
    <row r="597" spans="4:9" ht="30" customHeight="1" x14ac:dyDescent="0.25">
      <c r="D597" s="28" t="str">
        <f ca="1">IF($I597="","",IFERROR(INDEX(tbVisitas[],MATCH($I597,tbVisitas[Linha],0),3),""))</f>
        <v/>
      </c>
      <c r="E597" s="28" t="str">
        <f ca="1">IF($I597="","",IFERROR(INDEX(tbVisitas[],MATCH($I597,tbVisitas[Linha],0),5),""))</f>
        <v/>
      </c>
      <c r="F597" s="29" t="str">
        <f ca="1">IF($I597="","",IFERROR(INDEX(tbVisitas[],MATCH($I597,tbVisitas[Linha],0),1),""))</f>
        <v/>
      </c>
      <c r="G597" s="30" t="str">
        <f ca="1">IF($I597="","",IFERROR(INDEX(tbVisitas[],MATCH($I597,tbVisitas[Linha],0),6),""))</f>
        <v/>
      </c>
      <c r="H597" s="30" t="str">
        <f ca="1">IF($I597="","",IFERROR(INDEX(tbVisitas[],MATCH($I597,tbVisitas[Linha],0),7),""))</f>
        <v/>
      </c>
      <c r="I597" s="30" t="str">
        <f t="array" aca="1" ref="I597" ca="1">IFERROR(INDEX(tbVisitas[],MATCH(SMALL(IF((tbVisitas[Funcionário]=$B$5)*(tbVisitas[Data]&gt;=VLOOKUP($B$7,Aux!$E$2:$G$13,2,FALSE))*(tbVisitas[Data]&lt;=VLOOKUP($B$7,Aux!$E$2:$G$13,3,FALSE))=1,tbVisitas[Linha]),ROW(A592)),IF((tbVisitas[Funcionário]=$B$5)*(tbVisitas[Data]&gt;=VLOOKUP($B$7,Aux!$E$2:$G$13,2,FALSE))*(tbVisitas[Data]&lt;=VLOOKUP($B$7,Aux!$E$2:$G$13,3,FALSE))=1,tbVisitas[Linha]),0),9),"")</f>
        <v/>
      </c>
    </row>
    <row r="598" spans="4:9" ht="30" customHeight="1" x14ac:dyDescent="0.25">
      <c r="D598" s="28" t="str">
        <f ca="1">IF($I598="","",IFERROR(INDEX(tbVisitas[],MATCH($I598,tbVisitas[Linha],0),3),""))</f>
        <v/>
      </c>
      <c r="E598" s="28" t="str">
        <f ca="1">IF($I598="","",IFERROR(INDEX(tbVisitas[],MATCH($I598,tbVisitas[Linha],0),5),""))</f>
        <v/>
      </c>
      <c r="F598" s="29" t="str">
        <f ca="1">IF($I598="","",IFERROR(INDEX(tbVisitas[],MATCH($I598,tbVisitas[Linha],0),1),""))</f>
        <v/>
      </c>
      <c r="G598" s="30" t="str">
        <f ca="1">IF($I598="","",IFERROR(INDEX(tbVisitas[],MATCH($I598,tbVisitas[Linha],0),6),""))</f>
        <v/>
      </c>
      <c r="H598" s="30" t="str">
        <f ca="1">IF($I598="","",IFERROR(INDEX(tbVisitas[],MATCH($I598,tbVisitas[Linha],0),7),""))</f>
        <v/>
      </c>
      <c r="I598" s="30" t="str">
        <f t="array" aca="1" ref="I598" ca="1">IFERROR(INDEX(tbVisitas[],MATCH(SMALL(IF((tbVisitas[Funcionário]=$B$5)*(tbVisitas[Data]&gt;=VLOOKUP($B$7,Aux!$E$2:$G$13,2,FALSE))*(tbVisitas[Data]&lt;=VLOOKUP($B$7,Aux!$E$2:$G$13,3,FALSE))=1,tbVisitas[Linha]),ROW(A593)),IF((tbVisitas[Funcionário]=$B$5)*(tbVisitas[Data]&gt;=VLOOKUP($B$7,Aux!$E$2:$G$13,2,FALSE))*(tbVisitas[Data]&lt;=VLOOKUP($B$7,Aux!$E$2:$G$13,3,FALSE))=1,tbVisitas[Linha]),0),9),"")</f>
        <v/>
      </c>
    </row>
    <row r="599" spans="4:9" ht="30" customHeight="1" x14ac:dyDescent="0.25">
      <c r="D599" s="28" t="str">
        <f ca="1">IF($I599="","",IFERROR(INDEX(tbVisitas[],MATCH($I599,tbVisitas[Linha],0),3),""))</f>
        <v/>
      </c>
      <c r="E599" s="28" t="str">
        <f ca="1">IF($I599="","",IFERROR(INDEX(tbVisitas[],MATCH($I599,tbVisitas[Linha],0),5),""))</f>
        <v/>
      </c>
      <c r="F599" s="29" t="str">
        <f ca="1">IF($I599="","",IFERROR(INDEX(tbVisitas[],MATCH($I599,tbVisitas[Linha],0),1),""))</f>
        <v/>
      </c>
      <c r="G599" s="30" t="str">
        <f ca="1">IF($I599="","",IFERROR(INDEX(tbVisitas[],MATCH($I599,tbVisitas[Linha],0),6),""))</f>
        <v/>
      </c>
      <c r="H599" s="30" t="str">
        <f ca="1">IF($I599="","",IFERROR(INDEX(tbVisitas[],MATCH($I599,tbVisitas[Linha],0),7),""))</f>
        <v/>
      </c>
      <c r="I599" s="30" t="str">
        <f t="array" aca="1" ref="I599" ca="1">IFERROR(INDEX(tbVisitas[],MATCH(SMALL(IF((tbVisitas[Funcionário]=$B$5)*(tbVisitas[Data]&gt;=VLOOKUP($B$7,Aux!$E$2:$G$13,2,FALSE))*(tbVisitas[Data]&lt;=VLOOKUP($B$7,Aux!$E$2:$G$13,3,FALSE))=1,tbVisitas[Linha]),ROW(A594)),IF((tbVisitas[Funcionário]=$B$5)*(tbVisitas[Data]&gt;=VLOOKUP($B$7,Aux!$E$2:$G$13,2,FALSE))*(tbVisitas[Data]&lt;=VLOOKUP($B$7,Aux!$E$2:$G$13,3,FALSE))=1,tbVisitas[Linha]),0),9),"")</f>
        <v/>
      </c>
    </row>
    <row r="600" spans="4:9" ht="30" customHeight="1" x14ac:dyDescent="0.25">
      <c r="D600" s="28" t="str">
        <f ca="1">IF($I600="","",IFERROR(INDEX(tbVisitas[],MATCH($I600,tbVisitas[Linha],0),3),""))</f>
        <v/>
      </c>
      <c r="E600" s="28" t="str">
        <f ca="1">IF($I600="","",IFERROR(INDEX(tbVisitas[],MATCH($I600,tbVisitas[Linha],0),5),""))</f>
        <v/>
      </c>
      <c r="F600" s="29" t="str">
        <f ca="1">IF($I600="","",IFERROR(INDEX(tbVisitas[],MATCH($I600,tbVisitas[Linha],0),1),""))</f>
        <v/>
      </c>
      <c r="G600" s="30" t="str">
        <f ca="1">IF($I600="","",IFERROR(INDEX(tbVisitas[],MATCH($I600,tbVisitas[Linha],0),6),""))</f>
        <v/>
      </c>
      <c r="H600" s="30" t="str">
        <f ca="1">IF($I600="","",IFERROR(INDEX(tbVisitas[],MATCH($I600,tbVisitas[Linha],0),7),""))</f>
        <v/>
      </c>
      <c r="I600" s="30" t="str">
        <f t="array" aca="1" ref="I600" ca="1">IFERROR(INDEX(tbVisitas[],MATCH(SMALL(IF((tbVisitas[Funcionário]=$B$5)*(tbVisitas[Data]&gt;=VLOOKUP($B$7,Aux!$E$2:$G$13,2,FALSE))*(tbVisitas[Data]&lt;=VLOOKUP($B$7,Aux!$E$2:$G$13,3,FALSE))=1,tbVisitas[Linha]),ROW(A595)),IF((tbVisitas[Funcionário]=$B$5)*(tbVisitas[Data]&gt;=VLOOKUP($B$7,Aux!$E$2:$G$13,2,FALSE))*(tbVisitas[Data]&lt;=VLOOKUP($B$7,Aux!$E$2:$G$13,3,FALSE))=1,tbVisitas[Linha]),0),9),"")</f>
        <v/>
      </c>
    </row>
    <row r="601" spans="4:9" ht="30" customHeight="1" x14ac:dyDescent="0.25">
      <c r="D601" s="28" t="str">
        <f ca="1">IF($I601="","",IFERROR(INDEX(tbVisitas[],MATCH($I601,tbVisitas[Linha],0),3),""))</f>
        <v/>
      </c>
      <c r="E601" s="28" t="str">
        <f ca="1">IF($I601="","",IFERROR(INDEX(tbVisitas[],MATCH($I601,tbVisitas[Linha],0),5),""))</f>
        <v/>
      </c>
      <c r="F601" s="29" t="str">
        <f ca="1">IF($I601="","",IFERROR(INDEX(tbVisitas[],MATCH($I601,tbVisitas[Linha],0),1),""))</f>
        <v/>
      </c>
      <c r="G601" s="30" t="str">
        <f ca="1">IF($I601="","",IFERROR(INDEX(tbVisitas[],MATCH($I601,tbVisitas[Linha],0),6),""))</f>
        <v/>
      </c>
      <c r="H601" s="30" t="str">
        <f ca="1">IF($I601="","",IFERROR(INDEX(tbVisitas[],MATCH($I601,tbVisitas[Linha],0),7),""))</f>
        <v/>
      </c>
      <c r="I601" s="30" t="str">
        <f t="array" aca="1" ref="I601" ca="1">IFERROR(INDEX(tbVisitas[],MATCH(SMALL(IF((tbVisitas[Funcionário]=$B$5)*(tbVisitas[Data]&gt;=VLOOKUP($B$7,Aux!$E$2:$G$13,2,FALSE))*(tbVisitas[Data]&lt;=VLOOKUP($B$7,Aux!$E$2:$G$13,3,FALSE))=1,tbVisitas[Linha]),ROW(A596)),IF((tbVisitas[Funcionário]=$B$5)*(tbVisitas[Data]&gt;=VLOOKUP($B$7,Aux!$E$2:$G$13,2,FALSE))*(tbVisitas[Data]&lt;=VLOOKUP($B$7,Aux!$E$2:$G$13,3,FALSE))=1,tbVisitas[Linha]),0),9),"")</f>
        <v/>
      </c>
    </row>
    <row r="602" spans="4:9" ht="30" customHeight="1" x14ac:dyDescent="0.25">
      <c r="D602" s="28" t="str">
        <f ca="1">IF($I602="","",IFERROR(INDEX(tbVisitas[],MATCH($I602,tbVisitas[Linha],0),3),""))</f>
        <v/>
      </c>
      <c r="E602" s="28" t="str">
        <f ca="1">IF($I602="","",IFERROR(INDEX(tbVisitas[],MATCH($I602,tbVisitas[Linha],0),5),""))</f>
        <v/>
      </c>
      <c r="F602" s="29" t="str">
        <f ca="1">IF($I602="","",IFERROR(INDEX(tbVisitas[],MATCH($I602,tbVisitas[Linha],0),1),""))</f>
        <v/>
      </c>
      <c r="G602" s="30" t="str">
        <f ca="1">IF($I602="","",IFERROR(INDEX(tbVisitas[],MATCH($I602,tbVisitas[Linha],0),6),""))</f>
        <v/>
      </c>
      <c r="H602" s="30" t="str">
        <f ca="1">IF($I602="","",IFERROR(INDEX(tbVisitas[],MATCH($I602,tbVisitas[Linha],0),7),""))</f>
        <v/>
      </c>
      <c r="I602" s="30" t="str">
        <f t="array" aca="1" ref="I602" ca="1">IFERROR(INDEX(tbVisitas[],MATCH(SMALL(IF((tbVisitas[Funcionário]=$B$5)*(tbVisitas[Data]&gt;=VLOOKUP($B$7,Aux!$E$2:$G$13,2,FALSE))*(tbVisitas[Data]&lt;=VLOOKUP($B$7,Aux!$E$2:$G$13,3,FALSE))=1,tbVisitas[Linha]),ROW(A597)),IF((tbVisitas[Funcionário]=$B$5)*(tbVisitas[Data]&gt;=VLOOKUP($B$7,Aux!$E$2:$G$13,2,FALSE))*(tbVisitas[Data]&lt;=VLOOKUP($B$7,Aux!$E$2:$G$13,3,FALSE))=1,tbVisitas[Linha]),0),9),"")</f>
        <v/>
      </c>
    </row>
    <row r="603" spans="4:9" ht="30" customHeight="1" x14ac:dyDescent="0.25">
      <c r="D603" s="28" t="str">
        <f ca="1">IF($I603="","",IFERROR(INDEX(tbVisitas[],MATCH($I603,tbVisitas[Linha],0),3),""))</f>
        <v/>
      </c>
      <c r="E603" s="28" t="str">
        <f ca="1">IF($I603="","",IFERROR(INDEX(tbVisitas[],MATCH($I603,tbVisitas[Linha],0),5),""))</f>
        <v/>
      </c>
      <c r="F603" s="29" t="str">
        <f ca="1">IF($I603="","",IFERROR(INDEX(tbVisitas[],MATCH($I603,tbVisitas[Linha],0),1),""))</f>
        <v/>
      </c>
      <c r="G603" s="30" t="str">
        <f ca="1">IF($I603="","",IFERROR(INDEX(tbVisitas[],MATCH($I603,tbVisitas[Linha],0),6),""))</f>
        <v/>
      </c>
      <c r="H603" s="30" t="str">
        <f ca="1">IF($I603="","",IFERROR(INDEX(tbVisitas[],MATCH($I603,tbVisitas[Linha],0),7),""))</f>
        <v/>
      </c>
      <c r="I603" s="30" t="str">
        <f t="array" aca="1" ref="I603" ca="1">IFERROR(INDEX(tbVisitas[],MATCH(SMALL(IF((tbVisitas[Funcionário]=$B$5)*(tbVisitas[Data]&gt;=VLOOKUP($B$7,Aux!$E$2:$G$13,2,FALSE))*(tbVisitas[Data]&lt;=VLOOKUP($B$7,Aux!$E$2:$G$13,3,FALSE))=1,tbVisitas[Linha]),ROW(A598)),IF((tbVisitas[Funcionário]=$B$5)*(tbVisitas[Data]&gt;=VLOOKUP($B$7,Aux!$E$2:$G$13,2,FALSE))*(tbVisitas[Data]&lt;=VLOOKUP($B$7,Aux!$E$2:$G$13,3,FALSE))=1,tbVisitas[Linha]),0),9),"")</f>
        <v/>
      </c>
    </row>
    <row r="604" spans="4:9" ht="30" customHeight="1" x14ac:dyDescent="0.25">
      <c r="D604" s="28" t="str">
        <f ca="1">IF($I604="","",IFERROR(INDEX(tbVisitas[],MATCH($I604,tbVisitas[Linha],0),3),""))</f>
        <v/>
      </c>
      <c r="E604" s="28" t="str">
        <f ca="1">IF($I604="","",IFERROR(INDEX(tbVisitas[],MATCH($I604,tbVisitas[Linha],0),5),""))</f>
        <v/>
      </c>
      <c r="F604" s="29" t="str">
        <f ca="1">IF($I604="","",IFERROR(INDEX(tbVisitas[],MATCH($I604,tbVisitas[Linha],0),1),""))</f>
        <v/>
      </c>
      <c r="G604" s="30" t="str">
        <f ca="1">IF($I604="","",IFERROR(INDEX(tbVisitas[],MATCH($I604,tbVisitas[Linha],0),6),""))</f>
        <v/>
      </c>
      <c r="H604" s="30" t="str">
        <f ca="1">IF($I604="","",IFERROR(INDEX(tbVisitas[],MATCH($I604,tbVisitas[Linha],0),7),""))</f>
        <v/>
      </c>
      <c r="I604" s="30" t="str">
        <f t="array" aca="1" ref="I604" ca="1">IFERROR(INDEX(tbVisitas[],MATCH(SMALL(IF((tbVisitas[Funcionário]=$B$5)*(tbVisitas[Data]&gt;=VLOOKUP($B$7,Aux!$E$2:$G$13,2,FALSE))*(tbVisitas[Data]&lt;=VLOOKUP($B$7,Aux!$E$2:$G$13,3,FALSE))=1,tbVisitas[Linha]),ROW(A599)),IF((tbVisitas[Funcionário]=$B$5)*(tbVisitas[Data]&gt;=VLOOKUP($B$7,Aux!$E$2:$G$13,2,FALSE))*(tbVisitas[Data]&lt;=VLOOKUP($B$7,Aux!$E$2:$G$13,3,FALSE))=1,tbVisitas[Linha]),0),9),"")</f>
        <v/>
      </c>
    </row>
    <row r="605" spans="4:9" ht="30" customHeight="1" x14ac:dyDescent="0.25">
      <c r="D605" s="28" t="str">
        <f ca="1">IF($I605="","",IFERROR(INDEX(tbVisitas[],MATCH($I605,tbVisitas[Linha],0),3),""))</f>
        <v/>
      </c>
      <c r="E605" s="28" t="str">
        <f ca="1">IF($I605="","",IFERROR(INDEX(tbVisitas[],MATCH($I605,tbVisitas[Linha],0),5),""))</f>
        <v/>
      </c>
      <c r="F605" s="29" t="str">
        <f ca="1">IF($I605="","",IFERROR(INDEX(tbVisitas[],MATCH($I605,tbVisitas[Linha],0),1),""))</f>
        <v/>
      </c>
      <c r="G605" s="30" t="str">
        <f ca="1">IF($I605="","",IFERROR(INDEX(tbVisitas[],MATCH($I605,tbVisitas[Linha],0),6),""))</f>
        <v/>
      </c>
      <c r="H605" s="30" t="str">
        <f ca="1">IF($I605="","",IFERROR(INDEX(tbVisitas[],MATCH($I605,tbVisitas[Linha],0),7),""))</f>
        <v/>
      </c>
      <c r="I605" s="30" t="str">
        <f t="array" aca="1" ref="I605" ca="1">IFERROR(INDEX(tbVisitas[],MATCH(SMALL(IF((tbVisitas[Funcionário]=$B$5)*(tbVisitas[Data]&gt;=VLOOKUP($B$7,Aux!$E$2:$G$13,2,FALSE))*(tbVisitas[Data]&lt;=VLOOKUP($B$7,Aux!$E$2:$G$13,3,FALSE))=1,tbVisitas[Linha]),ROW(A600)),IF((tbVisitas[Funcionário]=$B$5)*(tbVisitas[Data]&gt;=VLOOKUP($B$7,Aux!$E$2:$G$13,2,FALSE))*(tbVisitas[Data]&lt;=VLOOKUP($B$7,Aux!$E$2:$G$13,3,FALSE))=1,tbVisitas[Linha]),0),9),"")</f>
        <v/>
      </c>
    </row>
    <row r="606" spans="4:9" ht="30" customHeight="1" x14ac:dyDescent="0.25">
      <c r="D606" s="28" t="str">
        <f ca="1">IF($I606="","",IFERROR(INDEX(tbVisitas[],MATCH($I606,tbVisitas[Linha],0),3),""))</f>
        <v/>
      </c>
      <c r="E606" s="28" t="str">
        <f ca="1">IF($I606="","",IFERROR(INDEX(tbVisitas[],MATCH($I606,tbVisitas[Linha],0),5),""))</f>
        <v/>
      </c>
      <c r="F606" s="29" t="str">
        <f ca="1">IF($I606="","",IFERROR(INDEX(tbVisitas[],MATCH($I606,tbVisitas[Linha],0),1),""))</f>
        <v/>
      </c>
      <c r="G606" s="30" t="str">
        <f ca="1">IF($I606="","",IFERROR(INDEX(tbVisitas[],MATCH($I606,tbVisitas[Linha],0),6),""))</f>
        <v/>
      </c>
      <c r="H606" s="30" t="str">
        <f ca="1">IF($I606="","",IFERROR(INDEX(tbVisitas[],MATCH($I606,tbVisitas[Linha],0),7),""))</f>
        <v/>
      </c>
      <c r="I606" s="30" t="str">
        <f t="array" aca="1" ref="I606" ca="1">IFERROR(INDEX(tbVisitas[],MATCH(SMALL(IF((tbVisitas[Funcionário]=$B$5)*(tbVisitas[Data]&gt;=VLOOKUP($B$7,Aux!$E$2:$G$13,2,FALSE))*(tbVisitas[Data]&lt;=VLOOKUP($B$7,Aux!$E$2:$G$13,3,FALSE))=1,tbVisitas[Linha]),ROW(A601)),IF((tbVisitas[Funcionário]=$B$5)*(tbVisitas[Data]&gt;=VLOOKUP($B$7,Aux!$E$2:$G$13,2,FALSE))*(tbVisitas[Data]&lt;=VLOOKUP($B$7,Aux!$E$2:$G$13,3,FALSE))=1,tbVisitas[Linha]),0),9),"")</f>
        <v/>
      </c>
    </row>
    <row r="607" spans="4:9" ht="30" customHeight="1" x14ac:dyDescent="0.25">
      <c r="D607" s="28" t="str">
        <f ca="1">IF($I607="","",IFERROR(INDEX(tbVisitas[],MATCH($I607,tbVisitas[Linha],0),3),""))</f>
        <v/>
      </c>
      <c r="E607" s="28" t="str">
        <f ca="1">IF($I607="","",IFERROR(INDEX(tbVisitas[],MATCH($I607,tbVisitas[Linha],0),5),""))</f>
        <v/>
      </c>
      <c r="F607" s="29" t="str">
        <f ca="1">IF($I607="","",IFERROR(INDEX(tbVisitas[],MATCH($I607,tbVisitas[Linha],0),1),""))</f>
        <v/>
      </c>
      <c r="G607" s="30" t="str">
        <f ca="1">IF($I607="","",IFERROR(INDEX(tbVisitas[],MATCH($I607,tbVisitas[Linha],0),6),""))</f>
        <v/>
      </c>
      <c r="H607" s="30" t="str">
        <f ca="1">IF($I607="","",IFERROR(INDEX(tbVisitas[],MATCH($I607,tbVisitas[Linha],0),7),""))</f>
        <v/>
      </c>
      <c r="I607" s="30" t="str">
        <f t="array" aca="1" ref="I607" ca="1">IFERROR(INDEX(tbVisitas[],MATCH(SMALL(IF((tbVisitas[Funcionário]=$B$5)*(tbVisitas[Data]&gt;=VLOOKUP($B$7,Aux!$E$2:$G$13,2,FALSE))*(tbVisitas[Data]&lt;=VLOOKUP($B$7,Aux!$E$2:$G$13,3,FALSE))=1,tbVisitas[Linha]),ROW(A602)),IF((tbVisitas[Funcionário]=$B$5)*(tbVisitas[Data]&gt;=VLOOKUP($B$7,Aux!$E$2:$G$13,2,FALSE))*(tbVisitas[Data]&lt;=VLOOKUP($B$7,Aux!$E$2:$G$13,3,FALSE))=1,tbVisitas[Linha]),0),9),"")</f>
        <v/>
      </c>
    </row>
    <row r="608" spans="4:9" ht="30" customHeight="1" x14ac:dyDescent="0.25">
      <c r="D608" s="28" t="str">
        <f ca="1">IF($I608="","",IFERROR(INDEX(tbVisitas[],MATCH($I608,tbVisitas[Linha],0),3),""))</f>
        <v/>
      </c>
      <c r="E608" s="28" t="str">
        <f ca="1">IF($I608="","",IFERROR(INDEX(tbVisitas[],MATCH($I608,tbVisitas[Linha],0),5),""))</f>
        <v/>
      </c>
      <c r="F608" s="29" t="str">
        <f ca="1">IF($I608="","",IFERROR(INDEX(tbVisitas[],MATCH($I608,tbVisitas[Linha],0),1),""))</f>
        <v/>
      </c>
      <c r="G608" s="30" t="str">
        <f ca="1">IF($I608="","",IFERROR(INDEX(tbVisitas[],MATCH($I608,tbVisitas[Linha],0),6),""))</f>
        <v/>
      </c>
      <c r="H608" s="30" t="str">
        <f ca="1">IF($I608="","",IFERROR(INDEX(tbVisitas[],MATCH($I608,tbVisitas[Linha],0),7),""))</f>
        <v/>
      </c>
      <c r="I608" s="30" t="str">
        <f t="array" aca="1" ref="I608" ca="1">IFERROR(INDEX(tbVisitas[],MATCH(SMALL(IF((tbVisitas[Funcionário]=$B$5)*(tbVisitas[Data]&gt;=VLOOKUP($B$7,Aux!$E$2:$G$13,2,FALSE))*(tbVisitas[Data]&lt;=VLOOKUP($B$7,Aux!$E$2:$G$13,3,FALSE))=1,tbVisitas[Linha]),ROW(A603)),IF((tbVisitas[Funcionário]=$B$5)*(tbVisitas[Data]&gt;=VLOOKUP($B$7,Aux!$E$2:$G$13,2,FALSE))*(tbVisitas[Data]&lt;=VLOOKUP($B$7,Aux!$E$2:$G$13,3,FALSE))=1,tbVisitas[Linha]),0),9),"")</f>
        <v/>
      </c>
    </row>
    <row r="609" spans="4:9" ht="30" customHeight="1" x14ac:dyDescent="0.25">
      <c r="D609" s="28" t="str">
        <f ca="1">IF($I609="","",IFERROR(INDEX(tbVisitas[],MATCH($I609,tbVisitas[Linha],0),3),""))</f>
        <v/>
      </c>
      <c r="E609" s="28" t="str">
        <f ca="1">IF($I609="","",IFERROR(INDEX(tbVisitas[],MATCH($I609,tbVisitas[Linha],0),5),""))</f>
        <v/>
      </c>
      <c r="F609" s="29" t="str">
        <f ca="1">IF($I609="","",IFERROR(INDEX(tbVisitas[],MATCH($I609,tbVisitas[Linha],0),1),""))</f>
        <v/>
      </c>
      <c r="G609" s="30" t="str">
        <f ca="1">IF($I609="","",IFERROR(INDEX(tbVisitas[],MATCH($I609,tbVisitas[Linha],0),6),""))</f>
        <v/>
      </c>
      <c r="H609" s="30" t="str">
        <f ca="1">IF($I609="","",IFERROR(INDEX(tbVisitas[],MATCH($I609,tbVisitas[Linha],0),7),""))</f>
        <v/>
      </c>
      <c r="I609" s="30" t="str">
        <f t="array" aca="1" ref="I609" ca="1">IFERROR(INDEX(tbVisitas[],MATCH(SMALL(IF((tbVisitas[Funcionário]=$B$5)*(tbVisitas[Data]&gt;=VLOOKUP($B$7,Aux!$E$2:$G$13,2,FALSE))*(tbVisitas[Data]&lt;=VLOOKUP($B$7,Aux!$E$2:$G$13,3,FALSE))=1,tbVisitas[Linha]),ROW(A604)),IF((tbVisitas[Funcionário]=$B$5)*(tbVisitas[Data]&gt;=VLOOKUP($B$7,Aux!$E$2:$G$13,2,FALSE))*(tbVisitas[Data]&lt;=VLOOKUP($B$7,Aux!$E$2:$G$13,3,FALSE))=1,tbVisitas[Linha]),0),9),"")</f>
        <v/>
      </c>
    </row>
    <row r="610" spans="4:9" ht="30" customHeight="1" x14ac:dyDescent="0.25">
      <c r="D610" s="28" t="str">
        <f ca="1">IF($I610="","",IFERROR(INDEX(tbVisitas[],MATCH($I610,tbVisitas[Linha],0),3),""))</f>
        <v/>
      </c>
      <c r="E610" s="28" t="str">
        <f ca="1">IF($I610="","",IFERROR(INDEX(tbVisitas[],MATCH($I610,tbVisitas[Linha],0),5),""))</f>
        <v/>
      </c>
      <c r="F610" s="29" t="str">
        <f ca="1">IF($I610="","",IFERROR(INDEX(tbVisitas[],MATCH($I610,tbVisitas[Linha],0),1),""))</f>
        <v/>
      </c>
      <c r="G610" s="30" t="str">
        <f ca="1">IF($I610="","",IFERROR(INDEX(tbVisitas[],MATCH($I610,tbVisitas[Linha],0),6),""))</f>
        <v/>
      </c>
      <c r="H610" s="30" t="str">
        <f ca="1">IF($I610="","",IFERROR(INDEX(tbVisitas[],MATCH($I610,tbVisitas[Linha],0),7),""))</f>
        <v/>
      </c>
      <c r="I610" s="30" t="str">
        <f t="array" aca="1" ref="I610" ca="1">IFERROR(INDEX(tbVisitas[],MATCH(SMALL(IF((tbVisitas[Funcionário]=$B$5)*(tbVisitas[Data]&gt;=VLOOKUP($B$7,Aux!$E$2:$G$13,2,FALSE))*(tbVisitas[Data]&lt;=VLOOKUP($B$7,Aux!$E$2:$G$13,3,FALSE))=1,tbVisitas[Linha]),ROW(A605)),IF((tbVisitas[Funcionário]=$B$5)*(tbVisitas[Data]&gt;=VLOOKUP($B$7,Aux!$E$2:$G$13,2,FALSE))*(tbVisitas[Data]&lt;=VLOOKUP($B$7,Aux!$E$2:$G$13,3,FALSE))=1,tbVisitas[Linha]),0),9),"")</f>
        <v/>
      </c>
    </row>
    <row r="611" spans="4:9" ht="30" customHeight="1" x14ac:dyDescent="0.25">
      <c r="D611" s="28" t="str">
        <f ca="1">IF($I611="","",IFERROR(INDEX(tbVisitas[],MATCH($I611,tbVisitas[Linha],0),3),""))</f>
        <v/>
      </c>
      <c r="E611" s="28" t="str">
        <f ca="1">IF($I611="","",IFERROR(INDEX(tbVisitas[],MATCH($I611,tbVisitas[Linha],0),5),""))</f>
        <v/>
      </c>
      <c r="F611" s="29" t="str">
        <f ca="1">IF($I611="","",IFERROR(INDEX(tbVisitas[],MATCH($I611,tbVisitas[Linha],0),1),""))</f>
        <v/>
      </c>
      <c r="G611" s="30" t="str">
        <f ca="1">IF($I611="","",IFERROR(INDEX(tbVisitas[],MATCH($I611,tbVisitas[Linha],0),6),""))</f>
        <v/>
      </c>
      <c r="H611" s="30" t="str">
        <f ca="1">IF($I611="","",IFERROR(INDEX(tbVisitas[],MATCH($I611,tbVisitas[Linha],0),7),""))</f>
        <v/>
      </c>
      <c r="I611" s="30" t="str">
        <f t="array" aca="1" ref="I611" ca="1">IFERROR(INDEX(tbVisitas[],MATCH(SMALL(IF((tbVisitas[Funcionário]=$B$5)*(tbVisitas[Data]&gt;=VLOOKUP($B$7,Aux!$E$2:$G$13,2,FALSE))*(tbVisitas[Data]&lt;=VLOOKUP($B$7,Aux!$E$2:$G$13,3,FALSE))=1,tbVisitas[Linha]),ROW(A606)),IF((tbVisitas[Funcionário]=$B$5)*(tbVisitas[Data]&gt;=VLOOKUP($B$7,Aux!$E$2:$G$13,2,FALSE))*(tbVisitas[Data]&lt;=VLOOKUP($B$7,Aux!$E$2:$G$13,3,FALSE))=1,tbVisitas[Linha]),0),9),"")</f>
        <v/>
      </c>
    </row>
    <row r="612" spans="4:9" ht="30" customHeight="1" x14ac:dyDescent="0.25">
      <c r="D612" s="28" t="str">
        <f ca="1">IF($I612="","",IFERROR(INDEX(tbVisitas[],MATCH($I612,tbVisitas[Linha],0),3),""))</f>
        <v/>
      </c>
      <c r="E612" s="28" t="str">
        <f ca="1">IF($I612="","",IFERROR(INDEX(tbVisitas[],MATCH($I612,tbVisitas[Linha],0),5),""))</f>
        <v/>
      </c>
      <c r="F612" s="29" t="str">
        <f ca="1">IF($I612="","",IFERROR(INDEX(tbVisitas[],MATCH($I612,tbVisitas[Linha],0),1),""))</f>
        <v/>
      </c>
      <c r="G612" s="30" t="str">
        <f ca="1">IF($I612="","",IFERROR(INDEX(tbVisitas[],MATCH($I612,tbVisitas[Linha],0),6),""))</f>
        <v/>
      </c>
      <c r="H612" s="30" t="str">
        <f ca="1">IF($I612="","",IFERROR(INDEX(tbVisitas[],MATCH($I612,tbVisitas[Linha],0),7),""))</f>
        <v/>
      </c>
      <c r="I612" s="30" t="str">
        <f t="array" aca="1" ref="I612" ca="1">IFERROR(INDEX(tbVisitas[],MATCH(SMALL(IF((tbVisitas[Funcionário]=$B$5)*(tbVisitas[Data]&gt;=VLOOKUP($B$7,Aux!$E$2:$G$13,2,FALSE))*(tbVisitas[Data]&lt;=VLOOKUP($B$7,Aux!$E$2:$G$13,3,FALSE))=1,tbVisitas[Linha]),ROW(A607)),IF((tbVisitas[Funcionário]=$B$5)*(tbVisitas[Data]&gt;=VLOOKUP($B$7,Aux!$E$2:$G$13,2,FALSE))*(tbVisitas[Data]&lt;=VLOOKUP($B$7,Aux!$E$2:$G$13,3,FALSE))=1,tbVisitas[Linha]),0),9),"")</f>
        <v/>
      </c>
    </row>
    <row r="613" spans="4:9" ht="30" customHeight="1" x14ac:dyDescent="0.25">
      <c r="D613" s="28" t="str">
        <f ca="1">IF($I613="","",IFERROR(INDEX(tbVisitas[],MATCH($I613,tbVisitas[Linha],0),3),""))</f>
        <v/>
      </c>
      <c r="E613" s="28" t="str">
        <f ca="1">IF($I613="","",IFERROR(INDEX(tbVisitas[],MATCH($I613,tbVisitas[Linha],0),5),""))</f>
        <v/>
      </c>
      <c r="F613" s="29" t="str">
        <f ca="1">IF($I613="","",IFERROR(INDEX(tbVisitas[],MATCH($I613,tbVisitas[Linha],0),1),""))</f>
        <v/>
      </c>
      <c r="G613" s="30" t="str">
        <f ca="1">IF($I613="","",IFERROR(INDEX(tbVisitas[],MATCH($I613,tbVisitas[Linha],0),6),""))</f>
        <v/>
      </c>
      <c r="H613" s="30" t="str">
        <f ca="1">IF($I613="","",IFERROR(INDEX(tbVisitas[],MATCH($I613,tbVisitas[Linha],0),7),""))</f>
        <v/>
      </c>
      <c r="I613" s="30" t="str">
        <f t="array" aca="1" ref="I613" ca="1">IFERROR(INDEX(tbVisitas[],MATCH(SMALL(IF((tbVisitas[Funcionário]=$B$5)*(tbVisitas[Data]&gt;=VLOOKUP($B$7,Aux!$E$2:$G$13,2,FALSE))*(tbVisitas[Data]&lt;=VLOOKUP($B$7,Aux!$E$2:$G$13,3,FALSE))=1,tbVisitas[Linha]),ROW(A608)),IF((tbVisitas[Funcionário]=$B$5)*(tbVisitas[Data]&gt;=VLOOKUP($B$7,Aux!$E$2:$G$13,2,FALSE))*(tbVisitas[Data]&lt;=VLOOKUP($B$7,Aux!$E$2:$G$13,3,FALSE))=1,tbVisitas[Linha]),0),9),"")</f>
        <v/>
      </c>
    </row>
    <row r="614" spans="4:9" ht="30" customHeight="1" x14ac:dyDescent="0.25">
      <c r="D614" s="28" t="str">
        <f ca="1">IF($I614="","",IFERROR(INDEX(tbVisitas[],MATCH($I614,tbVisitas[Linha],0),3),""))</f>
        <v/>
      </c>
      <c r="E614" s="28" t="str">
        <f ca="1">IF($I614="","",IFERROR(INDEX(tbVisitas[],MATCH($I614,tbVisitas[Linha],0),5),""))</f>
        <v/>
      </c>
      <c r="F614" s="29" t="str">
        <f ca="1">IF($I614="","",IFERROR(INDEX(tbVisitas[],MATCH($I614,tbVisitas[Linha],0),1),""))</f>
        <v/>
      </c>
      <c r="G614" s="30" t="str">
        <f ca="1">IF($I614="","",IFERROR(INDEX(tbVisitas[],MATCH($I614,tbVisitas[Linha],0),6),""))</f>
        <v/>
      </c>
      <c r="H614" s="30" t="str">
        <f ca="1">IF($I614="","",IFERROR(INDEX(tbVisitas[],MATCH($I614,tbVisitas[Linha],0),7),""))</f>
        <v/>
      </c>
      <c r="I614" s="30" t="str">
        <f t="array" aca="1" ref="I614" ca="1">IFERROR(INDEX(tbVisitas[],MATCH(SMALL(IF((tbVisitas[Funcionário]=$B$5)*(tbVisitas[Data]&gt;=VLOOKUP($B$7,Aux!$E$2:$G$13,2,FALSE))*(tbVisitas[Data]&lt;=VLOOKUP($B$7,Aux!$E$2:$G$13,3,FALSE))=1,tbVisitas[Linha]),ROW(A609)),IF((tbVisitas[Funcionário]=$B$5)*(tbVisitas[Data]&gt;=VLOOKUP($B$7,Aux!$E$2:$G$13,2,FALSE))*(tbVisitas[Data]&lt;=VLOOKUP($B$7,Aux!$E$2:$G$13,3,FALSE))=1,tbVisitas[Linha]),0),9),"")</f>
        <v/>
      </c>
    </row>
    <row r="615" spans="4:9" ht="30" customHeight="1" x14ac:dyDescent="0.25">
      <c r="D615" s="28" t="str">
        <f ca="1">IF($I615="","",IFERROR(INDEX(tbVisitas[],MATCH($I615,tbVisitas[Linha],0),3),""))</f>
        <v/>
      </c>
      <c r="E615" s="28" t="str">
        <f ca="1">IF($I615="","",IFERROR(INDEX(tbVisitas[],MATCH($I615,tbVisitas[Linha],0),5),""))</f>
        <v/>
      </c>
      <c r="F615" s="29" t="str">
        <f ca="1">IF($I615="","",IFERROR(INDEX(tbVisitas[],MATCH($I615,tbVisitas[Linha],0),1),""))</f>
        <v/>
      </c>
      <c r="G615" s="30" t="str">
        <f ca="1">IF($I615="","",IFERROR(INDEX(tbVisitas[],MATCH($I615,tbVisitas[Linha],0),6),""))</f>
        <v/>
      </c>
      <c r="H615" s="30" t="str">
        <f ca="1">IF($I615="","",IFERROR(INDEX(tbVisitas[],MATCH($I615,tbVisitas[Linha],0),7),""))</f>
        <v/>
      </c>
      <c r="I615" s="30" t="str">
        <f t="array" aca="1" ref="I615" ca="1">IFERROR(INDEX(tbVisitas[],MATCH(SMALL(IF((tbVisitas[Funcionário]=$B$5)*(tbVisitas[Data]&gt;=VLOOKUP($B$7,Aux!$E$2:$G$13,2,FALSE))*(tbVisitas[Data]&lt;=VLOOKUP($B$7,Aux!$E$2:$G$13,3,FALSE))=1,tbVisitas[Linha]),ROW(A610)),IF((tbVisitas[Funcionário]=$B$5)*(tbVisitas[Data]&gt;=VLOOKUP($B$7,Aux!$E$2:$G$13,2,FALSE))*(tbVisitas[Data]&lt;=VLOOKUP($B$7,Aux!$E$2:$G$13,3,FALSE))=1,tbVisitas[Linha]),0),9),"")</f>
        <v/>
      </c>
    </row>
    <row r="616" spans="4:9" ht="30" customHeight="1" x14ac:dyDescent="0.25">
      <c r="D616" s="28" t="str">
        <f ca="1">IF($I616="","",IFERROR(INDEX(tbVisitas[],MATCH($I616,tbVisitas[Linha],0),3),""))</f>
        <v/>
      </c>
      <c r="E616" s="28" t="str">
        <f ca="1">IF($I616="","",IFERROR(INDEX(tbVisitas[],MATCH($I616,tbVisitas[Linha],0),5),""))</f>
        <v/>
      </c>
      <c r="F616" s="29" t="str">
        <f ca="1">IF($I616="","",IFERROR(INDEX(tbVisitas[],MATCH($I616,tbVisitas[Linha],0),1),""))</f>
        <v/>
      </c>
      <c r="G616" s="30" t="str">
        <f ca="1">IF($I616="","",IFERROR(INDEX(tbVisitas[],MATCH($I616,tbVisitas[Linha],0),6),""))</f>
        <v/>
      </c>
      <c r="H616" s="30" t="str">
        <f ca="1">IF($I616="","",IFERROR(INDEX(tbVisitas[],MATCH($I616,tbVisitas[Linha],0),7),""))</f>
        <v/>
      </c>
      <c r="I616" s="30" t="str">
        <f t="array" aca="1" ref="I616" ca="1">IFERROR(INDEX(tbVisitas[],MATCH(SMALL(IF((tbVisitas[Funcionário]=$B$5)*(tbVisitas[Data]&gt;=VLOOKUP($B$7,Aux!$E$2:$G$13,2,FALSE))*(tbVisitas[Data]&lt;=VLOOKUP($B$7,Aux!$E$2:$G$13,3,FALSE))=1,tbVisitas[Linha]),ROW(A611)),IF((tbVisitas[Funcionário]=$B$5)*(tbVisitas[Data]&gt;=VLOOKUP($B$7,Aux!$E$2:$G$13,2,FALSE))*(tbVisitas[Data]&lt;=VLOOKUP($B$7,Aux!$E$2:$G$13,3,FALSE))=1,tbVisitas[Linha]),0),9),"")</f>
        <v/>
      </c>
    </row>
    <row r="617" spans="4:9" ht="30" customHeight="1" x14ac:dyDescent="0.25">
      <c r="D617" s="28" t="str">
        <f ca="1">IF($I617="","",IFERROR(INDEX(tbVisitas[],MATCH($I617,tbVisitas[Linha],0),3),""))</f>
        <v/>
      </c>
      <c r="E617" s="28" t="str">
        <f ca="1">IF($I617="","",IFERROR(INDEX(tbVisitas[],MATCH($I617,tbVisitas[Linha],0),5),""))</f>
        <v/>
      </c>
      <c r="F617" s="29" t="str">
        <f ca="1">IF($I617="","",IFERROR(INDEX(tbVisitas[],MATCH($I617,tbVisitas[Linha],0),1),""))</f>
        <v/>
      </c>
      <c r="G617" s="30" t="str">
        <f ca="1">IF($I617="","",IFERROR(INDEX(tbVisitas[],MATCH($I617,tbVisitas[Linha],0),6),""))</f>
        <v/>
      </c>
      <c r="H617" s="30" t="str">
        <f ca="1">IF($I617="","",IFERROR(INDEX(tbVisitas[],MATCH($I617,tbVisitas[Linha],0),7),""))</f>
        <v/>
      </c>
      <c r="I617" s="30" t="str">
        <f t="array" aca="1" ref="I617" ca="1">IFERROR(INDEX(tbVisitas[],MATCH(SMALL(IF((tbVisitas[Funcionário]=$B$5)*(tbVisitas[Data]&gt;=VLOOKUP($B$7,Aux!$E$2:$G$13,2,FALSE))*(tbVisitas[Data]&lt;=VLOOKUP($B$7,Aux!$E$2:$G$13,3,FALSE))=1,tbVisitas[Linha]),ROW(A612)),IF((tbVisitas[Funcionário]=$B$5)*(tbVisitas[Data]&gt;=VLOOKUP($B$7,Aux!$E$2:$G$13,2,FALSE))*(tbVisitas[Data]&lt;=VLOOKUP($B$7,Aux!$E$2:$G$13,3,FALSE))=1,tbVisitas[Linha]),0),9),"")</f>
        <v/>
      </c>
    </row>
    <row r="618" spans="4:9" ht="30" customHeight="1" x14ac:dyDescent="0.25">
      <c r="D618" s="28" t="str">
        <f ca="1">IF($I618="","",IFERROR(INDEX(tbVisitas[],MATCH($I618,tbVisitas[Linha],0),3),""))</f>
        <v/>
      </c>
      <c r="E618" s="28" t="str">
        <f ca="1">IF($I618="","",IFERROR(INDEX(tbVisitas[],MATCH($I618,tbVisitas[Linha],0),5),""))</f>
        <v/>
      </c>
      <c r="F618" s="29" t="str">
        <f ca="1">IF($I618="","",IFERROR(INDEX(tbVisitas[],MATCH($I618,tbVisitas[Linha],0),1),""))</f>
        <v/>
      </c>
      <c r="G618" s="30" t="str">
        <f ca="1">IF($I618="","",IFERROR(INDEX(tbVisitas[],MATCH($I618,tbVisitas[Linha],0),6),""))</f>
        <v/>
      </c>
      <c r="H618" s="30" t="str">
        <f ca="1">IF($I618="","",IFERROR(INDEX(tbVisitas[],MATCH($I618,tbVisitas[Linha],0),7),""))</f>
        <v/>
      </c>
      <c r="I618" s="30" t="str">
        <f t="array" aca="1" ref="I618" ca="1">IFERROR(INDEX(tbVisitas[],MATCH(SMALL(IF((tbVisitas[Funcionário]=$B$5)*(tbVisitas[Data]&gt;=VLOOKUP($B$7,Aux!$E$2:$G$13,2,FALSE))*(tbVisitas[Data]&lt;=VLOOKUP($B$7,Aux!$E$2:$G$13,3,FALSE))=1,tbVisitas[Linha]),ROW(A613)),IF((tbVisitas[Funcionário]=$B$5)*(tbVisitas[Data]&gt;=VLOOKUP($B$7,Aux!$E$2:$G$13,2,FALSE))*(tbVisitas[Data]&lt;=VLOOKUP($B$7,Aux!$E$2:$G$13,3,FALSE))=1,tbVisitas[Linha]),0),9),"")</f>
        <v/>
      </c>
    </row>
    <row r="619" spans="4:9" ht="30" customHeight="1" x14ac:dyDescent="0.25">
      <c r="D619" s="28" t="str">
        <f ca="1">IF($I619="","",IFERROR(INDEX(tbVisitas[],MATCH($I619,tbVisitas[Linha],0),3),""))</f>
        <v/>
      </c>
      <c r="E619" s="28" t="str">
        <f ca="1">IF($I619="","",IFERROR(INDEX(tbVisitas[],MATCH($I619,tbVisitas[Linha],0),5),""))</f>
        <v/>
      </c>
      <c r="F619" s="29" t="str">
        <f ca="1">IF($I619="","",IFERROR(INDEX(tbVisitas[],MATCH($I619,tbVisitas[Linha],0),1),""))</f>
        <v/>
      </c>
      <c r="G619" s="30" t="str">
        <f ca="1">IF($I619="","",IFERROR(INDEX(tbVisitas[],MATCH($I619,tbVisitas[Linha],0),6),""))</f>
        <v/>
      </c>
      <c r="H619" s="30" t="str">
        <f ca="1">IF($I619="","",IFERROR(INDEX(tbVisitas[],MATCH($I619,tbVisitas[Linha],0),7),""))</f>
        <v/>
      </c>
      <c r="I619" s="30" t="str">
        <f t="array" aca="1" ref="I619" ca="1">IFERROR(INDEX(tbVisitas[],MATCH(SMALL(IF((tbVisitas[Funcionário]=$B$5)*(tbVisitas[Data]&gt;=VLOOKUP($B$7,Aux!$E$2:$G$13,2,FALSE))*(tbVisitas[Data]&lt;=VLOOKUP($B$7,Aux!$E$2:$G$13,3,FALSE))=1,tbVisitas[Linha]),ROW(A614)),IF((tbVisitas[Funcionário]=$B$5)*(tbVisitas[Data]&gt;=VLOOKUP($B$7,Aux!$E$2:$G$13,2,FALSE))*(tbVisitas[Data]&lt;=VLOOKUP($B$7,Aux!$E$2:$G$13,3,FALSE))=1,tbVisitas[Linha]),0),9),"")</f>
        <v/>
      </c>
    </row>
    <row r="620" spans="4:9" ht="30" customHeight="1" x14ac:dyDescent="0.25">
      <c r="D620" s="28" t="str">
        <f ca="1">IF($I620="","",IFERROR(INDEX(tbVisitas[],MATCH($I620,tbVisitas[Linha],0),3),""))</f>
        <v/>
      </c>
      <c r="E620" s="28" t="str">
        <f ca="1">IF($I620="","",IFERROR(INDEX(tbVisitas[],MATCH($I620,tbVisitas[Linha],0),5),""))</f>
        <v/>
      </c>
      <c r="F620" s="29" t="str">
        <f ca="1">IF($I620="","",IFERROR(INDEX(tbVisitas[],MATCH($I620,tbVisitas[Linha],0),1),""))</f>
        <v/>
      </c>
      <c r="G620" s="30" t="str">
        <f ca="1">IF($I620="","",IFERROR(INDEX(tbVisitas[],MATCH($I620,tbVisitas[Linha],0),6),""))</f>
        <v/>
      </c>
      <c r="H620" s="30" t="str">
        <f ca="1">IF($I620="","",IFERROR(INDEX(tbVisitas[],MATCH($I620,tbVisitas[Linha],0),7),""))</f>
        <v/>
      </c>
      <c r="I620" s="30" t="str">
        <f t="array" aca="1" ref="I620" ca="1">IFERROR(INDEX(tbVisitas[],MATCH(SMALL(IF((tbVisitas[Funcionário]=$B$5)*(tbVisitas[Data]&gt;=VLOOKUP($B$7,Aux!$E$2:$G$13,2,FALSE))*(tbVisitas[Data]&lt;=VLOOKUP($B$7,Aux!$E$2:$G$13,3,FALSE))=1,tbVisitas[Linha]),ROW(A615)),IF((tbVisitas[Funcionário]=$B$5)*(tbVisitas[Data]&gt;=VLOOKUP($B$7,Aux!$E$2:$G$13,2,FALSE))*(tbVisitas[Data]&lt;=VLOOKUP($B$7,Aux!$E$2:$G$13,3,FALSE))=1,tbVisitas[Linha]),0),9),"")</f>
        <v/>
      </c>
    </row>
    <row r="621" spans="4:9" ht="30" customHeight="1" x14ac:dyDescent="0.25">
      <c r="D621" s="28" t="str">
        <f ca="1">IF($I621="","",IFERROR(INDEX(tbVisitas[],MATCH($I621,tbVisitas[Linha],0),3),""))</f>
        <v/>
      </c>
      <c r="E621" s="28" t="str">
        <f ca="1">IF($I621="","",IFERROR(INDEX(tbVisitas[],MATCH($I621,tbVisitas[Linha],0),5),""))</f>
        <v/>
      </c>
      <c r="F621" s="29" t="str">
        <f ca="1">IF($I621="","",IFERROR(INDEX(tbVisitas[],MATCH($I621,tbVisitas[Linha],0),1),""))</f>
        <v/>
      </c>
      <c r="G621" s="30" t="str">
        <f ca="1">IF($I621="","",IFERROR(INDEX(tbVisitas[],MATCH($I621,tbVisitas[Linha],0),6),""))</f>
        <v/>
      </c>
      <c r="H621" s="30" t="str">
        <f ca="1">IF($I621="","",IFERROR(INDEX(tbVisitas[],MATCH($I621,tbVisitas[Linha],0),7),""))</f>
        <v/>
      </c>
      <c r="I621" s="30" t="str">
        <f t="array" aca="1" ref="I621" ca="1">IFERROR(INDEX(tbVisitas[],MATCH(SMALL(IF((tbVisitas[Funcionário]=$B$5)*(tbVisitas[Data]&gt;=VLOOKUP($B$7,Aux!$E$2:$G$13,2,FALSE))*(tbVisitas[Data]&lt;=VLOOKUP($B$7,Aux!$E$2:$G$13,3,FALSE))=1,tbVisitas[Linha]),ROW(A616)),IF((tbVisitas[Funcionário]=$B$5)*(tbVisitas[Data]&gt;=VLOOKUP($B$7,Aux!$E$2:$G$13,2,FALSE))*(tbVisitas[Data]&lt;=VLOOKUP($B$7,Aux!$E$2:$G$13,3,FALSE))=1,tbVisitas[Linha]),0),9),"")</f>
        <v/>
      </c>
    </row>
    <row r="622" spans="4:9" ht="30" customHeight="1" x14ac:dyDescent="0.25">
      <c r="D622" s="28" t="str">
        <f ca="1">IF($I622="","",IFERROR(INDEX(tbVisitas[],MATCH($I622,tbVisitas[Linha],0),3),""))</f>
        <v/>
      </c>
      <c r="E622" s="28" t="str">
        <f ca="1">IF($I622="","",IFERROR(INDEX(tbVisitas[],MATCH($I622,tbVisitas[Linha],0),5),""))</f>
        <v/>
      </c>
      <c r="F622" s="29" t="str">
        <f ca="1">IF($I622="","",IFERROR(INDEX(tbVisitas[],MATCH($I622,tbVisitas[Linha],0),1),""))</f>
        <v/>
      </c>
      <c r="G622" s="30" t="str">
        <f ca="1">IF($I622="","",IFERROR(INDEX(tbVisitas[],MATCH($I622,tbVisitas[Linha],0),6),""))</f>
        <v/>
      </c>
      <c r="H622" s="30" t="str">
        <f ca="1">IF($I622="","",IFERROR(INDEX(tbVisitas[],MATCH($I622,tbVisitas[Linha],0),7),""))</f>
        <v/>
      </c>
      <c r="I622" s="30" t="str">
        <f t="array" aca="1" ref="I622" ca="1">IFERROR(INDEX(tbVisitas[],MATCH(SMALL(IF((tbVisitas[Funcionário]=$B$5)*(tbVisitas[Data]&gt;=VLOOKUP($B$7,Aux!$E$2:$G$13,2,FALSE))*(tbVisitas[Data]&lt;=VLOOKUP($B$7,Aux!$E$2:$G$13,3,FALSE))=1,tbVisitas[Linha]),ROW(A617)),IF((tbVisitas[Funcionário]=$B$5)*(tbVisitas[Data]&gt;=VLOOKUP($B$7,Aux!$E$2:$G$13,2,FALSE))*(tbVisitas[Data]&lt;=VLOOKUP($B$7,Aux!$E$2:$G$13,3,FALSE))=1,tbVisitas[Linha]),0),9),"")</f>
        <v/>
      </c>
    </row>
    <row r="623" spans="4:9" ht="30" customHeight="1" x14ac:dyDescent="0.25">
      <c r="D623" s="28" t="str">
        <f ca="1">IF($I623="","",IFERROR(INDEX(tbVisitas[],MATCH($I623,tbVisitas[Linha],0),3),""))</f>
        <v/>
      </c>
      <c r="E623" s="28" t="str">
        <f ca="1">IF($I623="","",IFERROR(INDEX(tbVisitas[],MATCH($I623,tbVisitas[Linha],0),5),""))</f>
        <v/>
      </c>
      <c r="F623" s="29" t="str">
        <f ca="1">IF($I623="","",IFERROR(INDEX(tbVisitas[],MATCH($I623,tbVisitas[Linha],0),1),""))</f>
        <v/>
      </c>
      <c r="G623" s="30" t="str">
        <f ca="1">IF($I623="","",IFERROR(INDEX(tbVisitas[],MATCH($I623,tbVisitas[Linha],0),6),""))</f>
        <v/>
      </c>
      <c r="H623" s="30" t="str">
        <f ca="1">IF($I623="","",IFERROR(INDEX(tbVisitas[],MATCH($I623,tbVisitas[Linha],0),7),""))</f>
        <v/>
      </c>
      <c r="I623" s="30" t="str">
        <f t="array" aca="1" ref="I623" ca="1">IFERROR(INDEX(tbVisitas[],MATCH(SMALL(IF((tbVisitas[Funcionário]=$B$5)*(tbVisitas[Data]&gt;=VLOOKUP($B$7,Aux!$E$2:$G$13,2,FALSE))*(tbVisitas[Data]&lt;=VLOOKUP($B$7,Aux!$E$2:$G$13,3,FALSE))=1,tbVisitas[Linha]),ROW(A618)),IF((tbVisitas[Funcionário]=$B$5)*(tbVisitas[Data]&gt;=VLOOKUP($B$7,Aux!$E$2:$G$13,2,FALSE))*(tbVisitas[Data]&lt;=VLOOKUP($B$7,Aux!$E$2:$G$13,3,FALSE))=1,tbVisitas[Linha]),0),9),"")</f>
        <v/>
      </c>
    </row>
    <row r="624" spans="4:9" ht="30" customHeight="1" x14ac:dyDescent="0.25">
      <c r="D624" s="28" t="str">
        <f ca="1">IF($I624="","",IFERROR(INDEX(tbVisitas[],MATCH($I624,tbVisitas[Linha],0),3),""))</f>
        <v/>
      </c>
      <c r="E624" s="28" t="str">
        <f ca="1">IF($I624="","",IFERROR(INDEX(tbVisitas[],MATCH($I624,tbVisitas[Linha],0),5),""))</f>
        <v/>
      </c>
      <c r="F624" s="29" t="str">
        <f ca="1">IF($I624="","",IFERROR(INDEX(tbVisitas[],MATCH($I624,tbVisitas[Linha],0),1),""))</f>
        <v/>
      </c>
      <c r="G624" s="30" t="str">
        <f ca="1">IF($I624="","",IFERROR(INDEX(tbVisitas[],MATCH($I624,tbVisitas[Linha],0),6),""))</f>
        <v/>
      </c>
      <c r="H624" s="30" t="str">
        <f ca="1">IF($I624="","",IFERROR(INDEX(tbVisitas[],MATCH($I624,tbVisitas[Linha],0),7),""))</f>
        <v/>
      </c>
      <c r="I624" s="30" t="str">
        <f t="array" aca="1" ref="I624" ca="1">IFERROR(INDEX(tbVisitas[],MATCH(SMALL(IF((tbVisitas[Funcionário]=$B$5)*(tbVisitas[Data]&gt;=VLOOKUP($B$7,Aux!$E$2:$G$13,2,FALSE))*(tbVisitas[Data]&lt;=VLOOKUP($B$7,Aux!$E$2:$G$13,3,FALSE))=1,tbVisitas[Linha]),ROW(A619)),IF((tbVisitas[Funcionário]=$B$5)*(tbVisitas[Data]&gt;=VLOOKUP($B$7,Aux!$E$2:$G$13,2,FALSE))*(tbVisitas[Data]&lt;=VLOOKUP($B$7,Aux!$E$2:$G$13,3,FALSE))=1,tbVisitas[Linha]),0),9),"")</f>
        <v/>
      </c>
    </row>
    <row r="625" spans="4:9" ht="30" customHeight="1" x14ac:dyDescent="0.25">
      <c r="D625" s="28" t="str">
        <f ca="1">IF($I625="","",IFERROR(INDEX(tbVisitas[],MATCH($I625,tbVisitas[Linha],0),3),""))</f>
        <v/>
      </c>
      <c r="E625" s="28" t="str">
        <f ca="1">IF($I625="","",IFERROR(INDEX(tbVisitas[],MATCH($I625,tbVisitas[Linha],0),5),""))</f>
        <v/>
      </c>
      <c r="F625" s="29" t="str">
        <f ca="1">IF($I625="","",IFERROR(INDEX(tbVisitas[],MATCH($I625,tbVisitas[Linha],0),1),""))</f>
        <v/>
      </c>
      <c r="G625" s="30" t="str">
        <f ca="1">IF($I625="","",IFERROR(INDEX(tbVisitas[],MATCH($I625,tbVisitas[Linha],0),6),""))</f>
        <v/>
      </c>
      <c r="H625" s="30" t="str">
        <f ca="1">IF($I625="","",IFERROR(INDEX(tbVisitas[],MATCH($I625,tbVisitas[Linha],0),7),""))</f>
        <v/>
      </c>
      <c r="I625" s="30" t="str">
        <f t="array" aca="1" ref="I625" ca="1">IFERROR(INDEX(tbVisitas[],MATCH(SMALL(IF((tbVisitas[Funcionário]=$B$5)*(tbVisitas[Data]&gt;=VLOOKUP($B$7,Aux!$E$2:$G$13,2,FALSE))*(tbVisitas[Data]&lt;=VLOOKUP($B$7,Aux!$E$2:$G$13,3,FALSE))=1,tbVisitas[Linha]),ROW(A620)),IF((tbVisitas[Funcionário]=$B$5)*(tbVisitas[Data]&gt;=VLOOKUP($B$7,Aux!$E$2:$G$13,2,FALSE))*(tbVisitas[Data]&lt;=VLOOKUP($B$7,Aux!$E$2:$G$13,3,FALSE))=1,tbVisitas[Linha]),0),9),"")</f>
        <v/>
      </c>
    </row>
    <row r="626" spans="4:9" ht="30" customHeight="1" x14ac:dyDescent="0.25">
      <c r="D626" s="28" t="str">
        <f ca="1">IF($I626="","",IFERROR(INDEX(tbVisitas[],MATCH($I626,tbVisitas[Linha],0),3),""))</f>
        <v/>
      </c>
      <c r="E626" s="28" t="str">
        <f ca="1">IF($I626="","",IFERROR(INDEX(tbVisitas[],MATCH($I626,tbVisitas[Linha],0),5),""))</f>
        <v/>
      </c>
      <c r="F626" s="29" t="str">
        <f ca="1">IF($I626="","",IFERROR(INDEX(tbVisitas[],MATCH($I626,tbVisitas[Linha],0),1),""))</f>
        <v/>
      </c>
      <c r="G626" s="30" t="str">
        <f ca="1">IF($I626="","",IFERROR(INDEX(tbVisitas[],MATCH($I626,tbVisitas[Linha],0),6),""))</f>
        <v/>
      </c>
      <c r="H626" s="30" t="str">
        <f ca="1">IF($I626="","",IFERROR(INDEX(tbVisitas[],MATCH($I626,tbVisitas[Linha],0),7),""))</f>
        <v/>
      </c>
      <c r="I626" s="30" t="str">
        <f t="array" aca="1" ref="I626" ca="1">IFERROR(INDEX(tbVisitas[],MATCH(SMALL(IF((tbVisitas[Funcionário]=$B$5)*(tbVisitas[Data]&gt;=VLOOKUP($B$7,Aux!$E$2:$G$13,2,FALSE))*(tbVisitas[Data]&lt;=VLOOKUP($B$7,Aux!$E$2:$G$13,3,FALSE))=1,tbVisitas[Linha]),ROW(A621)),IF((tbVisitas[Funcionário]=$B$5)*(tbVisitas[Data]&gt;=VLOOKUP($B$7,Aux!$E$2:$G$13,2,FALSE))*(tbVisitas[Data]&lt;=VLOOKUP($B$7,Aux!$E$2:$G$13,3,FALSE))=1,tbVisitas[Linha]),0),9),"")</f>
        <v/>
      </c>
    </row>
    <row r="627" spans="4:9" ht="30" customHeight="1" x14ac:dyDescent="0.25">
      <c r="D627" s="28" t="str">
        <f ca="1">IF($I627="","",IFERROR(INDEX(tbVisitas[],MATCH($I627,tbVisitas[Linha],0),3),""))</f>
        <v/>
      </c>
      <c r="E627" s="28" t="str">
        <f ca="1">IF($I627="","",IFERROR(INDEX(tbVisitas[],MATCH($I627,tbVisitas[Linha],0),5),""))</f>
        <v/>
      </c>
      <c r="F627" s="29" t="str">
        <f ca="1">IF($I627="","",IFERROR(INDEX(tbVisitas[],MATCH($I627,tbVisitas[Linha],0),1),""))</f>
        <v/>
      </c>
      <c r="G627" s="30" t="str">
        <f ca="1">IF($I627="","",IFERROR(INDEX(tbVisitas[],MATCH($I627,tbVisitas[Linha],0),6),""))</f>
        <v/>
      </c>
      <c r="H627" s="30" t="str">
        <f ca="1">IF($I627="","",IFERROR(INDEX(tbVisitas[],MATCH($I627,tbVisitas[Linha],0),7),""))</f>
        <v/>
      </c>
      <c r="I627" s="30" t="str">
        <f t="array" aca="1" ref="I627" ca="1">IFERROR(INDEX(tbVisitas[],MATCH(SMALL(IF((tbVisitas[Funcionário]=$B$5)*(tbVisitas[Data]&gt;=VLOOKUP($B$7,Aux!$E$2:$G$13,2,FALSE))*(tbVisitas[Data]&lt;=VLOOKUP($B$7,Aux!$E$2:$G$13,3,FALSE))=1,tbVisitas[Linha]),ROW(A622)),IF((tbVisitas[Funcionário]=$B$5)*(tbVisitas[Data]&gt;=VLOOKUP($B$7,Aux!$E$2:$G$13,2,FALSE))*(tbVisitas[Data]&lt;=VLOOKUP($B$7,Aux!$E$2:$G$13,3,FALSE))=1,tbVisitas[Linha]),0),9),"")</f>
        <v/>
      </c>
    </row>
    <row r="628" spans="4:9" ht="30" customHeight="1" x14ac:dyDescent="0.25">
      <c r="D628" s="28" t="str">
        <f ca="1">IF($I628="","",IFERROR(INDEX(tbVisitas[],MATCH($I628,tbVisitas[Linha],0),3),""))</f>
        <v/>
      </c>
      <c r="E628" s="28" t="str">
        <f ca="1">IF($I628="","",IFERROR(INDEX(tbVisitas[],MATCH($I628,tbVisitas[Linha],0),5),""))</f>
        <v/>
      </c>
      <c r="F628" s="29" t="str">
        <f ca="1">IF($I628="","",IFERROR(INDEX(tbVisitas[],MATCH($I628,tbVisitas[Linha],0),1),""))</f>
        <v/>
      </c>
      <c r="G628" s="30" t="str">
        <f ca="1">IF($I628="","",IFERROR(INDEX(tbVisitas[],MATCH($I628,tbVisitas[Linha],0),6),""))</f>
        <v/>
      </c>
      <c r="H628" s="30" t="str">
        <f ca="1">IF($I628="","",IFERROR(INDEX(tbVisitas[],MATCH($I628,tbVisitas[Linha],0),7),""))</f>
        <v/>
      </c>
      <c r="I628" s="30" t="str">
        <f t="array" aca="1" ref="I628" ca="1">IFERROR(INDEX(tbVisitas[],MATCH(SMALL(IF((tbVisitas[Funcionário]=$B$5)*(tbVisitas[Data]&gt;=VLOOKUP($B$7,Aux!$E$2:$G$13,2,FALSE))*(tbVisitas[Data]&lt;=VLOOKUP($B$7,Aux!$E$2:$G$13,3,FALSE))=1,tbVisitas[Linha]),ROW(A623)),IF((tbVisitas[Funcionário]=$B$5)*(tbVisitas[Data]&gt;=VLOOKUP($B$7,Aux!$E$2:$G$13,2,FALSE))*(tbVisitas[Data]&lt;=VLOOKUP($B$7,Aux!$E$2:$G$13,3,FALSE))=1,tbVisitas[Linha]),0),9),"")</f>
        <v/>
      </c>
    </row>
    <row r="629" spans="4:9" ht="30" customHeight="1" x14ac:dyDescent="0.25">
      <c r="D629" s="28" t="str">
        <f ca="1">IF($I629="","",IFERROR(INDEX(tbVisitas[],MATCH($I629,tbVisitas[Linha],0),3),""))</f>
        <v/>
      </c>
      <c r="E629" s="28" t="str">
        <f ca="1">IF($I629="","",IFERROR(INDEX(tbVisitas[],MATCH($I629,tbVisitas[Linha],0),5),""))</f>
        <v/>
      </c>
      <c r="F629" s="29" t="str">
        <f ca="1">IF($I629="","",IFERROR(INDEX(tbVisitas[],MATCH($I629,tbVisitas[Linha],0),1),""))</f>
        <v/>
      </c>
      <c r="G629" s="30" t="str">
        <f ca="1">IF($I629="","",IFERROR(INDEX(tbVisitas[],MATCH($I629,tbVisitas[Linha],0),6),""))</f>
        <v/>
      </c>
      <c r="H629" s="30" t="str">
        <f ca="1">IF($I629="","",IFERROR(INDEX(tbVisitas[],MATCH($I629,tbVisitas[Linha],0),7),""))</f>
        <v/>
      </c>
      <c r="I629" s="30" t="str">
        <f t="array" aca="1" ref="I629" ca="1">IFERROR(INDEX(tbVisitas[],MATCH(SMALL(IF((tbVisitas[Funcionário]=$B$5)*(tbVisitas[Data]&gt;=VLOOKUP($B$7,Aux!$E$2:$G$13,2,FALSE))*(tbVisitas[Data]&lt;=VLOOKUP($B$7,Aux!$E$2:$G$13,3,FALSE))=1,tbVisitas[Linha]),ROW(A624)),IF((tbVisitas[Funcionário]=$B$5)*(tbVisitas[Data]&gt;=VLOOKUP($B$7,Aux!$E$2:$G$13,2,FALSE))*(tbVisitas[Data]&lt;=VLOOKUP($B$7,Aux!$E$2:$G$13,3,FALSE))=1,tbVisitas[Linha]),0),9),"")</f>
        <v/>
      </c>
    </row>
    <row r="630" spans="4:9" ht="30" customHeight="1" x14ac:dyDescent="0.25">
      <c r="D630" s="28" t="str">
        <f ca="1">IF($I630="","",IFERROR(INDEX(tbVisitas[],MATCH($I630,tbVisitas[Linha],0),3),""))</f>
        <v/>
      </c>
      <c r="E630" s="28" t="str">
        <f ca="1">IF($I630="","",IFERROR(INDEX(tbVisitas[],MATCH($I630,tbVisitas[Linha],0),5),""))</f>
        <v/>
      </c>
      <c r="F630" s="29" t="str">
        <f ca="1">IF($I630="","",IFERROR(INDEX(tbVisitas[],MATCH($I630,tbVisitas[Linha],0),1),""))</f>
        <v/>
      </c>
      <c r="G630" s="30" t="str">
        <f ca="1">IF($I630="","",IFERROR(INDEX(tbVisitas[],MATCH($I630,tbVisitas[Linha],0),6),""))</f>
        <v/>
      </c>
      <c r="H630" s="30" t="str">
        <f ca="1">IF($I630="","",IFERROR(INDEX(tbVisitas[],MATCH($I630,tbVisitas[Linha],0),7),""))</f>
        <v/>
      </c>
      <c r="I630" s="30" t="str">
        <f t="array" aca="1" ref="I630" ca="1">IFERROR(INDEX(tbVisitas[],MATCH(SMALL(IF((tbVisitas[Funcionário]=$B$5)*(tbVisitas[Data]&gt;=VLOOKUP($B$7,Aux!$E$2:$G$13,2,FALSE))*(tbVisitas[Data]&lt;=VLOOKUP($B$7,Aux!$E$2:$G$13,3,FALSE))=1,tbVisitas[Linha]),ROW(A625)),IF((tbVisitas[Funcionário]=$B$5)*(tbVisitas[Data]&gt;=VLOOKUP($B$7,Aux!$E$2:$G$13,2,FALSE))*(tbVisitas[Data]&lt;=VLOOKUP($B$7,Aux!$E$2:$G$13,3,FALSE))=1,tbVisitas[Linha]),0),9),"")</f>
        <v/>
      </c>
    </row>
    <row r="631" spans="4:9" ht="30" customHeight="1" x14ac:dyDescent="0.25">
      <c r="D631" s="28" t="str">
        <f ca="1">IF($I631="","",IFERROR(INDEX(tbVisitas[],MATCH($I631,tbVisitas[Linha],0),3),""))</f>
        <v/>
      </c>
      <c r="E631" s="28" t="str">
        <f ca="1">IF($I631="","",IFERROR(INDEX(tbVisitas[],MATCH($I631,tbVisitas[Linha],0),5),""))</f>
        <v/>
      </c>
      <c r="F631" s="29" t="str">
        <f ca="1">IF($I631="","",IFERROR(INDEX(tbVisitas[],MATCH($I631,tbVisitas[Linha],0),1),""))</f>
        <v/>
      </c>
      <c r="G631" s="30" t="str">
        <f ca="1">IF($I631="","",IFERROR(INDEX(tbVisitas[],MATCH($I631,tbVisitas[Linha],0),6),""))</f>
        <v/>
      </c>
      <c r="H631" s="30" t="str">
        <f ca="1">IF($I631="","",IFERROR(INDEX(tbVisitas[],MATCH($I631,tbVisitas[Linha],0),7),""))</f>
        <v/>
      </c>
      <c r="I631" s="30" t="str">
        <f t="array" aca="1" ref="I631" ca="1">IFERROR(INDEX(tbVisitas[],MATCH(SMALL(IF((tbVisitas[Funcionário]=$B$5)*(tbVisitas[Data]&gt;=VLOOKUP($B$7,Aux!$E$2:$G$13,2,FALSE))*(tbVisitas[Data]&lt;=VLOOKUP($B$7,Aux!$E$2:$G$13,3,FALSE))=1,tbVisitas[Linha]),ROW(A626)),IF((tbVisitas[Funcionário]=$B$5)*(tbVisitas[Data]&gt;=VLOOKUP($B$7,Aux!$E$2:$G$13,2,FALSE))*(tbVisitas[Data]&lt;=VLOOKUP($B$7,Aux!$E$2:$G$13,3,FALSE))=1,tbVisitas[Linha]),0),9),"")</f>
        <v/>
      </c>
    </row>
    <row r="632" spans="4:9" ht="30" customHeight="1" x14ac:dyDescent="0.25">
      <c r="D632" s="28" t="str">
        <f ca="1">IF($I632="","",IFERROR(INDEX(tbVisitas[],MATCH($I632,tbVisitas[Linha],0),3),""))</f>
        <v/>
      </c>
      <c r="E632" s="28" t="str">
        <f ca="1">IF($I632="","",IFERROR(INDEX(tbVisitas[],MATCH($I632,tbVisitas[Linha],0),5),""))</f>
        <v/>
      </c>
      <c r="F632" s="29" t="str">
        <f ca="1">IF($I632="","",IFERROR(INDEX(tbVisitas[],MATCH($I632,tbVisitas[Linha],0),1),""))</f>
        <v/>
      </c>
      <c r="G632" s="30" t="str">
        <f ca="1">IF($I632="","",IFERROR(INDEX(tbVisitas[],MATCH($I632,tbVisitas[Linha],0),6),""))</f>
        <v/>
      </c>
      <c r="H632" s="30" t="str">
        <f ca="1">IF($I632="","",IFERROR(INDEX(tbVisitas[],MATCH($I632,tbVisitas[Linha],0),7),""))</f>
        <v/>
      </c>
      <c r="I632" s="30" t="str">
        <f t="array" aca="1" ref="I632" ca="1">IFERROR(INDEX(tbVisitas[],MATCH(SMALL(IF((tbVisitas[Funcionário]=$B$5)*(tbVisitas[Data]&gt;=VLOOKUP($B$7,Aux!$E$2:$G$13,2,FALSE))*(tbVisitas[Data]&lt;=VLOOKUP($B$7,Aux!$E$2:$G$13,3,FALSE))=1,tbVisitas[Linha]),ROW(A627)),IF((tbVisitas[Funcionário]=$B$5)*(tbVisitas[Data]&gt;=VLOOKUP($B$7,Aux!$E$2:$G$13,2,FALSE))*(tbVisitas[Data]&lt;=VLOOKUP($B$7,Aux!$E$2:$G$13,3,FALSE))=1,tbVisitas[Linha]),0),9),"")</f>
        <v/>
      </c>
    </row>
    <row r="633" spans="4:9" ht="30" customHeight="1" x14ac:dyDescent="0.25">
      <c r="D633" s="28" t="str">
        <f ca="1">IF($I633="","",IFERROR(INDEX(tbVisitas[],MATCH($I633,tbVisitas[Linha],0),3),""))</f>
        <v/>
      </c>
      <c r="E633" s="28" t="str">
        <f ca="1">IF($I633="","",IFERROR(INDEX(tbVisitas[],MATCH($I633,tbVisitas[Linha],0),5),""))</f>
        <v/>
      </c>
      <c r="F633" s="29" t="str">
        <f ca="1">IF($I633="","",IFERROR(INDEX(tbVisitas[],MATCH($I633,tbVisitas[Linha],0),1),""))</f>
        <v/>
      </c>
      <c r="G633" s="30" t="str">
        <f ca="1">IF($I633="","",IFERROR(INDEX(tbVisitas[],MATCH($I633,tbVisitas[Linha],0),6),""))</f>
        <v/>
      </c>
      <c r="H633" s="30" t="str">
        <f ca="1">IF($I633="","",IFERROR(INDEX(tbVisitas[],MATCH($I633,tbVisitas[Linha],0),7),""))</f>
        <v/>
      </c>
      <c r="I633" s="30" t="str">
        <f t="array" aca="1" ref="I633" ca="1">IFERROR(INDEX(tbVisitas[],MATCH(SMALL(IF((tbVisitas[Funcionário]=$B$5)*(tbVisitas[Data]&gt;=VLOOKUP($B$7,Aux!$E$2:$G$13,2,FALSE))*(tbVisitas[Data]&lt;=VLOOKUP($B$7,Aux!$E$2:$G$13,3,FALSE))=1,tbVisitas[Linha]),ROW(A628)),IF((tbVisitas[Funcionário]=$B$5)*(tbVisitas[Data]&gt;=VLOOKUP($B$7,Aux!$E$2:$G$13,2,FALSE))*(tbVisitas[Data]&lt;=VLOOKUP($B$7,Aux!$E$2:$G$13,3,FALSE))=1,tbVisitas[Linha]),0),9),"")</f>
        <v/>
      </c>
    </row>
    <row r="634" spans="4:9" ht="30" customHeight="1" x14ac:dyDescent="0.25">
      <c r="D634" s="28" t="str">
        <f ca="1">IF($I634="","",IFERROR(INDEX(tbVisitas[],MATCH($I634,tbVisitas[Linha],0),3),""))</f>
        <v/>
      </c>
      <c r="E634" s="28" t="str">
        <f ca="1">IF($I634="","",IFERROR(INDEX(tbVisitas[],MATCH($I634,tbVisitas[Linha],0),5),""))</f>
        <v/>
      </c>
      <c r="F634" s="29" t="str">
        <f ca="1">IF($I634="","",IFERROR(INDEX(tbVisitas[],MATCH($I634,tbVisitas[Linha],0),1),""))</f>
        <v/>
      </c>
      <c r="G634" s="30" t="str">
        <f ca="1">IF($I634="","",IFERROR(INDEX(tbVisitas[],MATCH($I634,tbVisitas[Linha],0),6),""))</f>
        <v/>
      </c>
      <c r="H634" s="30" t="str">
        <f ca="1">IF($I634="","",IFERROR(INDEX(tbVisitas[],MATCH($I634,tbVisitas[Linha],0),7),""))</f>
        <v/>
      </c>
      <c r="I634" s="30" t="str">
        <f t="array" aca="1" ref="I634" ca="1">IFERROR(INDEX(tbVisitas[],MATCH(SMALL(IF((tbVisitas[Funcionário]=$B$5)*(tbVisitas[Data]&gt;=VLOOKUP($B$7,Aux!$E$2:$G$13,2,FALSE))*(tbVisitas[Data]&lt;=VLOOKUP($B$7,Aux!$E$2:$G$13,3,FALSE))=1,tbVisitas[Linha]),ROW(A629)),IF((tbVisitas[Funcionário]=$B$5)*(tbVisitas[Data]&gt;=VLOOKUP($B$7,Aux!$E$2:$G$13,2,FALSE))*(tbVisitas[Data]&lt;=VLOOKUP($B$7,Aux!$E$2:$G$13,3,FALSE))=1,tbVisitas[Linha]),0),9),"")</f>
        <v/>
      </c>
    </row>
    <row r="635" spans="4:9" ht="30" customHeight="1" x14ac:dyDescent="0.25">
      <c r="D635" s="28" t="str">
        <f ca="1">IF($I635="","",IFERROR(INDEX(tbVisitas[],MATCH($I635,tbVisitas[Linha],0),3),""))</f>
        <v/>
      </c>
      <c r="E635" s="28" t="str">
        <f ca="1">IF($I635="","",IFERROR(INDEX(tbVisitas[],MATCH($I635,tbVisitas[Linha],0),5),""))</f>
        <v/>
      </c>
      <c r="F635" s="29" t="str">
        <f ca="1">IF($I635="","",IFERROR(INDEX(tbVisitas[],MATCH($I635,tbVisitas[Linha],0),1),""))</f>
        <v/>
      </c>
      <c r="G635" s="30" t="str">
        <f ca="1">IF($I635="","",IFERROR(INDEX(tbVisitas[],MATCH($I635,tbVisitas[Linha],0),6),""))</f>
        <v/>
      </c>
      <c r="H635" s="30" t="str">
        <f ca="1">IF($I635="","",IFERROR(INDEX(tbVisitas[],MATCH($I635,tbVisitas[Linha],0),7),""))</f>
        <v/>
      </c>
      <c r="I635" s="30" t="str">
        <f t="array" aca="1" ref="I635" ca="1">IFERROR(INDEX(tbVisitas[],MATCH(SMALL(IF((tbVisitas[Funcionário]=$B$5)*(tbVisitas[Data]&gt;=VLOOKUP($B$7,Aux!$E$2:$G$13,2,FALSE))*(tbVisitas[Data]&lt;=VLOOKUP($B$7,Aux!$E$2:$G$13,3,FALSE))=1,tbVisitas[Linha]),ROW(A630)),IF((tbVisitas[Funcionário]=$B$5)*(tbVisitas[Data]&gt;=VLOOKUP($B$7,Aux!$E$2:$G$13,2,FALSE))*(tbVisitas[Data]&lt;=VLOOKUP($B$7,Aux!$E$2:$G$13,3,FALSE))=1,tbVisitas[Linha]),0),9),"")</f>
        <v/>
      </c>
    </row>
    <row r="636" spans="4:9" ht="30" customHeight="1" x14ac:dyDescent="0.25">
      <c r="D636" s="28" t="str">
        <f ca="1">IF($I636="","",IFERROR(INDEX(tbVisitas[],MATCH($I636,tbVisitas[Linha],0),3),""))</f>
        <v/>
      </c>
      <c r="E636" s="28" t="str">
        <f ca="1">IF($I636="","",IFERROR(INDEX(tbVisitas[],MATCH($I636,tbVisitas[Linha],0),5),""))</f>
        <v/>
      </c>
      <c r="F636" s="29" t="str">
        <f ca="1">IF($I636="","",IFERROR(INDEX(tbVisitas[],MATCH($I636,tbVisitas[Linha],0),1),""))</f>
        <v/>
      </c>
      <c r="G636" s="30" t="str">
        <f ca="1">IF($I636="","",IFERROR(INDEX(tbVisitas[],MATCH($I636,tbVisitas[Linha],0),6),""))</f>
        <v/>
      </c>
      <c r="H636" s="30" t="str">
        <f ca="1">IF($I636="","",IFERROR(INDEX(tbVisitas[],MATCH($I636,tbVisitas[Linha],0),7),""))</f>
        <v/>
      </c>
      <c r="I636" s="30" t="str">
        <f t="array" aca="1" ref="I636" ca="1">IFERROR(INDEX(tbVisitas[],MATCH(SMALL(IF((tbVisitas[Funcionário]=$B$5)*(tbVisitas[Data]&gt;=VLOOKUP($B$7,Aux!$E$2:$G$13,2,FALSE))*(tbVisitas[Data]&lt;=VLOOKUP($B$7,Aux!$E$2:$G$13,3,FALSE))=1,tbVisitas[Linha]),ROW(A631)),IF((tbVisitas[Funcionário]=$B$5)*(tbVisitas[Data]&gt;=VLOOKUP($B$7,Aux!$E$2:$G$13,2,FALSE))*(tbVisitas[Data]&lt;=VLOOKUP($B$7,Aux!$E$2:$G$13,3,FALSE))=1,tbVisitas[Linha]),0),9),"")</f>
        <v/>
      </c>
    </row>
    <row r="637" spans="4:9" ht="30" customHeight="1" x14ac:dyDescent="0.25">
      <c r="D637" s="28" t="str">
        <f ca="1">IF($I637="","",IFERROR(INDEX(tbVisitas[],MATCH($I637,tbVisitas[Linha],0),3),""))</f>
        <v/>
      </c>
      <c r="E637" s="28" t="str">
        <f ca="1">IF($I637="","",IFERROR(INDEX(tbVisitas[],MATCH($I637,tbVisitas[Linha],0),5),""))</f>
        <v/>
      </c>
      <c r="F637" s="29" t="str">
        <f ca="1">IF($I637="","",IFERROR(INDEX(tbVisitas[],MATCH($I637,tbVisitas[Linha],0),1),""))</f>
        <v/>
      </c>
      <c r="G637" s="30" t="str">
        <f ca="1">IF($I637="","",IFERROR(INDEX(tbVisitas[],MATCH($I637,tbVisitas[Linha],0),6),""))</f>
        <v/>
      </c>
      <c r="H637" s="30" t="str">
        <f ca="1">IF($I637="","",IFERROR(INDEX(tbVisitas[],MATCH($I637,tbVisitas[Linha],0),7),""))</f>
        <v/>
      </c>
      <c r="I637" s="30" t="str">
        <f t="array" aca="1" ref="I637" ca="1">IFERROR(INDEX(tbVisitas[],MATCH(SMALL(IF((tbVisitas[Funcionário]=$B$5)*(tbVisitas[Data]&gt;=VLOOKUP($B$7,Aux!$E$2:$G$13,2,FALSE))*(tbVisitas[Data]&lt;=VLOOKUP($B$7,Aux!$E$2:$G$13,3,FALSE))=1,tbVisitas[Linha]),ROW(A632)),IF((tbVisitas[Funcionário]=$B$5)*(tbVisitas[Data]&gt;=VLOOKUP($B$7,Aux!$E$2:$G$13,2,FALSE))*(tbVisitas[Data]&lt;=VLOOKUP($B$7,Aux!$E$2:$G$13,3,FALSE))=1,tbVisitas[Linha]),0),9),"")</f>
        <v/>
      </c>
    </row>
    <row r="638" spans="4:9" ht="30" customHeight="1" x14ac:dyDescent="0.25">
      <c r="D638" s="28" t="str">
        <f ca="1">IF($I638="","",IFERROR(INDEX(tbVisitas[],MATCH($I638,tbVisitas[Linha],0),3),""))</f>
        <v/>
      </c>
      <c r="E638" s="28" t="str">
        <f ca="1">IF($I638="","",IFERROR(INDEX(tbVisitas[],MATCH($I638,tbVisitas[Linha],0),5),""))</f>
        <v/>
      </c>
      <c r="F638" s="29" t="str">
        <f ca="1">IF($I638="","",IFERROR(INDEX(tbVisitas[],MATCH($I638,tbVisitas[Linha],0),1),""))</f>
        <v/>
      </c>
      <c r="G638" s="30" t="str">
        <f ca="1">IF($I638="","",IFERROR(INDEX(tbVisitas[],MATCH($I638,tbVisitas[Linha],0),6),""))</f>
        <v/>
      </c>
      <c r="H638" s="30" t="str">
        <f ca="1">IF($I638="","",IFERROR(INDEX(tbVisitas[],MATCH($I638,tbVisitas[Linha],0),7),""))</f>
        <v/>
      </c>
      <c r="I638" s="30" t="str">
        <f t="array" aca="1" ref="I638" ca="1">IFERROR(INDEX(tbVisitas[],MATCH(SMALL(IF((tbVisitas[Funcionário]=$B$5)*(tbVisitas[Data]&gt;=VLOOKUP($B$7,Aux!$E$2:$G$13,2,FALSE))*(tbVisitas[Data]&lt;=VLOOKUP($B$7,Aux!$E$2:$G$13,3,FALSE))=1,tbVisitas[Linha]),ROW(A633)),IF((tbVisitas[Funcionário]=$B$5)*(tbVisitas[Data]&gt;=VLOOKUP($B$7,Aux!$E$2:$G$13,2,FALSE))*(tbVisitas[Data]&lt;=VLOOKUP($B$7,Aux!$E$2:$G$13,3,FALSE))=1,tbVisitas[Linha]),0),9),"")</f>
        <v/>
      </c>
    </row>
    <row r="639" spans="4:9" ht="30" customHeight="1" x14ac:dyDescent="0.25">
      <c r="D639" s="28" t="str">
        <f ca="1">IF($I639="","",IFERROR(INDEX(tbVisitas[],MATCH($I639,tbVisitas[Linha],0),3),""))</f>
        <v/>
      </c>
      <c r="E639" s="28" t="str">
        <f ca="1">IF($I639="","",IFERROR(INDEX(tbVisitas[],MATCH($I639,tbVisitas[Linha],0),5),""))</f>
        <v/>
      </c>
      <c r="F639" s="29" t="str">
        <f ca="1">IF($I639="","",IFERROR(INDEX(tbVisitas[],MATCH($I639,tbVisitas[Linha],0),1),""))</f>
        <v/>
      </c>
      <c r="G639" s="30" t="str">
        <f ca="1">IF($I639="","",IFERROR(INDEX(tbVisitas[],MATCH($I639,tbVisitas[Linha],0),6),""))</f>
        <v/>
      </c>
      <c r="H639" s="30" t="str">
        <f ca="1">IF($I639="","",IFERROR(INDEX(tbVisitas[],MATCH($I639,tbVisitas[Linha],0),7),""))</f>
        <v/>
      </c>
      <c r="I639" s="30" t="str">
        <f t="array" aca="1" ref="I639" ca="1">IFERROR(INDEX(tbVisitas[],MATCH(SMALL(IF((tbVisitas[Funcionário]=$B$5)*(tbVisitas[Data]&gt;=VLOOKUP($B$7,Aux!$E$2:$G$13,2,FALSE))*(tbVisitas[Data]&lt;=VLOOKUP($B$7,Aux!$E$2:$G$13,3,FALSE))=1,tbVisitas[Linha]),ROW(A634)),IF((tbVisitas[Funcionário]=$B$5)*(tbVisitas[Data]&gt;=VLOOKUP($B$7,Aux!$E$2:$G$13,2,FALSE))*(tbVisitas[Data]&lt;=VLOOKUP($B$7,Aux!$E$2:$G$13,3,FALSE))=1,tbVisitas[Linha]),0),9),"")</f>
        <v/>
      </c>
    </row>
    <row r="640" spans="4:9" ht="30" customHeight="1" x14ac:dyDescent="0.25">
      <c r="D640" s="28" t="str">
        <f ca="1">IF($I640="","",IFERROR(INDEX(tbVisitas[],MATCH($I640,tbVisitas[Linha],0),3),""))</f>
        <v/>
      </c>
      <c r="E640" s="28" t="str">
        <f ca="1">IF($I640="","",IFERROR(INDEX(tbVisitas[],MATCH($I640,tbVisitas[Linha],0),5),""))</f>
        <v/>
      </c>
      <c r="F640" s="29" t="str">
        <f ca="1">IF($I640="","",IFERROR(INDEX(tbVisitas[],MATCH($I640,tbVisitas[Linha],0),1),""))</f>
        <v/>
      </c>
      <c r="G640" s="30" t="str">
        <f ca="1">IF($I640="","",IFERROR(INDEX(tbVisitas[],MATCH($I640,tbVisitas[Linha],0),6),""))</f>
        <v/>
      </c>
      <c r="H640" s="30" t="str">
        <f ca="1">IF($I640="","",IFERROR(INDEX(tbVisitas[],MATCH($I640,tbVisitas[Linha],0),7),""))</f>
        <v/>
      </c>
      <c r="I640" s="30" t="str">
        <f t="array" aca="1" ref="I640" ca="1">IFERROR(INDEX(tbVisitas[],MATCH(SMALL(IF((tbVisitas[Funcionário]=$B$5)*(tbVisitas[Data]&gt;=VLOOKUP($B$7,Aux!$E$2:$G$13,2,FALSE))*(tbVisitas[Data]&lt;=VLOOKUP($B$7,Aux!$E$2:$G$13,3,FALSE))=1,tbVisitas[Linha]),ROW(A635)),IF((tbVisitas[Funcionário]=$B$5)*(tbVisitas[Data]&gt;=VLOOKUP($B$7,Aux!$E$2:$G$13,2,FALSE))*(tbVisitas[Data]&lt;=VLOOKUP($B$7,Aux!$E$2:$G$13,3,FALSE))=1,tbVisitas[Linha]),0),9),"")</f>
        <v/>
      </c>
    </row>
    <row r="641" spans="4:9" ht="30" customHeight="1" x14ac:dyDescent="0.25">
      <c r="D641" s="28" t="str">
        <f ca="1">IF($I641="","",IFERROR(INDEX(tbVisitas[],MATCH($I641,tbVisitas[Linha],0),3),""))</f>
        <v/>
      </c>
      <c r="E641" s="28" t="str">
        <f ca="1">IF($I641="","",IFERROR(INDEX(tbVisitas[],MATCH($I641,tbVisitas[Linha],0),5),""))</f>
        <v/>
      </c>
      <c r="F641" s="29" t="str">
        <f ca="1">IF($I641="","",IFERROR(INDEX(tbVisitas[],MATCH($I641,tbVisitas[Linha],0),1),""))</f>
        <v/>
      </c>
      <c r="G641" s="30" t="str">
        <f ca="1">IF($I641="","",IFERROR(INDEX(tbVisitas[],MATCH($I641,tbVisitas[Linha],0),6),""))</f>
        <v/>
      </c>
      <c r="H641" s="30" t="str">
        <f ca="1">IF($I641="","",IFERROR(INDEX(tbVisitas[],MATCH($I641,tbVisitas[Linha],0),7),""))</f>
        <v/>
      </c>
      <c r="I641" s="30" t="str">
        <f t="array" aca="1" ref="I641" ca="1">IFERROR(INDEX(tbVisitas[],MATCH(SMALL(IF((tbVisitas[Funcionário]=$B$5)*(tbVisitas[Data]&gt;=VLOOKUP($B$7,Aux!$E$2:$G$13,2,FALSE))*(tbVisitas[Data]&lt;=VLOOKUP($B$7,Aux!$E$2:$G$13,3,FALSE))=1,tbVisitas[Linha]),ROW(A636)),IF((tbVisitas[Funcionário]=$B$5)*(tbVisitas[Data]&gt;=VLOOKUP($B$7,Aux!$E$2:$G$13,2,FALSE))*(tbVisitas[Data]&lt;=VLOOKUP($B$7,Aux!$E$2:$G$13,3,FALSE))=1,tbVisitas[Linha]),0),9),"")</f>
        <v/>
      </c>
    </row>
    <row r="642" spans="4:9" ht="30" customHeight="1" x14ac:dyDescent="0.25">
      <c r="D642" s="28" t="str">
        <f ca="1">IF($I642="","",IFERROR(INDEX(tbVisitas[],MATCH($I642,tbVisitas[Linha],0),3),""))</f>
        <v/>
      </c>
      <c r="E642" s="28" t="str">
        <f ca="1">IF($I642="","",IFERROR(INDEX(tbVisitas[],MATCH($I642,tbVisitas[Linha],0),5),""))</f>
        <v/>
      </c>
      <c r="F642" s="29" t="str">
        <f ca="1">IF($I642="","",IFERROR(INDEX(tbVisitas[],MATCH($I642,tbVisitas[Linha],0),1),""))</f>
        <v/>
      </c>
      <c r="G642" s="30" t="str">
        <f ca="1">IF($I642="","",IFERROR(INDEX(tbVisitas[],MATCH($I642,tbVisitas[Linha],0),6),""))</f>
        <v/>
      </c>
      <c r="H642" s="30" t="str">
        <f ca="1">IF($I642="","",IFERROR(INDEX(tbVisitas[],MATCH($I642,tbVisitas[Linha],0),7),""))</f>
        <v/>
      </c>
      <c r="I642" s="30" t="str">
        <f t="array" aca="1" ref="I642" ca="1">IFERROR(INDEX(tbVisitas[],MATCH(SMALL(IF((tbVisitas[Funcionário]=$B$5)*(tbVisitas[Data]&gt;=VLOOKUP($B$7,Aux!$E$2:$G$13,2,FALSE))*(tbVisitas[Data]&lt;=VLOOKUP($B$7,Aux!$E$2:$G$13,3,FALSE))=1,tbVisitas[Linha]),ROW(A637)),IF((tbVisitas[Funcionário]=$B$5)*(tbVisitas[Data]&gt;=VLOOKUP($B$7,Aux!$E$2:$G$13,2,FALSE))*(tbVisitas[Data]&lt;=VLOOKUP($B$7,Aux!$E$2:$G$13,3,FALSE))=1,tbVisitas[Linha]),0),9),"")</f>
        <v/>
      </c>
    </row>
    <row r="643" spans="4:9" ht="30" customHeight="1" x14ac:dyDescent="0.25">
      <c r="D643" s="28" t="str">
        <f ca="1">IF($I643="","",IFERROR(INDEX(tbVisitas[],MATCH($I643,tbVisitas[Linha],0),3),""))</f>
        <v/>
      </c>
      <c r="E643" s="28" t="str">
        <f ca="1">IF($I643="","",IFERROR(INDEX(tbVisitas[],MATCH($I643,tbVisitas[Linha],0),5),""))</f>
        <v/>
      </c>
      <c r="F643" s="29" t="str">
        <f ca="1">IF($I643="","",IFERROR(INDEX(tbVisitas[],MATCH($I643,tbVisitas[Linha],0),1),""))</f>
        <v/>
      </c>
      <c r="G643" s="30" t="str">
        <f ca="1">IF($I643="","",IFERROR(INDEX(tbVisitas[],MATCH($I643,tbVisitas[Linha],0),6),""))</f>
        <v/>
      </c>
      <c r="H643" s="30" t="str">
        <f ca="1">IF($I643="","",IFERROR(INDEX(tbVisitas[],MATCH($I643,tbVisitas[Linha],0),7),""))</f>
        <v/>
      </c>
      <c r="I643" s="30" t="str">
        <f t="array" aca="1" ref="I643" ca="1">IFERROR(INDEX(tbVisitas[],MATCH(SMALL(IF((tbVisitas[Funcionário]=$B$5)*(tbVisitas[Data]&gt;=VLOOKUP($B$7,Aux!$E$2:$G$13,2,FALSE))*(tbVisitas[Data]&lt;=VLOOKUP($B$7,Aux!$E$2:$G$13,3,FALSE))=1,tbVisitas[Linha]),ROW(A638)),IF((tbVisitas[Funcionário]=$B$5)*(tbVisitas[Data]&gt;=VLOOKUP($B$7,Aux!$E$2:$G$13,2,FALSE))*(tbVisitas[Data]&lt;=VLOOKUP($B$7,Aux!$E$2:$G$13,3,FALSE))=1,tbVisitas[Linha]),0),9),"")</f>
        <v/>
      </c>
    </row>
    <row r="644" spans="4:9" ht="30" customHeight="1" x14ac:dyDescent="0.25">
      <c r="D644" s="28" t="str">
        <f ca="1">IF($I644="","",IFERROR(INDEX(tbVisitas[],MATCH($I644,tbVisitas[Linha],0),3),""))</f>
        <v/>
      </c>
      <c r="E644" s="28" t="str">
        <f ca="1">IF($I644="","",IFERROR(INDEX(tbVisitas[],MATCH($I644,tbVisitas[Linha],0),5),""))</f>
        <v/>
      </c>
      <c r="F644" s="29" t="str">
        <f ca="1">IF($I644="","",IFERROR(INDEX(tbVisitas[],MATCH($I644,tbVisitas[Linha],0),1),""))</f>
        <v/>
      </c>
      <c r="G644" s="30" t="str">
        <f ca="1">IF($I644="","",IFERROR(INDEX(tbVisitas[],MATCH($I644,tbVisitas[Linha],0),6),""))</f>
        <v/>
      </c>
      <c r="H644" s="30" t="str">
        <f ca="1">IF($I644="","",IFERROR(INDEX(tbVisitas[],MATCH($I644,tbVisitas[Linha],0),7),""))</f>
        <v/>
      </c>
      <c r="I644" s="30" t="str">
        <f t="array" aca="1" ref="I644" ca="1">IFERROR(INDEX(tbVisitas[],MATCH(SMALL(IF((tbVisitas[Funcionário]=$B$5)*(tbVisitas[Data]&gt;=VLOOKUP($B$7,Aux!$E$2:$G$13,2,FALSE))*(tbVisitas[Data]&lt;=VLOOKUP($B$7,Aux!$E$2:$G$13,3,FALSE))=1,tbVisitas[Linha]),ROW(A639)),IF((tbVisitas[Funcionário]=$B$5)*(tbVisitas[Data]&gt;=VLOOKUP($B$7,Aux!$E$2:$G$13,2,FALSE))*(tbVisitas[Data]&lt;=VLOOKUP($B$7,Aux!$E$2:$G$13,3,FALSE))=1,tbVisitas[Linha]),0),9),"")</f>
        <v/>
      </c>
    </row>
    <row r="645" spans="4:9" ht="30" customHeight="1" x14ac:dyDescent="0.25">
      <c r="D645" s="28" t="str">
        <f ca="1">IF($I645="","",IFERROR(INDEX(tbVisitas[],MATCH($I645,tbVisitas[Linha],0),3),""))</f>
        <v/>
      </c>
      <c r="E645" s="28" t="str">
        <f ca="1">IF($I645="","",IFERROR(INDEX(tbVisitas[],MATCH($I645,tbVisitas[Linha],0),5),""))</f>
        <v/>
      </c>
      <c r="F645" s="29" t="str">
        <f ca="1">IF($I645="","",IFERROR(INDEX(tbVisitas[],MATCH($I645,tbVisitas[Linha],0),1),""))</f>
        <v/>
      </c>
      <c r="G645" s="30" t="str">
        <f ca="1">IF($I645="","",IFERROR(INDEX(tbVisitas[],MATCH($I645,tbVisitas[Linha],0),6),""))</f>
        <v/>
      </c>
      <c r="H645" s="30" t="str">
        <f ca="1">IF($I645="","",IFERROR(INDEX(tbVisitas[],MATCH($I645,tbVisitas[Linha],0),7),""))</f>
        <v/>
      </c>
      <c r="I645" s="30" t="str">
        <f t="array" aca="1" ref="I645" ca="1">IFERROR(INDEX(tbVisitas[],MATCH(SMALL(IF((tbVisitas[Funcionário]=$B$5)*(tbVisitas[Data]&gt;=VLOOKUP($B$7,Aux!$E$2:$G$13,2,FALSE))*(tbVisitas[Data]&lt;=VLOOKUP($B$7,Aux!$E$2:$G$13,3,FALSE))=1,tbVisitas[Linha]),ROW(A640)),IF((tbVisitas[Funcionário]=$B$5)*(tbVisitas[Data]&gt;=VLOOKUP($B$7,Aux!$E$2:$G$13,2,FALSE))*(tbVisitas[Data]&lt;=VLOOKUP($B$7,Aux!$E$2:$G$13,3,FALSE))=1,tbVisitas[Linha]),0),9),"")</f>
        <v/>
      </c>
    </row>
    <row r="646" spans="4:9" ht="30" customHeight="1" x14ac:dyDescent="0.25">
      <c r="D646" s="28" t="str">
        <f ca="1">IF($I646="","",IFERROR(INDEX(tbVisitas[],MATCH($I646,tbVisitas[Linha],0),3),""))</f>
        <v/>
      </c>
      <c r="E646" s="28" t="str">
        <f ca="1">IF($I646="","",IFERROR(INDEX(tbVisitas[],MATCH($I646,tbVisitas[Linha],0),5),""))</f>
        <v/>
      </c>
      <c r="F646" s="29" t="str">
        <f ca="1">IF($I646="","",IFERROR(INDEX(tbVisitas[],MATCH($I646,tbVisitas[Linha],0),1),""))</f>
        <v/>
      </c>
      <c r="G646" s="30" t="str">
        <f ca="1">IF($I646="","",IFERROR(INDEX(tbVisitas[],MATCH($I646,tbVisitas[Linha],0),6),""))</f>
        <v/>
      </c>
      <c r="H646" s="30" t="str">
        <f ca="1">IF($I646="","",IFERROR(INDEX(tbVisitas[],MATCH($I646,tbVisitas[Linha],0),7),""))</f>
        <v/>
      </c>
      <c r="I646" s="30" t="str">
        <f t="array" aca="1" ref="I646" ca="1">IFERROR(INDEX(tbVisitas[],MATCH(SMALL(IF((tbVisitas[Funcionário]=$B$5)*(tbVisitas[Data]&gt;=VLOOKUP($B$7,Aux!$E$2:$G$13,2,FALSE))*(tbVisitas[Data]&lt;=VLOOKUP($B$7,Aux!$E$2:$G$13,3,FALSE))=1,tbVisitas[Linha]),ROW(A641)),IF((tbVisitas[Funcionário]=$B$5)*(tbVisitas[Data]&gt;=VLOOKUP($B$7,Aux!$E$2:$G$13,2,FALSE))*(tbVisitas[Data]&lt;=VLOOKUP($B$7,Aux!$E$2:$G$13,3,FALSE))=1,tbVisitas[Linha]),0),9),"")</f>
        <v/>
      </c>
    </row>
    <row r="647" spans="4:9" ht="30" customHeight="1" x14ac:dyDescent="0.25">
      <c r="D647" s="28" t="str">
        <f ca="1">IF($I647="","",IFERROR(INDEX(tbVisitas[],MATCH($I647,tbVisitas[Linha],0),3),""))</f>
        <v/>
      </c>
      <c r="E647" s="28" t="str">
        <f ca="1">IF($I647="","",IFERROR(INDEX(tbVisitas[],MATCH($I647,tbVisitas[Linha],0),5),""))</f>
        <v/>
      </c>
      <c r="F647" s="29" t="str">
        <f ca="1">IF($I647="","",IFERROR(INDEX(tbVisitas[],MATCH($I647,tbVisitas[Linha],0),1),""))</f>
        <v/>
      </c>
      <c r="G647" s="30" t="str">
        <f ca="1">IF($I647="","",IFERROR(INDEX(tbVisitas[],MATCH($I647,tbVisitas[Linha],0),6),""))</f>
        <v/>
      </c>
      <c r="H647" s="30" t="str">
        <f ca="1">IF($I647="","",IFERROR(INDEX(tbVisitas[],MATCH($I647,tbVisitas[Linha],0),7),""))</f>
        <v/>
      </c>
      <c r="I647" s="30" t="str">
        <f t="array" aca="1" ref="I647" ca="1">IFERROR(INDEX(tbVisitas[],MATCH(SMALL(IF((tbVisitas[Funcionário]=$B$5)*(tbVisitas[Data]&gt;=VLOOKUP($B$7,Aux!$E$2:$G$13,2,FALSE))*(tbVisitas[Data]&lt;=VLOOKUP($B$7,Aux!$E$2:$G$13,3,FALSE))=1,tbVisitas[Linha]),ROW(A642)),IF((tbVisitas[Funcionário]=$B$5)*(tbVisitas[Data]&gt;=VLOOKUP($B$7,Aux!$E$2:$G$13,2,FALSE))*(tbVisitas[Data]&lt;=VLOOKUP($B$7,Aux!$E$2:$G$13,3,FALSE))=1,tbVisitas[Linha]),0),9),"")</f>
        <v/>
      </c>
    </row>
    <row r="648" spans="4:9" ht="30" customHeight="1" x14ac:dyDescent="0.25">
      <c r="D648" s="28" t="str">
        <f ca="1">IF($I648="","",IFERROR(INDEX(tbVisitas[],MATCH($I648,tbVisitas[Linha],0),3),""))</f>
        <v/>
      </c>
      <c r="E648" s="28" t="str">
        <f ca="1">IF($I648="","",IFERROR(INDEX(tbVisitas[],MATCH($I648,tbVisitas[Linha],0),5),""))</f>
        <v/>
      </c>
      <c r="F648" s="29" t="str">
        <f ca="1">IF($I648="","",IFERROR(INDEX(tbVisitas[],MATCH($I648,tbVisitas[Linha],0),1),""))</f>
        <v/>
      </c>
      <c r="G648" s="30" t="str">
        <f ca="1">IF($I648="","",IFERROR(INDEX(tbVisitas[],MATCH($I648,tbVisitas[Linha],0),6),""))</f>
        <v/>
      </c>
      <c r="H648" s="30" t="str">
        <f ca="1">IF($I648="","",IFERROR(INDEX(tbVisitas[],MATCH($I648,tbVisitas[Linha],0),7),""))</f>
        <v/>
      </c>
      <c r="I648" s="30" t="str">
        <f t="array" aca="1" ref="I648" ca="1">IFERROR(INDEX(tbVisitas[],MATCH(SMALL(IF((tbVisitas[Funcionário]=$B$5)*(tbVisitas[Data]&gt;=VLOOKUP($B$7,Aux!$E$2:$G$13,2,FALSE))*(tbVisitas[Data]&lt;=VLOOKUP($B$7,Aux!$E$2:$G$13,3,FALSE))=1,tbVisitas[Linha]),ROW(A643)),IF((tbVisitas[Funcionário]=$B$5)*(tbVisitas[Data]&gt;=VLOOKUP($B$7,Aux!$E$2:$G$13,2,FALSE))*(tbVisitas[Data]&lt;=VLOOKUP($B$7,Aux!$E$2:$G$13,3,FALSE))=1,tbVisitas[Linha]),0),9),"")</f>
        <v/>
      </c>
    </row>
    <row r="649" spans="4:9" ht="30" customHeight="1" x14ac:dyDescent="0.25">
      <c r="D649" s="28" t="str">
        <f ca="1">IF($I649="","",IFERROR(INDEX(tbVisitas[],MATCH($I649,tbVisitas[Linha],0),3),""))</f>
        <v/>
      </c>
      <c r="E649" s="28" t="str">
        <f ca="1">IF($I649="","",IFERROR(INDEX(tbVisitas[],MATCH($I649,tbVisitas[Linha],0),5),""))</f>
        <v/>
      </c>
      <c r="F649" s="29" t="str">
        <f ca="1">IF($I649="","",IFERROR(INDEX(tbVisitas[],MATCH($I649,tbVisitas[Linha],0),1),""))</f>
        <v/>
      </c>
      <c r="G649" s="30" t="str">
        <f ca="1">IF($I649="","",IFERROR(INDEX(tbVisitas[],MATCH($I649,tbVisitas[Linha],0),6),""))</f>
        <v/>
      </c>
      <c r="H649" s="30" t="str">
        <f ca="1">IF($I649="","",IFERROR(INDEX(tbVisitas[],MATCH($I649,tbVisitas[Linha],0),7),""))</f>
        <v/>
      </c>
      <c r="I649" s="30" t="str">
        <f t="array" aca="1" ref="I649" ca="1">IFERROR(INDEX(tbVisitas[],MATCH(SMALL(IF((tbVisitas[Funcionário]=$B$5)*(tbVisitas[Data]&gt;=VLOOKUP($B$7,Aux!$E$2:$G$13,2,FALSE))*(tbVisitas[Data]&lt;=VLOOKUP($B$7,Aux!$E$2:$G$13,3,FALSE))=1,tbVisitas[Linha]),ROW(A644)),IF((tbVisitas[Funcionário]=$B$5)*(tbVisitas[Data]&gt;=VLOOKUP($B$7,Aux!$E$2:$G$13,2,FALSE))*(tbVisitas[Data]&lt;=VLOOKUP($B$7,Aux!$E$2:$G$13,3,FALSE))=1,tbVisitas[Linha]),0),9),"")</f>
        <v/>
      </c>
    </row>
    <row r="650" spans="4:9" ht="30" customHeight="1" x14ac:dyDescent="0.25">
      <c r="D650" s="28" t="str">
        <f ca="1">IF($I650="","",IFERROR(INDEX(tbVisitas[],MATCH($I650,tbVisitas[Linha],0),3),""))</f>
        <v/>
      </c>
      <c r="E650" s="28" t="str">
        <f ca="1">IF($I650="","",IFERROR(INDEX(tbVisitas[],MATCH($I650,tbVisitas[Linha],0),5),""))</f>
        <v/>
      </c>
      <c r="F650" s="29" t="str">
        <f ca="1">IF($I650="","",IFERROR(INDEX(tbVisitas[],MATCH($I650,tbVisitas[Linha],0),1),""))</f>
        <v/>
      </c>
      <c r="G650" s="30" t="str">
        <f ca="1">IF($I650="","",IFERROR(INDEX(tbVisitas[],MATCH($I650,tbVisitas[Linha],0),6),""))</f>
        <v/>
      </c>
      <c r="H650" s="30" t="str">
        <f ca="1">IF($I650="","",IFERROR(INDEX(tbVisitas[],MATCH($I650,tbVisitas[Linha],0),7),""))</f>
        <v/>
      </c>
      <c r="I650" s="30" t="str">
        <f t="array" aca="1" ref="I650" ca="1">IFERROR(INDEX(tbVisitas[],MATCH(SMALL(IF((tbVisitas[Funcionário]=$B$5)*(tbVisitas[Data]&gt;=VLOOKUP($B$7,Aux!$E$2:$G$13,2,FALSE))*(tbVisitas[Data]&lt;=VLOOKUP($B$7,Aux!$E$2:$G$13,3,FALSE))=1,tbVisitas[Linha]),ROW(A645)),IF((tbVisitas[Funcionário]=$B$5)*(tbVisitas[Data]&gt;=VLOOKUP($B$7,Aux!$E$2:$G$13,2,FALSE))*(tbVisitas[Data]&lt;=VLOOKUP($B$7,Aux!$E$2:$G$13,3,FALSE))=1,tbVisitas[Linha]),0),9),"")</f>
        <v/>
      </c>
    </row>
    <row r="651" spans="4:9" ht="30" customHeight="1" x14ac:dyDescent="0.25">
      <c r="D651" s="28" t="str">
        <f ca="1">IF($I651="","",IFERROR(INDEX(tbVisitas[],MATCH($I651,tbVisitas[Linha],0),3),""))</f>
        <v/>
      </c>
      <c r="E651" s="28" t="str">
        <f ca="1">IF($I651="","",IFERROR(INDEX(tbVisitas[],MATCH($I651,tbVisitas[Linha],0),5),""))</f>
        <v/>
      </c>
      <c r="F651" s="29" t="str">
        <f ca="1">IF($I651="","",IFERROR(INDEX(tbVisitas[],MATCH($I651,tbVisitas[Linha],0),1),""))</f>
        <v/>
      </c>
      <c r="G651" s="30" t="str">
        <f ca="1">IF($I651="","",IFERROR(INDEX(tbVisitas[],MATCH($I651,tbVisitas[Linha],0),6),""))</f>
        <v/>
      </c>
      <c r="H651" s="30" t="str">
        <f ca="1">IF($I651="","",IFERROR(INDEX(tbVisitas[],MATCH($I651,tbVisitas[Linha],0),7),""))</f>
        <v/>
      </c>
      <c r="I651" s="30" t="str">
        <f t="array" aca="1" ref="I651" ca="1">IFERROR(INDEX(tbVisitas[],MATCH(SMALL(IF((tbVisitas[Funcionário]=$B$5)*(tbVisitas[Data]&gt;=VLOOKUP($B$7,Aux!$E$2:$G$13,2,FALSE))*(tbVisitas[Data]&lt;=VLOOKUP($B$7,Aux!$E$2:$G$13,3,FALSE))=1,tbVisitas[Linha]),ROW(A646)),IF((tbVisitas[Funcionário]=$B$5)*(tbVisitas[Data]&gt;=VLOOKUP($B$7,Aux!$E$2:$G$13,2,FALSE))*(tbVisitas[Data]&lt;=VLOOKUP($B$7,Aux!$E$2:$G$13,3,FALSE))=1,tbVisitas[Linha]),0),9),"")</f>
        <v/>
      </c>
    </row>
    <row r="652" spans="4:9" ht="30" customHeight="1" x14ac:dyDescent="0.25">
      <c r="D652" s="28" t="str">
        <f ca="1">IF($I652="","",IFERROR(INDEX(tbVisitas[],MATCH($I652,tbVisitas[Linha],0),3),""))</f>
        <v/>
      </c>
      <c r="E652" s="28" t="str">
        <f ca="1">IF($I652="","",IFERROR(INDEX(tbVisitas[],MATCH($I652,tbVisitas[Linha],0),5),""))</f>
        <v/>
      </c>
      <c r="F652" s="29" t="str">
        <f ca="1">IF($I652="","",IFERROR(INDEX(tbVisitas[],MATCH($I652,tbVisitas[Linha],0),1),""))</f>
        <v/>
      </c>
      <c r="G652" s="30" t="str">
        <f ca="1">IF($I652="","",IFERROR(INDEX(tbVisitas[],MATCH($I652,tbVisitas[Linha],0),6),""))</f>
        <v/>
      </c>
      <c r="H652" s="30" t="str">
        <f ca="1">IF($I652="","",IFERROR(INDEX(tbVisitas[],MATCH($I652,tbVisitas[Linha],0),7),""))</f>
        <v/>
      </c>
      <c r="I652" s="30" t="str">
        <f t="array" aca="1" ref="I652" ca="1">IFERROR(INDEX(tbVisitas[],MATCH(SMALL(IF((tbVisitas[Funcionário]=$B$5)*(tbVisitas[Data]&gt;=VLOOKUP($B$7,Aux!$E$2:$G$13,2,FALSE))*(tbVisitas[Data]&lt;=VLOOKUP($B$7,Aux!$E$2:$G$13,3,FALSE))=1,tbVisitas[Linha]),ROW(A647)),IF((tbVisitas[Funcionário]=$B$5)*(tbVisitas[Data]&gt;=VLOOKUP($B$7,Aux!$E$2:$G$13,2,FALSE))*(tbVisitas[Data]&lt;=VLOOKUP($B$7,Aux!$E$2:$G$13,3,FALSE))=1,tbVisitas[Linha]),0),9),"")</f>
        <v/>
      </c>
    </row>
    <row r="653" spans="4:9" ht="30" customHeight="1" x14ac:dyDescent="0.25">
      <c r="D653" s="28" t="str">
        <f ca="1">IF($I653="","",IFERROR(INDEX(tbVisitas[],MATCH($I653,tbVisitas[Linha],0),3),""))</f>
        <v/>
      </c>
      <c r="E653" s="28" t="str">
        <f ca="1">IF($I653="","",IFERROR(INDEX(tbVisitas[],MATCH($I653,tbVisitas[Linha],0),5),""))</f>
        <v/>
      </c>
      <c r="F653" s="29" t="str">
        <f ca="1">IF($I653="","",IFERROR(INDEX(tbVisitas[],MATCH($I653,tbVisitas[Linha],0),1),""))</f>
        <v/>
      </c>
      <c r="G653" s="30" t="str">
        <f ca="1">IF($I653="","",IFERROR(INDEX(tbVisitas[],MATCH($I653,tbVisitas[Linha],0),6),""))</f>
        <v/>
      </c>
      <c r="H653" s="30" t="str">
        <f ca="1">IF($I653="","",IFERROR(INDEX(tbVisitas[],MATCH($I653,tbVisitas[Linha],0),7),""))</f>
        <v/>
      </c>
      <c r="I653" s="30" t="str">
        <f t="array" aca="1" ref="I653" ca="1">IFERROR(INDEX(tbVisitas[],MATCH(SMALL(IF((tbVisitas[Funcionário]=$B$5)*(tbVisitas[Data]&gt;=VLOOKUP($B$7,Aux!$E$2:$G$13,2,FALSE))*(tbVisitas[Data]&lt;=VLOOKUP($B$7,Aux!$E$2:$G$13,3,FALSE))=1,tbVisitas[Linha]),ROW(A648)),IF((tbVisitas[Funcionário]=$B$5)*(tbVisitas[Data]&gt;=VLOOKUP($B$7,Aux!$E$2:$G$13,2,FALSE))*(tbVisitas[Data]&lt;=VLOOKUP($B$7,Aux!$E$2:$G$13,3,FALSE))=1,tbVisitas[Linha]),0),9),"")</f>
        <v/>
      </c>
    </row>
    <row r="654" spans="4:9" ht="30" customHeight="1" x14ac:dyDescent="0.25">
      <c r="D654" s="28" t="str">
        <f ca="1">IF($I654="","",IFERROR(INDEX(tbVisitas[],MATCH($I654,tbVisitas[Linha],0),3),""))</f>
        <v/>
      </c>
      <c r="E654" s="28" t="str">
        <f ca="1">IF($I654="","",IFERROR(INDEX(tbVisitas[],MATCH($I654,tbVisitas[Linha],0),5),""))</f>
        <v/>
      </c>
      <c r="F654" s="29" t="str">
        <f ca="1">IF($I654="","",IFERROR(INDEX(tbVisitas[],MATCH($I654,tbVisitas[Linha],0),1),""))</f>
        <v/>
      </c>
      <c r="G654" s="30" t="str">
        <f ca="1">IF($I654="","",IFERROR(INDEX(tbVisitas[],MATCH($I654,tbVisitas[Linha],0),6),""))</f>
        <v/>
      </c>
      <c r="H654" s="30" t="str">
        <f ca="1">IF($I654="","",IFERROR(INDEX(tbVisitas[],MATCH($I654,tbVisitas[Linha],0),7),""))</f>
        <v/>
      </c>
      <c r="I654" s="30" t="str">
        <f t="array" aca="1" ref="I654" ca="1">IFERROR(INDEX(tbVisitas[],MATCH(SMALL(IF((tbVisitas[Funcionário]=$B$5)*(tbVisitas[Data]&gt;=VLOOKUP($B$7,Aux!$E$2:$G$13,2,FALSE))*(tbVisitas[Data]&lt;=VLOOKUP($B$7,Aux!$E$2:$G$13,3,FALSE))=1,tbVisitas[Linha]),ROW(A649)),IF((tbVisitas[Funcionário]=$B$5)*(tbVisitas[Data]&gt;=VLOOKUP($B$7,Aux!$E$2:$G$13,2,FALSE))*(tbVisitas[Data]&lt;=VLOOKUP($B$7,Aux!$E$2:$G$13,3,FALSE))=1,tbVisitas[Linha]),0),9),"")</f>
        <v/>
      </c>
    </row>
    <row r="655" spans="4:9" ht="30" customHeight="1" x14ac:dyDescent="0.25">
      <c r="D655" s="28" t="str">
        <f ca="1">IF($I655="","",IFERROR(INDEX(tbVisitas[],MATCH($I655,tbVisitas[Linha],0),3),""))</f>
        <v/>
      </c>
      <c r="E655" s="28" t="str">
        <f ca="1">IF($I655="","",IFERROR(INDEX(tbVisitas[],MATCH($I655,tbVisitas[Linha],0),5),""))</f>
        <v/>
      </c>
      <c r="F655" s="29" t="str">
        <f ca="1">IF($I655="","",IFERROR(INDEX(tbVisitas[],MATCH($I655,tbVisitas[Linha],0),1),""))</f>
        <v/>
      </c>
      <c r="G655" s="30" t="str">
        <f ca="1">IF($I655="","",IFERROR(INDEX(tbVisitas[],MATCH($I655,tbVisitas[Linha],0),6),""))</f>
        <v/>
      </c>
      <c r="H655" s="30" t="str">
        <f ca="1">IF($I655="","",IFERROR(INDEX(tbVisitas[],MATCH($I655,tbVisitas[Linha],0),7),""))</f>
        <v/>
      </c>
      <c r="I655" s="30" t="str">
        <f t="array" aca="1" ref="I655" ca="1">IFERROR(INDEX(tbVisitas[],MATCH(SMALL(IF((tbVisitas[Funcionário]=$B$5)*(tbVisitas[Data]&gt;=VLOOKUP($B$7,Aux!$E$2:$G$13,2,FALSE))*(tbVisitas[Data]&lt;=VLOOKUP($B$7,Aux!$E$2:$G$13,3,FALSE))=1,tbVisitas[Linha]),ROW(A650)),IF((tbVisitas[Funcionário]=$B$5)*(tbVisitas[Data]&gt;=VLOOKUP($B$7,Aux!$E$2:$G$13,2,FALSE))*(tbVisitas[Data]&lt;=VLOOKUP($B$7,Aux!$E$2:$G$13,3,FALSE))=1,tbVisitas[Linha]),0),9),"")</f>
        <v/>
      </c>
    </row>
    <row r="656" spans="4:9" ht="30" customHeight="1" x14ac:dyDescent="0.25">
      <c r="D656" s="28" t="str">
        <f ca="1">IF($I656="","",IFERROR(INDEX(tbVisitas[],MATCH($I656,tbVisitas[Linha],0),3),""))</f>
        <v/>
      </c>
      <c r="E656" s="28" t="str">
        <f ca="1">IF($I656="","",IFERROR(INDEX(tbVisitas[],MATCH($I656,tbVisitas[Linha],0),5),""))</f>
        <v/>
      </c>
      <c r="F656" s="29" t="str">
        <f ca="1">IF($I656="","",IFERROR(INDEX(tbVisitas[],MATCH($I656,tbVisitas[Linha],0),1),""))</f>
        <v/>
      </c>
      <c r="G656" s="30" t="str">
        <f ca="1">IF($I656="","",IFERROR(INDEX(tbVisitas[],MATCH($I656,tbVisitas[Linha],0),6),""))</f>
        <v/>
      </c>
      <c r="H656" s="30" t="str">
        <f ca="1">IF($I656="","",IFERROR(INDEX(tbVisitas[],MATCH($I656,tbVisitas[Linha],0),7),""))</f>
        <v/>
      </c>
      <c r="I656" s="30" t="str">
        <f t="array" aca="1" ref="I656" ca="1">IFERROR(INDEX(tbVisitas[],MATCH(SMALL(IF((tbVisitas[Funcionário]=$B$5)*(tbVisitas[Data]&gt;=VLOOKUP($B$7,Aux!$E$2:$G$13,2,FALSE))*(tbVisitas[Data]&lt;=VLOOKUP($B$7,Aux!$E$2:$G$13,3,FALSE))=1,tbVisitas[Linha]),ROW(A651)),IF((tbVisitas[Funcionário]=$B$5)*(tbVisitas[Data]&gt;=VLOOKUP($B$7,Aux!$E$2:$G$13,2,FALSE))*(tbVisitas[Data]&lt;=VLOOKUP($B$7,Aux!$E$2:$G$13,3,FALSE))=1,tbVisitas[Linha]),0),9),"")</f>
        <v/>
      </c>
    </row>
    <row r="657" spans="4:9" ht="30" customHeight="1" x14ac:dyDescent="0.25">
      <c r="D657" s="28" t="str">
        <f ca="1">IF($I657="","",IFERROR(INDEX(tbVisitas[],MATCH($I657,tbVisitas[Linha],0),3),""))</f>
        <v/>
      </c>
      <c r="E657" s="28" t="str">
        <f ca="1">IF($I657="","",IFERROR(INDEX(tbVisitas[],MATCH($I657,tbVisitas[Linha],0),5),""))</f>
        <v/>
      </c>
      <c r="F657" s="29" t="str">
        <f ca="1">IF($I657="","",IFERROR(INDEX(tbVisitas[],MATCH($I657,tbVisitas[Linha],0),1),""))</f>
        <v/>
      </c>
      <c r="G657" s="30" t="str">
        <f ca="1">IF($I657="","",IFERROR(INDEX(tbVisitas[],MATCH($I657,tbVisitas[Linha],0),6),""))</f>
        <v/>
      </c>
      <c r="H657" s="30" t="str">
        <f ca="1">IF($I657="","",IFERROR(INDEX(tbVisitas[],MATCH($I657,tbVisitas[Linha],0),7),""))</f>
        <v/>
      </c>
      <c r="I657" s="30" t="str">
        <f t="array" aca="1" ref="I657" ca="1">IFERROR(INDEX(tbVisitas[],MATCH(SMALL(IF((tbVisitas[Funcionário]=$B$5)*(tbVisitas[Data]&gt;=VLOOKUP($B$7,Aux!$E$2:$G$13,2,FALSE))*(tbVisitas[Data]&lt;=VLOOKUP($B$7,Aux!$E$2:$G$13,3,FALSE))=1,tbVisitas[Linha]),ROW(A652)),IF((tbVisitas[Funcionário]=$B$5)*(tbVisitas[Data]&gt;=VLOOKUP($B$7,Aux!$E$2:$G$13,2,FALSE))*(tbVisitas[Data]&lt;=VLOOKUP($B$7,Aux!$E$2:$G$13,3,FALSE))=1,tbVisitas[Linha]),0),9),"")</f>
        <v/>
      </c>
    </row>
    <row r="658" spans="4:9" ht="30" customHeight="1" x14ac:dyDescent="0.25">
      <c r="D658" s="28" t="str">
        <f ca="1">IF($I658="","",IFERROR(INDEX(tbVisitas[],MATCH($I658,tbVisitas[Linha],0),3),""))</f>
        <v/>
      </c>
      <c r="E658" s="28" t="str">
        <f ca="1">IF($I658="","",IFERROR(INDEX(tbVisitas[],MATCH($I658,tbVisitas[Linha],0),5),""))</f>
        <v/>
      </c>
      <c r="F658" s="29" t="str">
        <f ca="1">IF($I658="","",IFERROR(INDEX(tbVisitas[],MATCH($I658,tbVisitas[Linha],0),1),""))</f>
        <v/>
      </c>
      <c r="G658" s="30" t="str">
        <f ca="1">IF($I658="","",IFERROR(INDEX(tbVisitas[],MATCH($I658,tbVisitas[Linha],0),6),""))</f>
        <v/>
      </c>
      <c r="H658" s="30" t="str">
        <f ca="1">IF($I658="","",IFERROR(INDEX(tbVisitas[],MATCH($I658,tbVisitas[Linha],0),7),""))</f>
        <v/>
      </c>
      <c r="I658" s="30" t="str">
        <f t="array" aca="1" ref="I658" ca="1">IFERROR(INDEX(tbVisitas[],MATCH(SMALL(IF((tbVisitas[Funcionário]=$B$5)*(tbVisitas[Data]&gt;=VLOOKUP($B$7,Aux!$E$2:$G$13,2,FALSE))*(tbVisitas[Data]&lt;=VLOOKUP($B$7,Aux!$E$2:$G$13,3,FALSE))=1,tbVisitas[Linha]),ROW(A653)),IF((tbVisitas[Funcionário]=$B$5)*(tbVisitas[Data]&gt;=VLOOKUP($B$7,Aux!$E$2:$G$13,2,FALSE))*(tbVisitas[Data]&lt;=VLOOKUP($B$7,Aux!$E$2:$G$13,3,FALSE))=1,tbVisitas[Linha]),0),9),"")</f>
        <v/>
      </c>
    </row>
    <row r="659" spans="4:9" ht="30" customHeight="1" x14ac:dyDescent="0.25">
      <c r="D659" s="28" t="str">
        <f ca="1">IF($I659="","",IFERROR(INDEX(tbVisitas[],MATCH($I659,tbVisitas[Linha],0),3),""))</f>
        <v/>
      </c>
      <c r="E659" s="28" t="str">
        <f ca="1">IF($I659="","",IFERROR(INDEX(tbVisitas[],MATCH($I659,tbVisitas[Linha],0),5),""))</f>
        <v/>
      </c>
      <c r="F659" s="29" t="str">
        <f ca="1">IF($I659="","",IFERROR(INDEX(tbVisitas[],MATCH($I659,tbVisitas[Linha],0),1),""))</f>
        <v/>
      </c>
      <c r="G659" s="30" t="str">
        <f ca="1">IF($I659="","",IFERROR(INDEX(tbVisitas[],MATCH($I659,tbVisitas[Linha],0),6),""))</f>
        <v/>
      </c>
      <c r="H659" s="30" t="str">
        <f ca="1">IF($I659="","",IFERROR(INDEX(tbVisitas[],MATCH($I659,tbVisitas[Linha],0),7),""))</f>
        <v/>
      </c>
      <c r="I659" s="30" t="str">
        <f t="array" aca="1" ref="I659" ca="1">IFERROR(INDEX(tbVisitas[],MATCH(SMALL(IF((tbVisitas[Funcionário]=$B$5)*(tbVisitas[Data]&gt;=VLOOKUP($B$7,Aux!$E$2:$G$13,2,FALSE))*(tbVisitas[Data]&lt;=VLOOKUP($B$7,Aux!$E$2:$G$13,3,FALSE))=1,tbVisitas[Linha]),ROW(A654)),IF((tbVisitas[Funcionário]=$B$5)*(tbVisitas[Data]&gt;=VLOOKUP($B$7,Aux!$E$2:$G$13,2,FALSE))*(tbVisitas[Data]&lt;=VLOOKUP($B$7,Aux!$E$2:$G$13,3,FALSE))=1,tbVisitas[Linha]),0),9),"")</f>
        <v/>
      </c>
    </row>
    <row r="660" spans="4:9" ht="30" customHeight="1" x14ac:dyDescent="0.25">
      <c r="D660" s="28" t="str">
        <f ca="1">IF($I660="","",IFERROR(INDEX(tbVisitas[],MATCH($I660,tbVisitas[Linha],0),3),""))</f>
        <v/>
      </c>
      <c r="E660" s="28" t="str">
        <f ca="1">IF($I660="","",IFERROR(INDEX(tbVisitas[],MATCH($I660,tbVisitas[Linha],0),5),""))</f>
        <v/>
      </c>
      <c r="F660" s="29" t="str">
        <f ca="1">IF($I660="","",IFERROR(INDEX(tbVisitas[],MATCH($I660,tbVisitas[Linha],0),1),""))</f>
        <v/>
      </c>
      <c r="G660" s="30" t="str">
        <f ca="1">IF($I660="","",IFERROR(INDEX(tbVisitas[],MATCH($I660,tbVisitas[Linha],0),6),""))</f>
        <v/>
      </c>
      <c r="H660" s="30" t="str">
        <f ca="1">IF($I660="","",IFERROR(INDEX(tbVisitas[],MATCH($I660,tbVisitas[Linha],0),7),""))</f>
        <v/>
      </c>
      <c r="I660" s="30" t="str">
        <f t="array" aca="1" ref="I660" ca="1">IFERROR(INDEX(tbVisitas[],MATCH(SMALL(IF((tbVisitas[Funcionário]=$B$5)*(tbVisitas[Data]&gt;=VLOOKUP($B$7,Aux!$E$2:$G$13,2,FALSE))*(tbVisitas[Data]&lt;=VLOOKUP($B$7,Aux!$E$2:$G$13,3,FALSE))=1,tbVisitas[Linha]),ROW(A655)),IF((tbVisitas[Funcionário]=$B$5)*(tbVisitas[Data]&gt;=VLOOKUP($B$7,Aux!$E$2:$G$13,2,FALSE))*(tbVisitas[Data]&lt;=VLOOKUP($B$7,Aux!$E$2:$G$13,3,FALSE))=1,tbVisitas[Linha]),0),9),"")</f>
        <v/>
      </c>
    </row>
    <row r="661" spans="4:9" ht="30" customHeight="1" x14ac:dyDescent="0.25">
      <c r="D661" s="28" t="str">
        <f ca="1">IF($I661="","",IFERROR(INDEX(tbVisitas[],MATCH($I661,tbVisitas[Linha],0),3),""))</f>
        <v/>
      </c>
      <c r="E661" s="28" t="str">
        <f ca="1">IF($I661="","",IFERROR(INDEX(tbVisitas[],MATCH($I661,tbVisitas[Linha],0),5),""))</f>
        <v/>
      </c>
      <c r="F661" s="29" t="str">
        <f ca="1">IF($I661="","",IFERROR(INDEX(tbVisitas[],MATCH($I661,tbVisitas[Linha],0),1),""))</f>
        <v/>
      </c>
      <c r="G661" s="30" t="str">
        <f ca="1">IF($I661="","",IFERROR(INDEX(tbVisitas[],MATCH($I661,tbVisitas[Linha],0),6),""))</f>
        <v/>
      </c>
      <c r="H661" s="30" t="str">
        <f ca="1">IF($I661="","",IFERROR(INDEX(tbVisitas[],MATCH($I661,tbVisitas[Linha],0),7),""))</f>
        <v/>
      </c>
      <c r="I661" s="30" t="str">
        <f t="array" aca="1" ref="I661" ca="1">IFERROR(INDEX(tbVisitas[],MATCH(SMALL(IF((tbVisitas[Funcionário]=$B$5)*(tbVisitas[Data]&gt;=VLOOKUP($B$7,Aux!$E$2:$G$13,2,FALSE))*(tbVisitas[Data]&lt;=VLOOKUP($B$7,Aux!$E$2:$G$13,3,FALSE))=1,tbVisitas[Linha]),ROW(A656)),IF((tbVisitas[Funcionário]=$B$5)*(tbVisitas[Data]&gt;=VLOOKUP($B$7,Aux!$E$2:$G$13,2,FALSE))*(tbVisitas[Data]&lt;=VLOOKUP($B$7,Aux!$E$2:$G$13,3,FALSE))=1,tbVisitas[Linha]),0),9),"")</f>
        <v/>
      </c>
    </row>
    <row r="662" spans="4:9" ht="30" customHeight="1" x14ac:dyDescent="0.25">
      <c r="D662" s="28" t="str">
        <f ca="1">IF($I662="","",IFERROR(INDEX(tbVisitas[],MATCH($I662,tbVisitas[Linha],0),3),""))</f>
        <v/>
      </c>
      <c r="E662" s="28" t="str">
        <f ca="1">IF($I662="","",IFERROR(INDEX(tbVisitas[],MATCH($I662,tbVisitas[Linha],0),5),""))</f>
        <v/>
      </c>
      <c r="F662" s="29" t="str">
        <f ca="1">IF($I662="","",IFERROR(INDEX(tbVisitas[],MATCH($I662,tbVisitas[Linha],0),1),""))</f>
        <v/>
      </c>
      <c r="G662" s="30" t="str">
        <f ca="1">IF($I662="","",IFERROR(INDEX(tbVisitas[],MATCH($I662,tbVisitas[Linha],0),6),""))</f>
        <v/>
      </c>
      <c r="H662" s="30" t="str">
        <f ca="1">IF($I662="","",IFERROR(INDEX(tbVisitas[],MATCH($I662,tbVisitas[Linha],0),7),""))</f>
        <v/>
      </c>
      <c r="I662" s="30" t="str">
        <f t="array" aca="1" ref="I662" ca="1">IFERROR(INDEX(tbVisitas[],MATCH(SMALL(IF((tbVisitas[Funcionário]=$B$5)*(tbVisitas[Data]&gt;=VLOOKUP($B$7,Aux!$E$2:$G$13,2,FALSE))*(tbVisitas[Data]&lt;=VLOOKUP($B$7,Aux!$E$2:$G$13,3,FALSE))=1,tbVisitas[Linha]),ROW(A657)),IF((tbVisitas[Funcionário]=$B$5)*(tbVisitas[Data]&gt;=VLOOKUP($B$7,Aux!$E$2:$G$13,2,FALSE))*(tbVisitas[Data]&lt;=VLOOKUP($B$7,Aux!$E$2:$G$13,3,FALSE))=1,tbVisitas[Linha]),0),9),"")</f>
        <v/>
      </c>
    </row>
    <row r="663" spans="4:9" ht="30" customHeight="1" x14ac:dyDescent="0.25">
      <c r="D663" s="28" t="str">
        <f ca="1">IF($I663="","",IFERROR(INDEX(tbVisitas[],MATCH($I663,tbVisitas[Linha],0),3),""))</f>
        <v/>
      </c>
      <c r="E663" s="28" t="str">
        <f ca="1">IF($I663="","",IFERROR(INDEX(tbVisitas[],MATCH($I663,tbVisitas[Linha],0),5),""))</f>
        <v/>
      </c>
      <c r="F663" s="29" t="str">
        <f ca="1">IF($I663="","",IFERROR(INDEX(tbVisitas[],MATCH($I663,tbVisitas[Linha],0),1),""))</f>
        <v/>
      </c>
      <c r="G663" s="30" t="str">
        <f ca="1">IF($I663="","",IFERROR(INDEX(tbVisitas[],MATCH($I663,tbVisitas[Linha],0),6),""))</f>
        <v/>
      </c>
      <c r="H663" s="30" t="str">
        <f ca="1">IF($I663="","",IFERROR(INDEX(tbVisitas[],MATCH($I663,tbVisitas[Linha],0),7),""))</f>
        <v/>
      </c>
      <c r="I663" s="30" t="str">
        <f t="array" aca="1" ref="I663" ca="1">IFERROR(INDEX(tbVisitas[],MATCH(SMALL(IF((tbVisitas[Funcionário]=$B$5)*(tbVisitas[Data]&gt;=VLOOKUP($B$7,Aux!$E$2:$G$13,2,FALSE))*(tbVisitas[Data]&lt;=VLOOKUP($B$7,Aux!$E$2:$G$13,3,FALSE))=1,tbVisitas[Linha]),ROW(A658)),IF((tbVisitas[Funcionário]=$B$5)*(tbVisitas[Data]&gt;=VLOOKUP($B$7,Aux!$E$2:$G$13,2,FALSE))*(tbVisitas[Data]&lt;=VLOOKUP($B$7,Aux!$E$2:$G$13,3,FALSE))=1,tbVisitas[Linha]),0),9),"")</f>
        <v/>
      </c>
    </row>
    <row r="664" spans="4:9" ht="30" customHeight="1" x14ac:dyDescent="0.25">
      <c r="D664" s="28" t="str">
        <f ca="1">IF($I664="","",IFERROR(INDEX(tbVisitas[],MATCH($I664,tbVisitas[Linha],0),3),""))</f>
        <v/>
      </c>
      <c r="E664" s="28" t="str">
        <f ca="1">IF($I664="","",IFERROR(INDEX(tbVisitas[],MATCH($I664,tbVisitas[Linha],0),5),""))</f>
        <v/>
      </c>
      <c r="F664" s="29" t="str">
        <f ca="1">IF($I664="","",IFERROR(INDEX(tbVisitas[],MATCH($I664,tbVisitas[Linha],0),1),""))</f>
        <v/>
      </c>
      <c r="G664" s="30" t="str">
        <f ca="1">IF($I664="","",IFERROR(INDEX(tbVisitas[],MATCH($I664,tbVisitas[Linha],0),6),""))</f>
        <v/>
      </c>
      <c r="H664" s="30" t="str">
        <f ca="1">IF($I664="","",IFERROR(INDEX(tbVisitas[],MATCH($I664,tbVisitas[Linha],0),7),""))</f>
        <v/>
      </c>
      <c r="I664" s="30" t="str">
        <f t="array" aca="1" ref="I664" ca="1">IFERROR(INDEX(tbVisitas[],MATCH(SMALL(IF((tbVisitas[Funcionário]=$B$5)*(tbVisitas[Data]&gt;=VLOOKUP($B$7,Aux!$E$2:$G$13,2,FALSE))*(tbVisitas[Data]&lt;=VLOOKUP($B$7,Aux!$E$2:$G$13,3,FALSE))=1,tbVisitas[Linha]),ROW(A659)),IF((tbVisitas[Funcionário]=$B$5)*(tbVisitas[Data]&gt;=VLOOKUP($B$7,Aux!$E$2:$G$13,2,FALSE))*(tbVisitas[Data]&lt;=VLOOKUP($B$7,Aux!$E$2:$G$13,3,FALSE))=1,tbVisitas[Linha]),0),9),"")</f>
        <v/>
      </c>
    </row>
    <row r="665" spans="4:9" ht="30" customHeight="1" x14ac:dyDescent="0.25">
      <c r="D665" s="28" t="str">
        <f ca="1">IF($I665="","",IFERROR(INDEX(tbVisitas[],MATCH($I665,tbVisitas[Linha],0),3),""))</f>
        <v/>
      </c>
      <c r="E665" s="28" t="str">
        <f ca="1">IF($I665="","",IFERROR(INDEX(tbVisitas[],MATCH($I665,tbVisitas[Linha],0),5),""))</f>
        <v/>
      </c>
      <c r="F665" s="29" t="str">
        <f ca="1">IF($I665="","",IFERROR(INDEX(tbVisitas[],MATCH($I665,tbVisitas[Linha],0),1),""))</f>
        <v/>
      </c>
      <c r="G665" s="30" t="str">
        <f ca="1">IF($I665="","",IFERROR(INDEX(tbVisitas[],MATCH($I665,tbVisitas[Linha],0),6),""))</f>
        <v/>
      </c>
      <c r="H665" s="30" t="str">
        <f ca="1">IF($I665="","",IFERROR(INDEX(tbVisitas[],MATCH($I665,tbVisitas[Linha],0),7),""))</f>
        <v/>
      </c>
      <c r="I665" s="30" t="str">
        <f t="array" aca="1" ref="I665" ca="1">IFERROR(INDEX(tbVisitas[],MATCH(SMALL(IF((tbVisitas[Funcionário]=$B$5)*(tbVisitas[Data]&gt;=VLOOKUP($B$7,Aux!$E$2:$G$13,2,FALSE))*(tbVisitas[Data]&lt;=VLOOKUP($B$7,Aux!$E$2:$G$13,3,FALSE))=1,tbVisitas[Linha]),ROW(A660)),IF((tbVisitas[Funcionário]=$B$5)*(tbVisitas[Data]&gt;=VLOOKUP($B$7,Aux!$E$2:$G$13,2,FALSE))*(tbVisitas[Data]&lt;=VLOOKUP($B$7,Aux!$E$2:$G$13,3,FALSE))=1,tbVisitas[Linha]),0),9),"")</f>
        <v/>
      </c>
    </row>
    <row r="666" spans="4:9" ht="30" customHeight="1" x14ac:dyDescent="0.25">
      <c r="D666" s="28" t="str">
        <f ca="1">IF($I666="","",IFERROR(INDEX(tbVisitas[],MATCH($I666,tbVisitas[Linha],0),3),""))</f>
        <v/>
      </c>
      <c r="E666" s="28" t="str">
        <f ca="1">IF($I666="","",IFERROR(INDEX(tbVisitas[],MATCH($I666,tbVisitas[Linha],0),5),""))</f>
        <v/>
      </c>
      <c r="F666" s="29" t="str">
        <f ca="1">IF($I666="","",IFERROR(INDEX(tbVisitas[],MATCH($I666,tbVisitas[Linha],0),1),""))</f>
        <v/>
      </c>
      <c r="G666" s="30" t="str">
        <f ca="1">IF($I666="","",IFERROR(INDEX(tbVisitas[],MATCH($I666,tbVisitas[Linha],0),6),""))</f>
        <v/>
      </c>
      <c r="H666" s="30" t="str">
        <f ca="1">IF($I666="","",IFERROR(INDEX(tbVisitas[],MATCH($I666,tbVisitas[Linha],0),7),""))</f>
        <v/>
      </c>
      <c r="I666" s="30" t="str">
        <f t="array" aca="1" ref="I666" ca="1">IFERROR(INDEX(tbVisitas[],MATCH(SMALL(IF((tbVisitas[Funcionário]=$B$5)*(tbVisitas[Data]&gt;=VLOOKUP($B$7,Aux!$E$2:$G$13,2,FALSE))*(tbVisitas[Data]&lt;=VLOOKUP($B$7,Aux!$E$2:$G$13,3,FALSE))=1,tbVisitas[Linha]),ROW(A661)),IF((tbVisitas[Funcionário]=$B$5)*(tbVisitas[Data]&gt;=VLOOKUP($B$7,Aux!$E$2:$G$13,2,FALSE))*(tbVisitas[Data]&lt;=VLOOKUP($B$7,Aux!$E$2:$G$13,3,FALSE))=1,tbVisitas[Linha]),0),9),"")</f>
        <v/>
      </c>
    </row>
    <row r="667" spans="4:9" ht="30" customHeight="1" x14ac:dyDescent="0.25">
      <c r="D667" s="28" t="str">
        <f ca="1">IF($I667="","",IFERROR(INDEX(tbVisitas[],MATCH($I667,tbVisitas[Linha],0),3),""))</f>
        <v/>
      </c>
      <c r="E667" s="28" t="str">
        <f ca="1">IF($I667="","",IFERROR(INDEX(tbVisitas[],MATCH($I667,tbVisitas[Linha],0),5),""))</f>
        <v/>
      </c>
      <c r="F667" s="29" t="str">
        <f ca="1">IF($I667="","",IFERROR(INDEX(tbVisitas[],MATCH($I667,tbVisitas[Linha],0),1),""))</f>
        <v/>
      </c>
      <c r="G667" s="30" t="str">
        <f ca="1">IF($I667="","",IFERROR(INDEX(tbVisitas[],MATCH($I667,tbVisitas[Linha],0),6),""))</f>
        <v/>
      </c>
      <c r="H667" s="30" t="str">
        <f ca="1">IF($I667="","",IFERROR(INDEX(tbVisitas[],MATCH($I667,tbVisitas[Linha],0),7),""))</f>
        <v/>
      </c>
      <c r="I667" s="30" t="str">
        <f t="array" aca="1" ref="I667" ca="1">IFERROR(INDEX(tbVisitas[],MATCH(SMALL(IF((tbVisitas[Funcionário]=$B$5)*(tbVisitas[Data]&gt;=VLOOKUP($B$7,Aux!$E$2:$G$13,2,FALSE))*(tbVisitas[Data]&lt;=VLOOKUP($B$7,Aux!$E$2:$G$13,3,FALSE))=1,tbVisitas[Linha]),ROW(A662)),IF((tbVisitas[Funcionário]=$B$5)*(tbVisitas[Data]&gt;=VLOOKUP($B$7,Aux!$E$2:$G$13,2,FALSE))*(tbVisitas[Data]&lt;=VLOOKUP($B$7,Aux!$E$2:$G$13,3,FALSE))=1,tbVisitas[Linha]),0),9),"")</f>
        <v/>
      </c>
    </row>
    <row r="668" spans="4:9" ht="30" customHeight="1" x14ac:dyDescent="0.25">
      <c r="D668" s="28" t="str">
        <f ca="1">IF($I668="","",IFERROR(INDEX(tbVisitas[],MATCH($I668,tbVisitas[Linha],0),3),""))</f>
        <v/>
      </c>
      <c r="E668" s="28" t="str">
        <f ca="1">IF($I668="","",IFERROR(INDEX(tbVisitas[],MATCH($I668,tbVisitas[Linha],0),5),""))</f>
        <v/>
      </c>
      <c r="F668" s="29" t="str">
        <f ca="1">IF($I668="","",IFERROR(INDEX(tbVisitas[],MATCH($I668,tbVisitas[Linha],0),1),""))</f>
        <v/>
      </c>
      <c r="G668" s="30" t="str">
        <f ca="1">IF($I668="","",IFERROR(INDEX(tbVisitas[],MATCH($I668,tbVisitas[Linha],0),6),""))</f>
        <v/>
      </c>
      <c r="H668" s="30" t="str">
        <f ca="1">IF($I668="","",IFERROR(INDEX(tbVisitas[],MATCH($I668,tbVisitas[Linha],0),7),""))</f>
        <v/>
      </c>
      <c r="I668" s="30" t="str">
        <f t="array" aca="1" ref="I668" ca="1">IFERROR(INDEX(tbVisitas[],MATCH(SMALL(IF((tbVisitas[Funcionário]=$B$5)*(tbVisitas[Data]&gt;=VLOOKUP($B$7,Aux!$E$2:$G$13,2,FALSE))*(tbVisitas[Data]&lt;=VLOOKUP($B$7,Aux!$E$2:$G$13,3,FALSE))=1,tbVisitas[Linha]),ROW(A663)),IF((tbVisitas[Funcionário]=$B$5)*(tbVisitas[Data]&gt;=VLOOKUP($B$7,Aux!$E$2:$G$13,2,FALSE))*(tbVisitas[Data]&lt;=VLOOKUP($B$7,Aux!$E$2:$G$13,3,FALSE))=1,tbVisitas[Linha]),0),9),"")</f>
        <v/>
      </c>
    </row>
    <row r="669" spans="4:9" ht="30" customHeight="1" x14ac:dyDescent="0.25">
      <c r="D669" s="28" t="str">
        <f ca="1">IF($I669="","",IFERROR(INDEX(tbVisitas[],MATCH($I669,tbVisitas[Linha],0),3),""))</f>
        <v/>
      </c>
      <c r="E669" s="28" t="str">
        <f ca="1">IF($I669="","",IFERROR(INDEX(tbVisitas[],MATCH($I669,tbVisitas[Linha],0),5),""))</f>
        <v/>
      </c>
      <c r="F669" s="29" t="str">
        <f ca="1">IF($I669="","",IFERROR(INDEX(tbVisitas[],MATCH($I669,tbVisitas[Linha],0),1),""))</f>
        <v/>
      </c>
      <c r="G669" s="30" t="str">
        <f ca="1">IF($I669="","",IFERROR(INDEX(tbVisitas[],MATCH($I669,tbVisitas[Linha],0),6),""))</f>
        <v/>
      </c>
      <c r="H669" s="30" t="str">
        <f ca="1">IF($I669="","",IFERROR(INDEX(tbVisitas[],MATCH($I669,tbVisitas[Linha],0),7),""))</f>
        <v/>
      </c>
      <c r="I669" s="30" t="str">
        <f t="array" aca="1" ref="I669" ca="1">IFERROR(INDEX(tbVisitas[],MATCH(SMALL(IF((tbVisitas[Funcionário]=$B$5)*(tbVisitas[Data]&gt;=VLOOKUP($B$7,Aux!$E$2:$G$13,2,FALSE))*(tbVisitas[Data]&lt;=VLOOKUP($B$7,Aux!$E$2:$G$13,3,FALSE))=1,tbVisitas[Linha]),ROW(A664)),IF((tbVisitas[Funcionário]=$B$5)*(tbVisitas[Data]&gt;=VLOOKUP($B$7,Aux!$E$2:$G$13,2,FALSE))*(tbVisitas[Data]&lt;=VLOOKUP($B$7,Aux!$E$2:$G$13,3,FALSE))=1,tbVisitas[Linha]),0),9),"")</f>
        <v/>
      </c>
    </row>
    <row r="670" spans="4:9" ht="30" customHeight="1" x14ac:dyDescent="0.25">
      <c r="D670" s="28" t="str">
        <f ca="1">IF($I670="","",IFERROR(INDEX(tbVisitas[],MATCH($I670,tbVisitas[Linha],0),3),""))</f>
        <v/>
      </c>
      <c r="E670" s="28" t="str">
        <f ca="1">IF($I670="","",IFERROR(INDEX(tbVisitas[],MATCH($I670,tbVisitas[Linha],0),5),""))</f>
        <v/>
      </c>
      <c r="F670" s="29" t="str">
        <f ca="1">IF($I670="","",IFERROR(INDEX(tbVisitas[],MATCH($I670,tbVisitas[Linha],0),1),""))</f>
        <v/>
      </c>
      <c r="G670" s="30" t="str">
        <f ca="1">IF($I670="","",IFERROR(INDEX(tbVisitas[],MATCH($I670,tbVisitas[Linha],0),6),""))</f>
        <v/>
      </c>
      <c r="H670" s="30" t="str">
        <f ca="1">IF($I670="","",IFERROR(INDEX(tbVisitas[],MATCH($I670,tbVisitas[Linha],0),7),""))</f>
        <v/>
      </c>
      <c r="I670" s="30" t="str">
        <f t="array" aca="1" ref="I670" ca="1">IFERROR(INDEX(tbVisitas[],MATCH(SMALL(IF((tbVisitas[Funcionário]=$B$5)*(tbVisitas[Data]&gt;=VLOOKUP($B$7,Aux!$E$2:$G$13,2,FALSE))*(tbVisitas[Data]&lt;=VLOOKUP($B$7,Aux!$E$2:$G$13,3,FALSE))=1,tbVisitas[Linha]),ROW(A665)),IF((tbVisitas[Funcionário]=$B$5)*(tbVisitas[Data]&gt;=VLOOKUP($B$7,Aux!$E$2:$G$13,2,FALSE))*(tbVisitas[Data]&lt;=VLOOKUP($B$7,Aux!$E$2:$G$13,3,FALSE))=1,tbVisitas[Linha]),0),9),"")</f>
        <v/>
      </c>
    </row>
    <row r="671" spans="4:9" ht="30" customHeight="1" x14ac:dyDescent="0.25">
      <c r="D671" s="28" t="str">
        <f ca="1">IF($I671="","",IFERROR(INDEX(tbVisitas[],MATCH($I671,tbVisitas[Linha],0),3),""))</f>
        <v/>
      </c>
      <c r="E671" s="28" t="str">
        <f ca="1">IF($I671="","",IFERROR(INDEX(tbVisitas[],MATCH($I671,tbVisitas[Linha],0),5),""))</f>
        <v/>
      </c>
      <c r="F671" s="29" t="str">
        <f ca="1">IF($I671="","",IFERROR(INDEX(tbVisitas[],MATCH($I671,tbVisitas[Linha],0),1),""))</f>
        <v/>
      </c>
      <c r="G671" s="30" t="str">
        <f ca="1">IF($I671="","",IFERROR(INDEX(tbVisitas[],MATCH($I671,tbVisitas[Linha],0),6),""))</f>
        <v/>
      </c>
      <c r="H671" s="30" t="str">
        <f ca="1">IF($I671="","",IFERROR(INDEX(tbVisitas[],MATCH($I671,tbVisitas[Linha],0),7),""))</f>
        <v/>
      </c>
      <c r="I671" s="30" t="str">
        <f t="array" aca="1" ref="I671" ca="1">IFERROR(INDEX(tbVisitas[],MATCH(SMALL(IF((tbVisitas[Funcionário]=$B$5)*(tbVisitas[Data]&gt;=VLOOKUP($B$7,Aux!$E$2:$G$13,2,FALSE))*(tbVisitas[Data]&lt;=VLOOKUP($B$7,Aux!$E$2:$G$13,3,FALSE))=1,tbVisitas[Linha]),ROW(A666)),IF((tbVisitas[Funcionário]=$B$5)*(tbVisitas[Data]&gt;=VLOOKUP($B$7,Aux!$E$2:$G$13,2,FALSE))*(tbVisitas[Data]&lt;=VLOOKUP($B$7,Aux!$E$2:$G$13,3,FALSE))=1,tbVisitas[Linha]),0),9),"")</f>
        <v/>
      </c>
    </row>
    <row r="672" spans="4:9" ht="30" customHeight="1" x14ac:dyDescent="0.25">
      <c r="D672" s="28" t="str">
        <f ca="1">IF($I672="","",IFERROR(INDEX(tbVisitas[],MATCH($I672,tbVisitas[Linha],0),3),""))</f>
        <v/>
      </c>
      <c r="E672" s="28" t="str">
        <f ca="1">IF($I672="","",IFERROR(INDEX(tbVisitas[],MATCH($I672,tbVisitas[Linha],0),5),""))</f>
        <v/>
      </c>
      <c r="F672" s="29" t="str">
        <f ca="1">IF($I672="","",IFERROR(INDEX(tbVisitas[],MATCH($I672,tbVisitas[Linha],0),1),""))</f>
        <v/>
      </c>
      <c r="G672" s="30" t="str">
        <f ca="1">IF($I672="","",IFERROR(INDEX(tbVisitas[],MATCH($I672,tbVisitas[Linha],0),6),""))</f>
        <v/>
      </c>
      <c r="H672" s="30" t="str">
        <f ca="1">IF($I672="","",IFERROR(INDEX(tbVisitas[],MATCH($I672,tbVisitas[Linha],0),7),""))</f>
        <v/>
      </c>
      <c r="I672" s="30" t="str">
        <f t="array" aca="1" ref="I672" ca="1">IFERROR(INDEX(tbVisitas[],MATCH(SMALL(IF((tbVisitas[Funcionário]=$B$5)*(tbVisitas[Data]&gt;=VLOOKUP($B$7,Aux!$E$2:$G$13,2,FALSE))*(tbVisitas[Data]&lt;=VLOOKUP($B$7,Aux!$E$2:$G$13,3,FALSE))=1,tbVisitas[Linha]),ROW(A667)),IF((tbVisitas[Funcionário]=$B$5)*(tbVisitas[Data]&gt;=VLOOKUP($B$7,Aux!$E$2:$G$13,2,FALSE))*(tbVisitas[Data]&lt;=VLOOKUP($B$7,Aux!$E$2:$G$13,3,FALSE))=1,tbVisitas[Linha]),0),9),"")</f>
        <v/>
      </c>
    </row>
    <row r="673" spans="4:9" ht="30" customHeight="1" x14ac:dyDescent="0.25">
      <c r="D673" s="28" t="str">
        <f ca="1">IF($I673="","",IFERROR(INDEX(tbVisitas[],MATCH($I673,tbVisitas[Linha],0),3),""))</f>
        <v/>
      </c>
      <c r="E673" s="28" t="str">
        <f ca="1">IF($I673="","",IFERROR(INDEX(tbVisitas[],MATCH($I673,tbVisitas[Linha],0),5),""))</f>
        <v/>
      </c>
      <c r="F673" s="29" t="str">
        <f ca="1">IF($I673="","",IFERROR(INDEX(tbVisitas[],MATCH($I673,tbVisitas[Linha],0),1),""))</f>
        <v/>
      </c>
      <c r="G673" s="30" t="str">
        <f ca="1">IF($I673="","",IFERROR(INDEX(tbVisitas[],MATCH($I673,tbVisitas[Linha],0),6),""))</f>
        <v/>
      </c>
      <c r="H673" s="30" t="str">
        <f ca="1">IF($I673="","",IFERROR(INDEX(tbVisitas[],MATCH($I673,tbVisitas[Linha],0),7),""))</f>
        <v/>
      </c>
      <c r="I673" s="30" t="str">
        <f t="array" aca="1" ref="I673" ca="1">IFERROR(INDEX(tbVisitas[],MATCH(SMALL(IF((tbVisitas[Funcionário]=$B$5)*(tbVisitas[Data]&gt;=VLOOKUP($B$7,Aux!$E$2:$G$13,2,FALSE))*(tbVisitas[Data]&lt;=VLOOKUP($B$7,Aux!$E$2:$G$13,3,FALSE))=1,tbVisitas[Linha]),ROW(A668)),IF((tbVisitas[Funcionário]=$B$5)*(tbVisitas[Data]&gt;=VLOOKUP($B$7,Aux!$E$2:$G$13,2,FALSE))*(tbVisitas[Data]&lt;=VLOOKUP($B$7,Aux!$E$2:$G$13,3,FALSE))=1,tbVisitas[Linha]),0),9),"")</f>
        <v/>
      </c>
    </row>
    <row r="674" spans="4:9" ht="30" customHeight="1" x14ac:dyDescent="0.25">
      <c r="D674" s="28" t="str">
        <f ca="1">IF($I674="","",IFERROR(INDEX(tbVisitas[],MATCH($I674,tbVisitas[Linha],0),3),""))</f>
        <v/>
      </c>
      <c r="E674" s="28" t="str">
        <f ca="1">IF($I674="","",IFERROR(INDEX(tbVisitas[],MATCH($I674,tbVisitas[Linha],0),5),""))</f>
        <v/>
      </c>
      <c r="F674" s="29" t="str">
        <f ca="1">IF($I674="","",IFERROR(INDEX(tbVisitas[],MATCH($I674,tbVisitas[Linha],0),1),""))</f>
        <v/>
      </c>
      <c r="G674" s="30" t="str">
        <f ca="1">IF($I674="","",IFERROR(INDEX(tbVisitas[],MATCH($I674,tbVisitas[Linha],0),6),""))</f>
        <v/>
      </c>
      <c r="H674" s="30" t="str">
        <f ca="1">IF($I674="","",IFERROR(INDEX(tbVisitas[],MATCH($I674,tbVisitas[Linha],0),7),""))</f>
        <v/>
      </c>
      <c r="I674" s="30" t="str">
        <f t="array" aca="1" ref="I674" ca="1">IFERROR(INDEX(tbVisitas[],MATCH(SMALL(IF((tbVisitas[Funcionário]=$B$5)*(tbVisitas[Data]&gt;=VLOOKUP($B$7,Aux!$E$2:$G$13,2,FALSE))*(tbVisitas[Data]&lt;=VLOOKUP($B$7,Aux!$E$2:$G$13,3,FALSE))=1,tbVisitas[Linha]),ROW(A669)),IF((tbVisitas[Funcionário]=$B$5)*(tbVisitas[Data]&gt;=VLOOKUP($B$7,Aux!$E$2:$G$13,2,FALSE))*(tbVisitas[Data]&lt;=VLOOKUP($B$7,Aux!$E$2:$G$13,3,FALSE))=1,tbVisitas[Linha]),0),9),"")</f>
        <v/>
      </c>
    </row>
    <row r="675" spans="4:9" ht="30" customHeight="1" x14ac:dyDescent="0.25">
      <c r="D675" s="28" t="str">
        <f ca="1">IF($I675="","",IFERROR(INDEX(tbVisitas[],MATCH($I675,tbVisitas[Linha],0),3),""))</f>
        <v/>
      </c>
      <c r="E675" s="28" t="str">
        <f ca="1">IF($I675="","",IFERROR(INDEX(tbVisitas[],MATCH($I675,tbVisitas[Linha],0),5),""))</f>
        <v/>
      </c>
      <c r="F675" s="29" t="str">
        <f ca="1">IF($I675="","",IFERROR(INDEX(tbVisitas[],MATCH($I675,tbVisitas[Linha],0),1),""))</f>
        <v/>
      </c>
      <c r="G675" s="30" t="str">
        <f ca="1">IF($I675="","",IFERROR(INDEX(tbVisitas[],MATCH($I675,tbVisitas[Linha],0),6),""))</f>
        <v/>
      </c>
      <c r="H675" s="30" t="str">
        <f ca="1">IF($I675="","",IFERROR(INDEX(tbVisitas[],MATCH($I675,tbVisitas[Linha],0),7),""))</f>
        <v/>
      </c>
      <c r="I675" s="30" t="str">
        <f t="array" aca="1" ref="I675" ca="1">IFERROR(INDEX(tbVisitas[],MATCH(SMALL(IF((tbVisitas[Funcionário]=$B$5)*(tbVisitas[Data]&gt;=VLOOKUP($B$7,Aux!$E$2:$G$13,2,FALSE))*(tbVisitas[Data]&lt;=VLOOKUP($B$7,Aux!$E$2:$G$13,3,FALSE))=1,tbVisitas[Linha]),ROW(A670)),IF((tbVisitas[Funcionário]=$B$5)*(tbVisitas[Data]&gt;=VLOOKUP($B$7,Aux!$E$2:$G$13,2,FALSE))*(tbVisitas[Data]&lt;=VLOOKUP($B$7,Aux!$E$2:$G$13,3,FALSE))=1,tbVisitas[Linha]),0),9),"")</f>
        <v/>
      </c>
    </row>
    <row r="676" spans="4:9" ht="30" customHeight="1" x14ac:dyDescent="0.25">
      <c r="D676" s="28" t="str">
        <f ca="1">IF($I676="","",IFERROR(INDEX(tbVisitas[],MATCH($I676,tbVisitas[Linha],0),3),""))</f>
        <v/>
      </c>
      <c r="E676" s="28" t="str">
        <f ca="1">IF($I676="","",IFERROR(INDEX(tbVisitas[],MATCH($I676,tbVisitas[Linha],0),5),""))</f>
        <v/>
      </c>
      <c r="F676" s="29" t="str">
        <f ca="1">IF($I676="","",IFERROR(INDEX(tbVisitas[],MATCH($I676,tbVisitas[Linha],0),1),""))</f>
        <v/>
      </c>
      <c r="G676" s="30" t="str">
        <f ca="1">IF($I676="","",IFERROR(INDEX(tbVisitas[],MATCH($I676,tbVisitas[Linha],0),6),""))</f>
        <v/>
      </c>
      <c r="H676" s="30" t="str">
        <f ca="1">IF($I676="","",IFERROR(INDEX(tbVisitas[],MATCH($I676,tbVisitas[Linha],0),7),""))</f>
        <v/>
      </c>
      <c r="I676" s="30" t="str">
        <f t="array" aca="1" ref="I676" ca="1">IFERROR(INDEX(tbVisitas[],MATCH(SMALL(IF((tbVisitas[Funcionário]=$B$5)*(tbVisitas[Data]&gt;=VLOOKUP($B$7,Aux!$E$2:$G$13,2,FALSE))*(tbVisitas[Data]&lt;=VLOOKUP($B$7,Aux!$E$2:$G$13,3,FALSE))=1,tbVisitas[Linha]),ROW(A671)),IF((tbVisitas[Funcionário]=$B$5)*(tbVisitas[Data]&gt;=VLOOKUP($B$7,Aux!$E$2:$G$13,2,FALSE))*(tbVisitas[Data]&lt;=VLOOKUP($B$7,Aux!$E$2:$G$13,3,FALSE))=1,tbVisitas[Linha]),0),9),"")</f>
        <v/>
      </c>
    </row>
    <row r="677" spans="4:9" ht="30" customHeight="1" x14ac:dyDescent="0.25">
      <c r="D677" s="28" t="str">
        <f ca="1">IF($I677="","",IFERROR(INDEX(tbVisitas[],MATCH($I677,tbVisitas[Linha],0),3),""))</f>
        <v/>
      </c>
      <c r="E677" s="28" t="str">
        <f ca="1">IF($I677="","",IFERROR(INDEX(tbVisitas[],MATCH($I677,tbVisitas[Linha],0),5),""))</f>
        <v/>
      </c>
      <c r="F677" s="29" t="str">
        <f ca="1">IF($I677="","",IFERROR(INDEX(tbVisitas[],MATCH($I677,tbVisitas[Linha],0),1),""))</f>
        <v/>
      </c>
      <c r="G677" s="30" t="str">
        <f ca="1">IF($I677="","",IFERROR(INDEX(tbVisitas[],MATCH($I677,tbVisitas[Linha],0),6),""))</f>
        <v/>
      </c>
      <c r="H677" s="30" t="str">
        <f ca="1">IF($I677="","",IFERROR(INDEX(tbVisitas[],MATCH($I677,tbVisitas[Linha],0),7),""))</f>
        <v/>
      </c>
      <c r="I677" s="30" t="str">
        <f t="array" aca="1" ref="I677" ca="1">IFERROR(INDEX(tbVisitas[],MATCH(SMALL(IF((tbVisitas[Funcionário]=$B$5)*(tbVisitas[Data]&gt;=VLOOKUP($B$7,Aux!$E$2:$G$13,2,FALSE))*(tbVisitas[Data]&lt;=VLOOKUP($B$7,Aux!$E$2:$G$13,3,FALSE))=1,tbVisitas[Linha]),ROW(A672)),IF((tbVisitas[Funcionário]=$B$5)*(tbVisitas[Data]&gt;=VLOOKUP($B$7,Aux!$E$2:$G$13,2,FALSE))*(tbVisitas[Data]&lt;=VLOOKUP($B$7,Aux!$E$2:$G$13,3,FALSE))=1,tbVisitas[Linha]),0),9),"")</f>
        <v/>
      </c>
    </row>
    <row r="678" spans="4:9" ht="30" customHeight="1" x14ac:dyDescent="0.25">
      <c r="D678" s="28" t="str">
        <f ca="1">IF($I678="","",IFERROR(INDEX(tbVisitas[],MATCH($I678,tbVisitas[Linha],0),3),""))</f>
        <v/>
      </c>
      <c r="E678" s="28" t="str">
        <f ca="1">IF($I678="","",IFERROR(INDEX(tbVisitas[],MATCH($I678,tbVisitas[Linha],0),5),""))</f>
        <v/>
      </c>
      <c r="F678" s="29" t="str">
        <f ca="1">IF($I678="","",IFERROR(INDEX(tbVisitas[],MATCH($I678,tbVisitas[Linha],0),1),""))</f>
        <v/>
      </c>
      <c r="G678" s="30" t="str">
        <f ca="1">IF($I678="","",IFERROR(INDEX(tbVisitas[],MATCH($I678,tbVisitas[Linha],0),6),""))</f>
        <v/>
      </c>
      <c r="H678" s="30" t="str">
        <f ca="1">IF($I678="","",IFERROR(INDEX(tbVisitas[],MATCH($I678,tbVisitas[Linha],0),7),""))</f>
        <v/>
      </c>
      <c r="I678" s="30" t="str">
        <f t="array" aca="1" ref="I678" ca="1">IFERROR(INDEX(tbVisitas[],MATCH(SMALL(IF((tbVisitas[Funcionário]=$B$5)*(tbVisitas[Data]&gt;=VLOOKUP($B$7,Aux!$E$2:$G$13,2,FALSE))*(tbVisitas[Data]&lt;=VLOOKUP($B$7,Aux!$E$2:$G$13,3,FALSE))=1,tbVisitas[Linha]),ROW(A673)),IF((tbVisitas[Funcionário]=$B$5)*(tbVisitas[Data]&gt;=VLOOKUP($B$7,Aux!$E$2:$G$13,2,FALSE))*(tbVisitas[Data]&lt;=VLOOKUP($B$7,Aux!$E$2:$G$13,3,FALSE))=1,tbVisitas[Linha]),0),9),"")</f>
        <v/>
      </c>
    </row>
    <row r="679" spans="4:9" ht="30" customHeight="1" x14ac:dyDescent="0.25">
      <c r="D679" s="28" t="str">
        <f ca="1">IF($I679="","",IFERROR(INDEX(tbVisitas[],MATCH($I679,tbVisitas[Linha],0),3),""))</f>
        <v/>
      </c>
      <c r="E679" s="28" t="str">
        <f ca="1">IF($I679="","",IFERROR(INDEX(tbVisitas[],MATCH($I679,tbVisitas[Linha],0),5),""))</f>
        <v/>
      </c>
      <c r="F679" s="29" t="str">
        <f ca="1">IF($I679="","",IFERROR(INDEX(tbVisitas[],MATCH($I679,tbVisitas[Linha],0),1),""))</f>
        <v/>
      </c>
      <c r="G679" s="30" t="str">
        <f ca="1">IF($I679="","",IFERROR(INDEX(tbVisitas[],MATCH($I679,tbVisitas[Linha],0),6),""))</f>
        <v/>
      </c>
      <c r="H679" s="30" t="str">
        <f ca="1">IF($I679="","",IFERROR(INDEX(tbVisitas[],MATCH($I679,tbVisitas[Linha],0),7),""))</f>
        <v/>
      </c>
      <c r="I679" s="30" t="str">
        <f t="array" aca="1" ref="I679" ca="1">IFERROR(INDEX(tbVisitas[],MATCH(SMALL(IF((tbVisitas[Funcionário]=$B$5)*(tbVisitas[Data]&gt;=VLOOKUP($B$7,Aux!$E$2:$G$13,2,FALSE))*(tbVisitas[Data]&lt;=VLOOKUP($B$7,Aux!$E$2:$G$13,3,FALSE))=1,tbVisitas[Linha]),ROW(A674)),IF((tbVisitas[Funcionário]=$B$5)*(tbVisitas[Data]&gt;=VLOOKUP($B$7,Aux!$E$2:$G$13,2,FALSE))*(tbVisitas[Data]&lt;=VLOOKUP($B$7,Aux!$E$2:$G$13,3,FALSE))=1,tbVisitas[Linha]),0),9),"")</f>
        <v/>
      </c>
    </row>
    <row r="680" spans="4:9" ht="30" customHeight="1" x14ac:dyDescent="0.25">
      <c r="D680" s="28" t="str">
        <f ca="1">IF($I680="","",IFERROR(INDEX(tbVisitas[],MATCH($I680,tbVisitas[Linha],0),3),""))</f>
        <v/>
      </c>
      <c r="E680" s="28" t="str">
        <f ca="1">IF($I680="","",IFERROR(INDEX(tbVisitas[],MATCH($I680,tbVisitas[Linha],0),5),""))</f>
        <v/>
      </c>
      <c r="F680" s="29" t="str">
        <f ca="1">IF($I680="","",IFERROR(INDEX(tbVisitas[],MATCH($I680,tbVisitas[Linha],0),1),""))</f>
        <v/>
      </c>
      <c r="G680" s="30" t="str">
        <f ca="1">IF($I680="","",IFERROR(INDEX(tbVisitas[],MATCH($I680,tbVisitas[Linha],0),6),""))</f>
        <v/>
      </c>
      <c r="H680" s="30" t="str">
        <f ca="1">IF($I680="","",IFERROR(INDEX(tbVisitas[],MATCH($I680,tbVisitas[Linha],0),7),""))</f>
        <v/>
      </c>
      <c r="I680" s="30" t="str">
        <f t="array" aca="1" ref="I680" ca="1">IFERROR(INDEX(tbVisitas[],MATCH(SMALL(IF((tbVisitas[Funcionário]=$B$5)*(tbVisitas[Data]&gt;=VLOOKUP($B$7,Aux!$E$2:$G$13,2,FALSE))*(tbVisitas[Data]&lt;=VLOOKUP($B$7,Aux!$E$2:$G$13,3,FALSE))=1,tbVisitas[Linha]),ROW(A675)),IF((tbVisitas[Funcionário]=$B$5)*(tbVisitas[Data]&gt;=VLOOKUP($B$7,Aux!$E$2:$G$13,2,FALSE))*(tbVisitas[Data]&lt;=VLOOKUP($B$7,Aux!$E$2:$G$13,3,FALSE))=1,tbVisitas[Linha]),0),9),"")</f>
        <v/>
      </c>
    </row>
    <row r="681" spans="4:9" ht="30" customHeight="1" x14ac:dyDescent="0.25">
      <c r="D681" s="28" t="str">
        <f ca="1">IF($I681="","",IFERROR(INDEX(tbVisitas[],MATCH($I681,tbVisitas[Linha],0),3),""))</f>
        <v/>
      </c>
      <c r="E681" s="28" t="str">
        <f ca="1">IF($I681="","",IFERROR(INDEX(tbVisitas[],MATCH($I681,tbVisitas[Linha],0),5),""))</f>
        <v/>
      </c>
      <c r="F681" s="29" t="str">
        <f ca="1">IF($I681="","",IFERROR(INDEX(tbVisitas[],MATCH($I681,tbVisitas[Linha],0),1),""))</f>
        <v/>
      </c>
      <c r="G681" s="30" t="str">
        <f ca="1">IF($I681="","",IFERROR(INDEX(tbVisitas[],MATCH($I681,tbVisitas[Linha],0),6),""))</f>
        <v/>
      </c>
      <c r="H681" s="30" t="str">
        <f ca="1">IF($I681="","",IFERROR(INDEX(tbVisitas[],MATCH($I681,tbVisitas[Linha],0),7),""))</f>
        <v/>
      </c>
      <c r="I681" s="30" t="str">
        <f t="array" aca="1" ref="I681" ca="1">IFERROR(INDEX(tbVisitas[],MATCH(SMALL(IF((tbVisitas[Funcionário]=$B$5)*(tbVisitas[Data]&gt;=VLOOKUP($B$7,Aux!$E$2:$G$13,2,FALSE))*(tbVisitas[Data]&lt;=VLOOKUP($B$7,Aux!$E$2:$G$13,3,FALSE))=1,tbVisitas[Linha]),ROW(A676)),IF((tbVisitas[Funcionário]=$B$5)*(tbVisitas[Data]&gt;=VLOOKUP($B$7,Aux!$E$2:$G$13,2,FALSE))*(tbVisitas[Data]&lt;=VLOOKUP($B$7,Aux!$E$2:$G$13,3,FALSE))=1,tbVisitas[Linha]),0),9),"")</f>
        <v/>
      </c>
    </row>
    <row r="682" spans="4:9" ht="30" customHeight="1" x14ac:dyDescent="0.25">
      <c r="D682" s="28" t="str">
        <f ca="1">IF($I682="","",IFERROR(INDEX(tbVisitas[],MATCH($I682,tbVisitas[Linha],0),3),""))</f>
        <v/>
      </c>
      <c r="E682" s="28" t="str">
        <f ca="1">IF($I682="","",IFERROR(INDEX(tbVisitas[],MATCH($I682,tbVisitas[Linha],0),5),""))</f>
        <v/>
      </c>
      <c r="F682" s="29" t="str">
        <f ca="1">IF($I682="","",IFERROR(INDEX(tbVisitas[],MATCH($I682,tbVisitas[Linha],0),1),""))</f>
        <v/>
      </c>
      <c r="G682" s="30" t="str">
        <f ca="1">IF($I682="","",IFERROR(INDEX(tbVisitas[],MATCH($I682,tbVisitas[Linha],0),6),""))</f>
        <v/>
      </c>
      <c r="H682" s="30" t="str">
        <f ca="1">IF($I682="","",IFERROR(INDEX(tbVisitas[],MATCH($I682,tbVisitas[Linha],0),7),""))</f>
        <v/>
      </c>
      <c r="I682" s="30" t="str">
        <f t="array" aca="1" ref="I682" ca="1">IFERROR(INDEX(tbVisitas[],MATCH(SMALL(IF((tbVisitas[Funcionário]=$B$5)*(tbVisitas[Data]&gt;=VLOOKUP($B$7,Aux!$E$2:$G$13,2,FALSE))*(tbVisitas[Data]&lt;=VLOOKUP($B$7,Aux!$E$2:$G$13,3,FALSE))=1,tbVisitas[Linha]),ROW(A677)),IF((tbVisitas[Funcionário]=$B$5)*(tbVisitas[Data]&gt;=VLOOKUP($B$7,Aux!$E$2:$G$13,2,FALSE))*(tbVisitas[Data]&lt;=VLOOKUP($B$7,Aux!$E$2:$G$13,3,FALSE))=1,tbVisitas[Linha]),0),9),"")</f>
        <v/>
      </c>
    </row>
    <row r="683" spans="4:9" ht="30" customHeight="1" x14ac:dyDescent="0.25">
      <c r="D683" s="28" t="str">
        <f ca="1">IF($I683="","",IFERROR(INDEX(tbVisitas[],MATCH($I683,tbVisitas[Linha],0),3),""))</f>
        <v/>
      </c>
      <c r="E683" s="28" t="str">
        <f ca="1">IF($I683="","",IFERROR(INDEX(tbVisitas[],MATCH($I683,tbVisitas[Linha],0),5),""))</f>
        <v/>
      </c>
      <c r="F683" s="29" t="str">
        <f ca="1">IF($I683="","",IFERROR(INDEX(tbVisitas[],MATCH($I683,tbVisitas[Linha],0),1),""))</f>
        <v/>
      </c>
      <c r="G683" s="30" t="str">
        <f ca="1">IF($I683="","",IFERROR(INDEX(tbVisitas[],MATCH($I683,tbVisitas[Linha],0),6),""))</f>
        <v/>
      </c>
      <c r="H683" s="30" t="str">
        <f ca="1">IF($I683="","",IFERROR(INDEX(tbVisitas[],MATCH($I683,tbVisitas[Linha],0),7),""))</f>
        <v/>
      </c>
      <c r="I683" s="30" t="str">
        <f t="array" aca="1" ref="I683" ca="1">IFERROR(INDEX(tbVisitas[],MATCH(SMALL(IF((tbVisitas[Funcionário]=$B$5)*(tbVisitas[Data]&gt;=VLOOKUP($B$7,Aux!$E$2:$G$13,2,FALSE))*(tbVisitas[Data]&lt;=VLOOKUP($B$7,Aux!$E$2:$G$13,3,FALSE))=1,tbVisitas[Linha]),ROW(A678)),IF((tbVisitas[Funcionário]=$B$5)*(tbVisitas[Data]&gt;=VLOOKUP($B$7,Aux!$E$2:$G$13,2,FALSE))*(tbVisitas[Data]&lt;=VLOOKUP($B$7,Aux!$E$2:$G$13,3,FALSE))=1,tbVisitas[Linha]),0),9),"")</f>
        <v/>
      </c>
    </row>
    <row r="684" spans="4:9" ht="30" customHeight="1" x14ac:dyDescent="0.25">
      <c r="D684" s="28" t="str">
        <f ca="1">IF($I684="","",IFERROR(INDEX(tbVisitas[],MATCH($I684,tbVisitas[Linha],0),3),""))</f>
        <v/>
      </c>
      <c r="E684" s="28" t="str">
        <f ca="1">IF($I684="","",IFERROR(INDEX(tbVisitas[],MATCH($I684,tbVisitas[Linha],0),5),""))</f>
        <v/>
      </c>
      <c r="F684" s="29" t="str">
        <f ca="1">IF($I684="","",IFERROR(INDEX(tbVisitas[],MATCH($I684,tbVisitas[Linha],0),1),""))</f>
        <v/>
      </c>
      <c r="G684" s="30" t="str">
        <f ca="1">IF($I684="","",IFERROR(INDEX(tbVisitas[],MATCH($I684,tbVisitas[Linha],0),6),""))</f>
        <v/>
      </c>
      <c r="H684" s="30" t="str">
        <f ca="1">IF($I684="","",IFERROR(INDEX(tbVisitas[],MATCH($I684,tbVisitas[Linha],0),7),""))</f>
        <v/>
      </c>
      <c r="I684" s="30" t="str">
        <f t="array" aca="1" ref="I684" ca="1">IFERROR(INDEX(tbVisitas[],MATCH(SMALL(IF((tbVisitas[Funcionário]=$B$5)*(tbVisitas[Data]&gt;=VLOOKUP($B$7,Aux!$E$2:$G$13,2,FALSE))*(tbVisitas[Data]&lt;=VLOOKUP($B$7,Aux!$E$2:$G$13,3,FALSE))=1,tbVisitas[Linha]),ROW(A679)),IF((tbVisitas[Funcionário]=$B$5)*(tbVisitas[Data]&gt;=VLOOKUP($B$7,Aux!$E$2:$G$13,2,FALSE))*(tbVisitas[Data]&lt;=VLOOKUP($B$7,Aux!$E$2:$G$13,3,FALSE))=1,tbVisitas[Linha]),0),9),"")</f>
        <v/>
      </c>
    </row>
    <row r="685" spans="4:9" ht="30" customHeight="1" x14ac:dyDescent="0.25">
      <c r="D685" s="28" t="str">
        <f ca="1">IF($I685="","",IFERROR(INDEX(tbVisitas[],MATCH($I685,tbVisitas[Linha],0),3),""))</f>
        <v/>
      </c>
      <c r="E685" s="28" t="str">
        <f ca="1">IF($I685="","",IFERROR(INDEX(tbVisitas[],MATCH($I685,tbVisitas[Linha],0),5),""))</f>
        <v/>
      </c>
      <c r="F685" s="29" t="str">
        <f ca="1">IF($I685="","",IFERROR(INDEX(tbVisitas[],MATCH($I685,tbVisitas[Linha],0),1),""))</f>
        <v/>
      </c>
      <c r="G685" s="30" t="str">
        <f ca="1">IF($I685="","",IFERROR(INDEX(tbVisitas[],MATCH($I685,tbVisitas[Linha],0),6),""))</f>
        <v/>
      </c>
      <c r="H685" s="30" t="str">
        <f ca="1">IF($I685="","",IFERROR(INDEX(tbVisitas[],MATCH($I685,tbVisitas[Linha],0),7),""))</f>
        <v/>
      </c>
      <c r="I685" s="30" t="str">
        <f t="array" aca="1" ref="I685" ca="1">IFERROR(INDEX(tbVisitas[],MATCH(SMALL(IF((tbVisitas[Funcionário]=$B$5)*(tbVisitas[Data]&gt;=VLOOKUP($B$7,Aux!$E$2:$G$13,2,FALSE))*(tbVisitas[Data]&lt;=VLOOKUP($B$7,Aux!$E$2:$G$13,3,FALSE))=1,tbVisitas[Linha]),ROW(A680)),IF((tbVisitas[Funcionário]=$B$5)*(tbVisitas[Data]&gt;=VLOOKUP($B$7,Aux!$E$2:$G$13,2,FALSE))*(tbVisitas[Data]&lt;=VLOOKUP($B$7,Aux!$E$2:$G$13,3,FALSE))=1,tbVisitas[Linha]),0),9),"")</f>
        <v/>
      </c>
    </row>
    <row r="686" spans="4:9" ht="30" customHeight="1" x14ac:dyDescent="0.25">
      <c r="D686" s="28" t="str">
        <f ca="1">IF($I686="","",IFERROR(INDEX(tbVisitas[],MATCH($I686,tbVisitas[Linha],0),3),""))</f>
        <v/>
      </c>
      <c r="E686" s="28" t="str">
        <f ca="1">IF($I686="","",IFERROR(INDEX(tbVisitas[],MATCH($I686,tbVisitas[Linha],0),5),""))</f>
        <v/>
      </c>
      <c r="F686" s="29" t="str">
        <f ca="1">IF($I686="","",IFERROR(INDEX(tbVisitas[],MATCH($I686,tbVisitas[Linha],0),1),""))</f>
        <v/>
      </c>
      <c r="G686" s="30" t="str">
        <f ca="1">IF($I686="","",IFERROR(INDEX(tbVisitas[],MATCH($I686,tbVisitas[Linha],0),6),""))</f>
        <v/>
      </c>
      <c r="H686" s="30" t="str">
        <f ca="1">IF($I686="","",IFERROR(INDEX(tbVisitas[],MATCH($I686,tbVisitas[Linha],0),7),""))</f>
        <v/>
      </c>
      <c r="I686" s="30" t="str">
        <f t="array" aca="1" ref="I686" ca="1">IFERROR(INDEX(tbVisitas[],MATCH(SMALL(IF((tbVisitas[Funcionário]=$B$5)*(tbVisitas[Data]&gt;=VLOOKUP($B$7,Aux!$E$2:$G$13,2,FALSE))*(tbVisitas[Data]&lt;=VLOOKUP($B$7,Aux!$E$2:$G$13,3,FALSE))=1,tbVisitas[Linha]),ROW(A681)),IF((tbVisitas[Funcionário]=$B$5)*(tbVisitas[Data]&gt;=VLOOKUP($B$7,Aux!$E$2:$G$13,2,FALSE))*(tbVisitas[Data]&lt;=VLOOKUP($B$7,Aux!$E$2:$G$13,3,FALSE))=1,tbVisitas[Linha]),0),9),"")</f>
        <v/>
      </c>
    </row>
    <row r="687" spans="4:9" ht="30" customHeight="1" x14ac:dyDescent="0.25">
      <c r="D687" s="28" t="str">
        <f ca="1">IF($I687="","",IFERROR(INDEX(tbVisitas[],MATCH($I687,tbVisitas[Linha],0),3),""))</f>
        <v/>
      </c>
      <c r="E687" s="28" t="str">
        <f ca="1">IF($I687="","",IFERROR(INDEX(tbVisitas[],MATCH($I687,tbVisitas[Linha],0),5),""))</f>
        <v/>
      </c>
      <c r="F687" s="29" t="str">
        <f ca="1">IF($I687="","",IFERROR(INDEX(tbVisitas[],MATCH($I687,tbVisitas[Linha],0),1),""))</f>
        <v/>
      </c>
      <c r="G687" s="30" t="str">
        <f ca="1">IF($I687="","",IFERROR(INDEX(tbVisitas[],MATCH($I687,tbVisitas[Linha],0),6),""))</f>
        <v/>
      </c>
      <c r="H687" s="30" t="str">
        <f ca="1">IF($I687="","",IFERROR(INDEX(tbVisitas[],MATCH($I687,tbVisitas[Linha],0),7),""))</f>
        <v/>
      </c>
      <c r="I687" s="30" t="str">
        <f t="array" aca="1" ref="I687" ca="1">IFERROR(INDEX(tbVisitas[],MATCH(SMALL(IF((tbVisitas[Funcionário]=$B$5)*(tbVisitas[Data]&gt;=VLOOKUP($B$7,Aux!$E$2:$G$13,2,FALSE))*(tbVisitas[Data]&lt;=VLOOKUP($B$7,Aux!$E$2:$G$13,3,FALSE))=1,tbVisitas[Linha]),ROW(A682)),IF((tbVisitas[Funcionário]=$B$5)*(tbVisitas[Data]&gt;=VLOOKUP($B$7,Aux!$E$2:$G$13,2,FALSE))*(tbVisitas[Data]&lt;=VLOOKUP($B$7,Aux!$E$2:$G$13,3,FALSE))=1,tbVisitas[Linha]),0),9),"")</f>
        <v/>
      </c>
    </row>
    <row r="688" spans="4:9" ht="30" customHeight="1" x14ac:dyDescent="0.25">
      <c r="D688" s="28" t="str">
        <f ca="1">IF($I688="","",IFERROR(INDEX(tbVisitas[],MATCH($I688,tbVisitas[Linha],0),3),""))</f>
        <v/>
      </c>
      <c r="E688" s="28" t="str">
        <f ca="1">IF($I688="","",IFERROR(INDEX(tbVisitas[],MATCH($I688,tbVisitas[Linha],0),5),""))</f>
        <v/>
      </c>
      <c r="F688" s="29" t="str">
        <f ca="1">IF($I688="","",IFERROR(INDEX(tbVisitas[],MATCH($I688,tbVisitas[Linha],0),1),""))</f>
        <v/>
      </c>
      <c r="G688" s="30" t="str">
        <f ca="1">IF($I688="","",IFERROR(INDEX(tbVisitas[],MATCH($I688,tbVisitas[Linha],0),6),""))</f>
        <v/>
      </c>
      <c r="H688" s="30" t="str">
        <f ca="1">IF($I688="","",IFERROR(INDEX(tbVisitas[],MATCH($I688,tbVisitas[Linha],0),7),""))</f>
        <v/>
      </c>
      <c r="I688" s="30" t="str">
        <f t="array" aca="1" ref="I688" ca="1">IFERROR(INDEX(tbVisitas[],MATCH(SMALL(IF((tbVisitas[Funcionário]=$B$5)*(tbVisitas[Data]&gt;=VLOOKUP($B$7,Aux!$E$2:$G$13,2,FALSE))*(tbVisitas[Data]&lt;=VLOOKUP($B$7,Aux!$E$2:$G$13,3,FALSE))=1,tbVisitas[Linha]),ROW(A683)),IF((tbVisitas[Funcionário]=$B$5)*(tbVisitas[Data]&gt;=VLOOKUP($B$7,Aux!$E$2:$G$13,2,FALSE))*(tbVisitas[Data]&lt;=VLOOKUP($B$7,Aux!$E$2:$G$13,3,FALSE))=1,tbVisitas[Linha]),0),9),"")</f>
        <v/>
      </c>
    </row>
    <row r="689" spans="4:9" ht="30" customHeight="1" x14ac:dyDescent="0.25">
      <c r="D689" s="28" t="str">
        <f ca="1">IF($I689="","",IFERROR(INDEX(tbVisitas[],MATCH($I689,tbVisitas[Linha],0),3),""))</f>
        <v/>
      </c>
      <c r="E689" s="28" t="str">
        <f ca="1">IF($I689="","",IFERROR(INDEX(tbVisitas[],MATCH($I689,tbVisitas[Linha],0),5),""))</f>
        <v/>
      </c>
      <c r="F689" s="29" t="str">
        <f ca="1">IF($I689="","",IFERROR(INDEX(tbVisitas[],MATCH($I689,tbVisitas[Linha],0),1),""))</f>
        <v/>
      </c>
      <c r="G689" s="30" t="str">
        <f ca="1">IF($I689="","",IFERROR(INDEX(tbVisitas[],MATCH($I689,tbVisitas[Linha],0),6),""))</f>
        <v/>
      </c>
      <c r="H689" s="30" t="str">
        <f ca="1">IF($I689="","",IFERROR(INDEX(tbVisitas[],MATCH($I689,tbVisitas[Linha],0),7),""))</f>
        <v/>
      </c>
      <c r="I689" s="30" t="str">
        <f t="array" aca="1" ref="I689" ca="1">IFERROR(INDEX(tbVisitas[],MATCH(SMALL(IF((tbVisitas[Funcionário]=$B$5)*(tbVisitas[Data]&gt;=VLOOKUP($B$7,Aux!$E$2:$G$13,2,FALSE))*(tbVisitas[Data]&lt;=VLOOKUP($B$7,Aux!$E$2:$G$13,3,FALSE))=1,tbVisitas[Linha]),ROW(A684)),IF((tbVisitas[Funcionário]=$B$5)*(tbVisitas[Data]&gt;=VLOOKUP($B$7,Aux!$E$2:$G$13,2,FALSE))*(tbVisitas[Data]&lt;=VLOOKUP($B$7,Aux!$E$2:$G$13,3,FALSE))=1,tbVisitas[Linha]),0),9),"")</f>
        <v/>
      </c>
    </row>
    <row r="690" spans="4:9" ht="30" customHeight="1" x14ac:dyDescent="0.25">
      <c r="D690" s="28" t="str">
        <f ca="1">IF($I690="","",IFERROR(INDEX(tbVisitas[],MATCH($I690,tbVisitas[Linha],0),3),""))</f>
        <v/>
      </c>
      <c r="E690" s="28" t="str">
        <f ca="1">IF($I690="","",IFERROR(INDEX(tbVisitas[],MATCH($I690,tbVisitas[Linha],0),5),""))</f>
        <v/>
      </c>
      <c r="F690" s="29" t="str">
        <f ca="1">IF($I690="","",IFERROR(INDEX(tbVisitas[],MATCH($I690,tbVisitas[Linha],0),1),""))</f>
        <v/>
      </c>
      <c r="G690" s="30" t="str">
        <f ca="1">IF($I690="","",IFERROR(INDEX(tbVisitas[],MATCH($I690,tbVisitas[Linha],0),6),""))</f>
        <v/>
      </c>
      <c r="H690" s="30" t="str">
        <f ca="1">IF($I690="","",IFERROR(INDEX(tbVisitas[],MATCH($I690,tbVisitas[Linha],0),7),""))</f>
        <v/>
      </c>
      <c r="I690" s="30" t="str">
        <f t="array" aca="1" ref="I690" ca="1">IFERROR(INDEX(tbVisitas[],MATCH(SMALL(IF((tbVisitas[Funcionário]=$B$5)*(tbVisitas[Data]&gt;=VLOOKUP($B$7,Aux!$E$2:$G$13,2,FALSE))*(tbVisitas[Data]&lt;=VLOOKUP($B$7,Aux!$E$2:$G$13,3,FALSE))=1,tbVisitas[Linha]),ROW(A685)),IF((tbVisitas[Funcionário]=$B$5)*(tbVisitas[Data]&gt;=VLOOKUP($B$7,Aux!$E$2:$G$13,2,FALSE))*(tbVisitas[Data]&lt;=VLOOKUP($B$7,Aux!$E$2:$G$13,3,FALSE))=1,tbVisitas[Linha]),0),9),"")</f>
        <v/>
      </c>
    </row>
    <row r="691" spans="4:9" ht="30" customHeight="1" x14ac:dyDescent="0.25">
      <c r="D691" s="28" t="str">
        <f ca="1">IF($I691="","",IFERROR(INDEX(tbVisitas[],MATCH($I691,tbVisitas[Linha],0),3),""))</f>
        <v/>
      </c>
      <c r="E691" s="28" t="str">
        <f ca="1">IF($I691="","",IFERROR(INDEX(tbVisitas[],MATCH($I691,tbVisitas[Linha],0),5),""))</f>
        <v/>
      </c>
      <c r="F691" s="29" t="str">
        <f ca="1">IF($I691="","",IFERROR(INDEX(tbVisitas[],MATCH($I691,tbVisitas[Linha],0),1),""))</f>
        <v/>
      </c>
      <c r="G691" s="30" t="str">
        <f ca="1">IF($I691="","",IFERROR(INDEX(tbVisitas[],MATCH($I691,tbVisitas[Linha],0),6),""))</f>
        <v/>
      </c>
      <c r="H691" s="30" t="str">
        <f ca="1">IF($I691="","",IFERROR(INDEX(tbVisitas[],MATCH($I691,tbVisitas[Linha],0),7),""))</f>
        <v/>
      </c>
      <c r="I691" s="30" t="str">
        <f t="array" aca="1" ref="I691" ca="1">IFERROR(INDEX(tbVisitas[],MATCH(SMALL(IF((tbVisitas[Funcionário]=$B$5)*(tbVisitas[Data]&gt;=VLOOKUP($B$7,Aux!$E$2:$G$13,2,FALSE))*(tbVisitas[Data]&lt;=VLOOKUP($B$7,Aux!$E$2:$G$13,3,FALSE))=1,tbVisitas[Linha]),ROW(A686)),IF((tbVisitas[Funcionário]=$B$5)*(tbVisitas[Data]&gt;=VLOOKUP($B$7,Aux!$E$2:$G$13,2,FALSE))*(tbVisitas[Data]&lt;=VLOOKUP($B$7,Aux!$E$2:$G$13,3,FALSE))=1,tbVisitas[Linha]),0),9),"")</f>
        <v/>
      </c>
    </row>
    <row r="692" spans="4:9" ht="30" customHeight="1" x14ac:dyDescent="0.25">
      <c r="D692" s="28" t="str">
        <f ca="1">IF($I692="","",IFERROR(INDEX(tbVisitas[],MATCH($I692,tbVisitas[Linha],0),3),""))</f>
        <v/>
      </c>
      <c r="E692" s="28" t="str">
        <f ca="1">IF($I692="","",IFERROR(INDEX(tbVisitas[],MATCH($I692,tbVisitas[Linha],0),5),""))</f>
        <v/>
      </c>
      <c r="F692" s="29" t="str">
        <f ca="1">IF($I692="","",IFERROR(INDEX(tbVisitas[],MATCH($I692,tbVisitas[Linha],0),1),""))</f>
        <v/>
      </c>
      <c r="G692" s="30" t="str">
        <f ca="1">IF($I692="","",IFERROR(INDEX(tbVisitas[],MATCH($I692,tbVisitas[Linha],0),6),""))</f>
        <v/>
      </c>
      <c r="H692" s="30" t="str">
        <f ca="1">IF($I692="","",IFERROR(INDEX(tbVisitas[],MATCH($I692,tbVisitas[Linha],0),7),""))</f>
        <v/>
      </c>
      <c r="I692" s="30" t="str">
        <f t="array" aca="1" ref="I692" ca="1">IFERROR(INDEX(tbVisitas[],MATCH(SMALL(IF((tbVisitas[Funcionário]=$B$5)*(tbVisitas[Data]&gt;=VLOOKUP($B$7,Aux!$E$2:$G$13,2,FALSE))*(tbVisitas[Data]&lt;=VLOOKUP($B$7,Aux!$E$2:$G$13,3,FALSE))=1,tbVisitas[Linha]),ROW(A687)),IF((tbVisitas[Funcionário]=$B$5)*(tbVisitas[Data]&gt;=VLOOKUP($B$7,Aux!$E$2:$G$13,2,FALSE))*(tbVisitas[Data]&lt;=VLOOKUP($B$7,Aux!$E$2:$G$13,3,FALSE))=1,tbVisitas[Linha]),0),9),"")</f>
        <v/>
      </c>
    </row>
    <row r="693" spans="4:9" ht="30" customHeight="1" x14ac:dyDescent="0.25">
      <c r="D693" s="28" t="str">
        <f ca="1">IF($I693="","",IFERROR(INDEX(tbVisitas[],MATCH($I693,tbVisitas[Linha],0),3),""))</f>
        <v/>
      </c>
      <c r="E693" s="28" t="str">
        <f ca="1">IF($I693="","",IFERROR(INDEX(tbVisitas[],MATCH($I693,tbVisitas[Linha],0),5),""))</f>
        <v/>
      </c>
      <c r="F693" s="29" t="str">
        <f ca="1">IF($I693="","",IFERROR(INDEX(tbVisitas[],MATCH($I693,tbVisitas[Linha],0),1),""))</f>
        <v/>
      </c>
      <c r="G693" s="30" t="str">
        <f ca="1">IF($I693="","",IFERROR(INDEX(tbVisitas[],MATCH($I693,tbVisitas[Linha],0),6),""))</f>
        <v/>
      </c>
      <c r="H693" s="30" t="str">
        <f ca="1">IF($I693="","",IFERROR(INDEX(tbVisitas[],MATCH($I693,tbVisitas[Linha],0),7),""))</f>
        <v/>
      </c>
      <c r="I693" s="30" t="str">
        <f t="array" aca="1" ref="I693" ca="1">IFERROR(INDEX(tbVisitas[],MATCH(SMALL(IF((tbVisitas[Funcionário]=$B$5)*(tbVisitas[Data]&gt;=VLOOKUP($B$7,Aux!$E$2:$G$13,2,FALSE))*(tbVisitas[Data]&lt;=VLOOKUP($B$7,Aux!$E$2:$G$13,3,FALSE))=1,tbVisitas[Linha]),ROW(A688)),IF((tbVisitas[Funcionário]=$B$5)*(tbVisitas[Data]&gt;=VLOOKUP($B$7,Aux!$E$2:$G$13,2,FALSE))*(tbVisitas[Data]&lt;=VLOOKUP($B$7,Aux!$E$2:$G$13,3,FALSE))=1,tbVisitas[Linha]),0),9),"")</f>
        <v/>
      </c>
    </row>
    <row r="694" spans="4:9" ht="30" customHeight="1" x14ac:dyDescent="0.25">
      <c r="D694" s="28" t="str">
        <f ca="1">IF($I694="","",IFERROR(INDEX(tbVisitas[],MATCH($I694,tbVisitas[Linha],0),3),""))</f>
        <v/>
      </c>
      <c r="E694" s="28" t="str">
        <f ca="1">IF($I694="","",IFERROR(INDEX(tbVisitas[],MATCH($I694,tbVisitas[Linha],0),5),""))</f>
        <v/>
      </c>
      <c r="F694" s="29" t="str">
        <f ca="1">IF($I694="","",IFERROR(INDEX(tbVisitas[],MATCH($I694,tbVisitas[Linha],0),1),""))</f>
        <v/>
      </c>
      <c r="G694" s="30" t="str">
        <f ca="1">IF($I694="","",IFERROR(INDEX(tbVisitas[],MATCH($I694,tbVisitas[Linha],0),6),""))</f>
        <v/>
      </c>
      <c r="H694" s="30" t="str">
        <f ca="1">IF($I694="","",IFERROR(INDEX(tbVisitas[],MATCH($I694,tbVisitas[Linha],0),7),""))</f>
        <v/>
      </c>
      <c r="I694" s="30" t="str">
        <f t="array" aca="1" ref="I694" ca="1">IFERROR(INDEX(tbVisitas[],MATCH(SMALL(IF((tbVisitas[Funcionário]=$B$5)*(tbVisitas[Data]&gt;=VLOOKUP($B$7,Aux!$E$2:$G$13,2,FALSE))*(tbVisitas[Data]&lt;=VLOOKUP($B$7,Aux!$E$2:$G$13,3,FALSE))=1,tbVisitas[Linha]),ROW(A689)),IF((tbVisitas[Funcionário]=$B$5)*(tbVisitas[Data]&gt;=VLOOKUP($B$7,Aux!$E$2:$G$13,2,FALSE))*(tbVisitas[Data]&lt;=VLOOKUP($B$7,Aux!$E$2:$G$13,3,FALSE))=1,tbVisitas[Linha]),0),9),"")</f>
        <v/>
      </c>
    </row>
    <row r="695" spans="4:9" ht="30" customHeight="1" x14ac:dyDescent="0.25">
      <c r="D695" s="28" t="str">
        <f ca="1">IF($I695="","",IFERROR(INDEX(tbVisitas[],MATCH($I695,tbVisitas[Linha],0),3),""))</f>
        <v/>
      </c>
      <c r="E695" s="28" t="str">
        <f ca="1">IF($I695="","",IFERROR(INDEX(tbVisitas[],MATCH($I695,tbVisitas[Linha],0),5),""))</f>
        <v/>
      </c>
      <c r="F695" s="29" t="str">
        <f ca="1">IF($I695="","",IFERROR(INDEX(tbVisitas[],MATCH($I695,tbVisitas[Linha],0),1),""))</f>
        <v/>
      </c>
      <c r="G695" s="30" t="str">
        <f ca="1">IF($I695="","",IFERROR(INDEX(tbVisitas[],MATCH($I695,tbVisitas[Linha],0),6),""))</f>
        <v/>
      </c>
      <c r="H695" s="30" t="str">
        <f ca="1">IF($I695="","",IFERROR(INDEX(tbVisitas[],MATCH($I695,tbVisitas[Linha],0),7),""))</f>
        <v/>
      </c>
      <c r="I695" s="30" t="str">
        <f t="array" aca="1" ref="I695" ca="1">IFERROR(INDEX(tbVisitas[],MATCH(SMALL(IF((tbVisitas[Funcionário]=$B$5)*(tbVisitas[Data]&gt;=VLOOKUP($B$7,Aux!$E$2:$G$13,2,FALSE))*(tbVisitas[Data]&lt;=VLOOKUP($B$7,Aux!$E$2:$G$13,3,FALSE))=1,tbVisitas[Linha]),ROW(A690)),IF((tbVisitas[Funcionário]=$B$5)*(tbVisitas[Data]&gt;=VLOOKUP($B$7,Aux!$E$2:$G$13,2,FALSE))*(tbVisitas[Data]&lt;=VLOOKUP($B$7,Aux!$E$2:$G$13,3,FALSE))=1,tbVisitas[Linha]),0),9),"")</f>
        <v/>
      </c>
    </row>
    <row r="696" spans="4:9" ht="30" customHeight="1" x14ac:dyDescent="0.25">
      <c r="D696" s="28" t="str">
        <f ca="1">IF($I696="","",IFERROR(INDEX(tbVisitas[],MATCH($I696,tbVisitas[Linha],0),3),""))</f>
        <v/>
      </c>
      <c r="E696" s="28" t="str">
        <f ca="1">IF($I696="","",IFERROR(INDEX(tbVisitas[],MATCH($I696,tbVisitas[Linha],0),5),""))</f>
        <v/>
      </c>
      <c r="F696" s="29" t="str">
        <f ca="1">IF($I696="","",IFERROR(INDEX(tbVisitas[],MATCH($I696,tbVisitas[Linha],0),1),""))</f>
        <v/>
      </c>
      <c r="G696" s="30" t="str">
        <f ca="1">IF($I696="","",IFERROR(INDEX(tbVisitas[],MATCH($I696,tbVisitas[Linha],0),6),""))</f>
        <v/>
      </c>
      <c r="H696" s="30" t="str">
        <f ca="1">IF($I696="","",IFERROR(INDEX(tbVisitas[],MATCH($I696,tbVisitas[Linha],0),7),""))</f>
        <v/>
      </c>
      <c r="I696" s="30" t="str">
        <f t="array" aca="1" ref="I696" ca="1">IFERROR(INDEX(tbVisitas[],MATCH(SMALL(IF((tbVisitas[Funcionário]=$B$5)*(tbVisitas[Data]&gt;=VLOOKUP($B$7,Aux!$E$2:$G$13,2,FALSE))*(tbVisitas[Data]&lt;=VLOOKUP($B$7,Aux!$E$2:$G$13,3,FALSE))=1,tbVisitas[Linha]),ROW(A691)),IF((tbVisitas[Funcionário]=$B$5)*(tbVisitas[Data]&gt;=VLOOKUP($B$7,Aux!$E$2:$G$13,2,FALSE))*(tbVisitas[Data]&lt;=VLOOKUP($B$7,Aux!$E$2:$G$13,3,FALSE))=1,tbVisitas[Linha]),0),9),"")</f>
        <v/>
      </c>
    </row>
    <row r="697" spans="4:9" ht="30" customHeight="1" x14ac:dyDescent="0.25">
      <c r="D697" s="28" t="str">
        <f ca="1">IF($I697="","",IFERROR(INDEX(tbVisitas[],MATCH($I697,tbVisitas[Linha],0),3),""))</f>
        <v/>
      </c>
      <c r="E697" s="28" t="str">
        <f ca="1">IF($I697="","",IFERROR(INDEX(tbVisitas[],MATCH($I697,tbVisitas[Linha],0),5),""))</f>
        <v/>
      </c>
      <c r="F697" s="29" t="str">
        <f ca="1">IF($I697="","",IFERROR(INDEX(tbVisitas[],MATCH($I697,tbVisitas[Linha],0),1),""))</f>
        <v/>
      </c>
      <c r="G697" s="30" t="str">
        <f ca="1">IF($I697="","",IFERROR(INDEX(tbVisitas[],MATCH($I697,tbVisitas[Linha],0),6),""))</f>
        <v/>
      </c>
      <c r="H697" s="30" t="str">
        <f ca="1">IF($I697="","",IFERROR(INDEX(tbVisitas[],MATCH($I697,tbVisitas[Linha],0),7),""))</f>
        <v/>
      </c>
      <c r="I697" s="30" t="str">
        <f t="array" aca="1" ref="I697" ca="1">IFERROR(INDEX(tbVisitas[],MATCH(SMALL(IF((tbVisitas[Funcionário]=$B$5)*(tbVisitas[Data]&gt;=VLOOKUP($B$7,Aux!$E$2:$G$13,2,FALSE))*(tbVisitas[Data]&lt;=VLOOKUP($B$7,Aux!$E$2:$G$13,3,FALSE))=1,tbVisitas[Linha]),ROW(A692)),IF((tbVisitas[Funcionário]=$B$5)*(tbVisitas[Data]&gt;=VLOOKUP($B$7,Aux!$E$2:$G$13,2,FALSE))*(tbVisitas[Data]&lt;=VLOOKUP($B$7,Aux!$E$2:$G$13,3,FALSE))=1,tbVisitas[Linha]),0),9),"")</f>
        <v/>
      </c>
    </row>
    <row r="698" spans="4:9" ht="30" customHeight="1" x14ac:dyDescent="0.25">
      <c r="D698" s="28" t="str">
        <f ca="1">IF($I698="","",IFERROR(INDEX(tbVisitas[],MATCH($I698,tbVisitas[Linha],0),3),""))</f>
        <v/>
      </c>
      <c r="E698" s="28" t="str">
        <f ca="1">IF($I698="","",IFERROR(INDEX(tbVisitas[],MATCH($I698,tbVisitas[Linha],0),5),""))</f>
        <v/>
      </c>
      <c r="F698" s="29" t="str">
        <f ca="1">IF($I698="","",IFERROR(INDEX(tbVisitas[],MATCH($I698,tbVisitas[Linha],0),1),""))</f>
        <v/>
      </c>
      <c r="G698" s="30" t="str">
        <f ca="1">IF($I698="","",IFERROR(INDEX(tbVisitas[],MATCH($I698,tbVisitas[Linha],0),6),""))</f>
        <v/>
      </c>
      <c r="H698" s="30" t="str">
        <f ca="1">IF($I698="","",IFERROR(INDEX(tbVisitas[],MATCH($I698,tbVisitas[Linha],0),7),""))</f>
        <v/>
      </c>
      <c r="I698" s="30" t="str">
        <f t="array" aca="1" ref="I698" ca="1">IFERROR(INDEX(tbVisitas[],MATCH(SMALL(IF((tbVisitas[Funcionário]=$B$5)*(tbVisitas[Data]&gt;=VLOOKUP($B$7,Aux!$E$2:$G$13,2,FALSE))*(tbVisitas[Data]&lt;=VLOOKUP($B$7,Aux!$E$2:$G$13,3,FALSE))=1,tbVisitas[Linha]),ROW(A693)),IF((tbVisitas[Funcionário]=$B$5)*(tbVisitas[Data]&gt;=VLOOKUP($B$7,Aux!$E$2:$G$13,2,FALSE))*(tbVisitas[Data]&lt;=VLOOKUP($B$7,Aux!$E$2:$G$13,3,FALSE))=1,tbVisitas[Linha]),0),9),"")</f>
        <v/>
      </c>
    </row>
    <row r="699" spans="4:9" ht="30" customHeight="1" x14ac:dyDescent="0.25">
      <c r="D699" s="28" t="str">
        <f ca="1">IF($I699="","",IFERROR(INDEX(tbVisitas[],MATCH($I699,tbVisitas[Linha],0),3),""))</f>
        <v/>
      </c>
      <c r="E699" s="28" t="str">
        <f ca="1">IF($I699="","",IFERROR(INDEX(tbVisitas[],MATCH($I699,tbVisitas[Linha],0),5),""))</f>
        <v/>
      </c>
      <c r="F699" s="29" t="str">
        <f ca="1">IF($I699="","",IFERROR(INDEX(tbVisitas[],MATCH($I699,tbVisitas[Linha],0),1),""))</f>
        <v/>
      </c>
      <c r="G699" s="30" t="str">
        <f ca="1">IF($I699="","",IFERROR(INDEX(tbVisitas[],MATCH($I699,tbVisitas[Linha],0),6),""))</f>
        <v/>
      </c>
      <c r="H699" s="30" t="str">
        <f ca="1">IF($I699="","",IFERROR(INDEX(tbVisitas[],MATCH($I699,tbVisitas[Linha],0),7),""))</f>
        <v/>
      </c>
      <c r="I699" s="30" t="str">
        <f t="array" aca="1" ref="I699" ca="1">IFERROR(INDEX(tbVisitas[],MATCH(SMALL(IF((tbVisitas[Funcionário]=$B$5)*(tbVisitas[Data]&gt;=VLOOKUP($B$7,Aux!$E$2:$G$13,2,FALSE))*(tbVisitas[Data]&lt;=VLOOKUP($B$7,Aux!$E$2:$G$13,3,FALSE))=1,tbVisitas[Linha]),ROW(A694)),IF((tbVisitas[Funcionário]=$B$5)*(tbVisitas[Data]&gt;=VLOOKUP($B$7,Aux!$E$2:$G$13,2,FALSE))*(tbVisitas[Data]&lt;=VLOOKUP($B$7,Aux!$E$2:$G$13,3,FALSE))=1,tbVisitas[Linha]),0),9),"")</f>
        <v/>
      </c>
    </row>
    <row r="700" spans="4:9" ht="30" customHeight="1" x14ac:dyDescent="0.25">
      <c r="D700" s="28" t="str">
        <f ca="1">IF($I700="","",IFERROR(INDEX(tbVisitas[],MATCH($I700,tbVisitas[Linha],0),3),""))</f>
        <v/>
      </c>
      <c r="E700" s="28" t="str">
        <f ca="1">IF($I700="","",IFERROR(INDEX(tbVisitas[],MATCH($I700,tbVisitas[Linha],0),5),""))</f>
        <v/>
      </c>
      <c r="F700" s="29" t="str">
        <f ca="1">IF($I700="","",IFERROR(INDEX(tbVisitas[],MATCH($I700,tbVisitas[Linha],0),1),""))</f>
        <v/>
      </c>
      <c r="G700" s="30" t="str">
        <f ca="1">IF($I700="","",IFERROR(INDEX(tbVisitas[],MATCH($I700,tbVisitas[Linha],0),6),""))</f>
        <v/>
      </c>
      <c r="H700" s="30" t="str">
        <f ca="1">IF($I700="","",IFERROR(INDEX(tbVisitas[],MATCH($I700,tbVisitas[Linha],0),7),""))</f>
        <v/>
      </c>
      <c r="I700" s="30" t="str">
        <f t="array" aca="1" ref="I700" ca="1">IFERROR(INDEX(tbVisitas[],MATCH(SMALL(IF((tbVisitas[Funcionário]=$B$5)*(tbVisitas[Data]&gt;=VLOOKUP($B$7,Aux!$E$2:$G$13,2,FALSE))*(tbVisitas[Data]&lt;=VLOOKUP($B$7,Aux!$E$2:$G$13,3,FALSE))=1,tbVisitas[Linha]),ROW(A695)),IF((tbVisitas[Funcionário]=$B$5)*(tbVisitas[Data]&gt;=VLOOKUP($B$7,Aux!$E$2:$G$13,2,FALSE))*(tbVisitas[Data]&lt;=VLOOKUP($B$7,Aux!$E$2:$G$13,3,FALSE))=1,tbVisitas[Linha]),0),9),"")</f>
        <v/>
      </c>
    </row>
    <row r="701" spans="4:9" ht="30" customHeight="1" x14ac:dyDescent="0.25">
      <c r="D701" s="28" t="str">
        <f ca="1">IF($I701="","",IFERROR(INDEX(tbVisitas[],MATCH($I701,tbVisitas[Linha],0),3),""))</f>
        <v/>
      </c>
      <c r="E701" s="28" t="str">
        <f ca="1">IF($I701="","",IFERROR(INDEX(tbVisitas[],MATCH($I701,tbVisitas[Linha],0),5),""))</f>
        <v/>
      </c>
      <c r="F701" s="29" t="str">
        <f ca="1">IF($I701="","",IFERROR(INDEX(tbVisitas[],MATCH($I701,tbVisitas[Linha],0),1),""))</f>
        <v/>
      </c>
      <c r="G701" s="30" t="str">
        <f ca="1">IF($I701="","",IFERROR(INDEX(tbVisitas[],MATCH($I701,tbVisitas[Linha],0),6),""))</f>
        <v/>
      </c>
      <c r="H701" s="30" t="str">
        <f ca="1">IF($I701="","",IFERROR(INDEX(tbVisitas[],MATCH($I701,tbVisitas[Linha],0),7),""))</f>
        <v/>
      </c>
      <c r="I701" s="30" t="str">
        <f t="array" aca="1" ref="I701" ca="1">IFERROR(INDEX(tbVisitas[],MATCH(SMALL(IF((tbVisitas[Funcionário]=$B$5)*(tbVisitas[Data]&gt;=VLOOKUP($B$7,Aux!$E$2:$G$13,2,FALSE))*(tbVisitas[Data]&lt;=VLOOKUP($B$7,Aux!$E$2:$G$13,3,FALSE))=1,tbVisitas[Linha]),ROW(A696)),IF((tbVisitas[Funcionário]=$B$5)*(tbVisitas[Data]&gt;=VLOOKUP($B$7,Aux!$E$2:$G$13,2,FALSE))*(tbVisitas[Data]&lt;=VLOOKUP($B$7,Aux!$E$2:$G$13,3,FALSE))=1,tbVisitas[Linha]),0),9),"")</f>
        <v/>
      </c>
    </row>
    <row r="702" spans="4:9" ht="30" customHeight="1" x14ac:dyDescent="0.25">
      <c r="D702" s="28" t="str">
        <f ca="1">IF($I702="","",IFERROR(INDEX(tbVisitas[],MATCH($I702,tbVisitas[Linha],0),3),""))</f>
        <v/>
      </c>
      <c r="E702" s="28" t="str">
        <f ca="1">IF($I702="","",IFERROR(INDEX(tbVisitas[],MATCH($I702,tbVisitas[Linha],0),5),""))</f>
        <v/>
      </c>
      <c r="F702" s="29" t="str">
        <f ca="1">IF($I702="","",IFERROR(INDEX(tbVisitas[],MATCH($I702,tbVisitas[Linha],0),1),""))</f>
        <v/>
      </c>
      <c r="G702" s="30" t="str">
        <f ca="1">IF($I702="","",IFERROR(INDEX(tbVisitas[],MATCH($I702,tbVisitas[Linha],0),6),""))</f>
        <v/>
      </c>
      <c r="H702" s="30" t="str">
        <f ca="1">IF($I702="","",IFERROR(INDEX(tbVisitas[],MATCH($I702,tbVisitas[Linha],0),7),""))</f>
        <v/>
      </c>
      <c r="I702" s="30" t="str">
        <f t="array" aca="1" ref="I702" ca="1">IFERROR(INDEX(tbVisitas[],MATCH(SMALL(IF((tbVisitas[Funcionário]=$B$5)*(tbVisitas[Data]&gt;=VLOOKUP($B$7,Aux!$E$2:$G$13,2,FALSE))*(tbVisitas[Data]&lt;=VLOOKUP($B$7,Aux!$E$2:$G$13,3,FALSE))=1,tbVisitas[Linha]),ROW(A697)),IF((tbVisitas[Funcionário]=$B$5)*(tbVisitas[Data]&gt;=VLOOKUP($B$7,Aux!$E$2:$G$13,2,FALSE))*(tbVisitas[Data]&lt;=VLOOKUP($B$7,Aux!$E$2:$G$13,3,FALSE))=1,tbVisitas[Linha]),0),9),"")</f>
        <v/>
      </c>
    </row>
    <row r="703" spans="4:9" ht="30" customHeight="1" x14ac:dyDescent="0.25">
      <c r="D703" s="28" t="str">
        <f ca="1">IF($I703="","",IFERROR(INDEX(tbVisitas[],MATCH($I703,tbVisitas[Linha],0),3),""))</f>
        <v/>
      </c>
      <c r="E703" s="28" t="str">
        <f ca="1">IF($I703="","",IFERROR(INDEX(tbVisitas[],MATCH($I703,tbVisitas[Linha],0),5),""))</f>
        <v/>
      </c>
      <c r="F703" s="29" t="str">
        <f ca="1">IF($I703="","",IFERROR(INDEX(tbVisitas[],MATCH($I703,tbVisitas[Linha],0),1),""))</f>
        <v/>
      </c>
      <c r="G703" s="30" t="str">
        <f ca="1">IF($I703="","",IFERROR(INDEX(tbVisitas[],MATCH($I703,tbVisitas[Linha],0),6),""))</f>
        <v/>
      </c>
      <c r="H703" s="30" t="str">
        <f ca="1">IF($I703="","",IFERROR(INDEX(tbVisitas[],MATCH($I703,tbVisitas[Linha],0),7),""))</f>
        <v/>
      </c>
      <c r="I703" s="30" t="str">
        <f t="array" aca="1" ref="I703" ca="1">IFERROR(INDEX(tbVisitas[],MATCH(SMALL(IF((tbVisitas[Funcionário]=$B$5)*(tbVisitas[Data]&gt;=VLOOKUP($B$7,Aux!$E$2:$G$13,2,FALSE))*(tbVisitas[Data]&lt;=VLOOKUP($B$7,Aux!$E$2:$G$13,3,FALSE))=1,tbVisitas[Linha]),ROW(A698)),IF((tbVisitas[Funcionário]=$B$5)*(tbVisitas[Data]&gt;=VLOOKUP($B$7,Aux!$E$2:$G$13,2,FALSE))*(tbVisitas[Data]&lt;=VLOOKUP($B$7,Aux!$E$2:$G$13,3,FALSE))=1,tbVisitas[Linha]),0),9),"")</f>
        <v/>
      </c>
    </row>
    <row r="704" spans="4:9" ht="30" customHeight="1" x14ac:dyDescent="0.25">
      <c r="D704" s="28" t="str">
        <f ca="1">IF($I704="","",IFERROR(INDEX(tbVisitas[],MATCH($I704,tbVisitas[Linha],0),3),""))</f>
        <v/>
      </c>
      <c r="E704" s="28" t="str">
        <f ca="1">IF($I704="","",IFERROR(INDEX(tbVisitas[],MATCH($I704,tbVisitas[Linha],0),5),""))</f>
        <v/>
      </c>
      <c r="F704" s="29" t="str">
        <f ca="1">IF($I704="","",IFERROR(INDEX(tbVisitas[],MATCH($I704,tbVisitas[Linha],0),1),""))</f>
        <v/>
      </c>
      <c r="G704" s="30" t="str">
        <f ca="1">IF($I704="","",IFERROR(INDEX(tbVisitas[],MATCH($I704,tbVisitas[Linha],0),6),""))</f>
        <v/>
      </c>
      <c r="H704" s="30" t="str">
        <f ca="1">IF($I704="","",IFERROR(INDEX(tbVisitas[],MATCH($I704,tbVisitas[Linha],0),7),""))</f>
        <v/>
      </c>
      <c r="I704" s="30" t="str">
        <f t="array" aca="1" ref="I704" ca="1">IFERROR(INDEX(tbVisitas[],MATCH(SMALL(IF((tbVisitas[Funcionário]=$B$5)*(tbVisitas[Data]&gt;=VLOOKUP($B$7,Aux!$E$2:$G$13,2,FALSE))*(tbVisitas[Data]&lt;=VLOOKUP($B$7,Aux!$E$2:$G$13,3,FALSE))=1,tbVisitas[Linha]),ROW(A699)),IF((tbVisitas[Funcionário]=$B$5)*(tbVisitas[Data]&gt;=VLOOKUP($B$7,Aux!$E$2:$G$13,2,FALSE))*(tbVisitas[Data]&lt;=VLOOKUP($B$7,Aux!$E$2:$G$13,3,FALSE))=1,tbVisitas[Linha]),0),9),"")</f>
        <v/>
      </c>
    </row>
    <row r="705" spans="4:9" ht="30" customHeight="1" x14ac:dyDescent="0.25">
      <c r="D705" s="28" t="str">
        <f ca="1">IF($I705="","",IFERROR(INDEX(tbVisitas[],MATCH($I705,tbVisitas[Linha],0),3),""))</f>
        <v/>
      </c>
      <c r="E705" s="28" t="str">
        <f ca="1">IF($I705="","",IFERROR(INDEX(tbVisitas[],MATCH($I705,tbVisitas[Linha],0),5),""))</f>
        <v/>
      </c>
      <c r="F705" s="29" t="str">
        <f ca="1">IF($I705="","",IFERROR(INDEX(tbVisitas[],MATCH($I705,tbVisitas[Linha],0),1),""))</f>
        <v/>
      </c>
      <c r="G705" s="30" t="str">
        <f ca="1">IF($I705="","",IFERROR(INDEX(tbVisitas[],MATCH($I705,tbVisitas[Linha],0),6),""))</f>
        <v/>
      </c>
      <c r="H705" s="30" t="str">
        <f ca="1">IF($I705="","",IFERROR(INDEX(tbVisitas[],MATCH($I705,tbVisitas[Linha],0),7),""))</f>
        <v/>
      </c>
      <c r="I705" s="30" t="str">
        <f t="array" aca="1" ref="I705" ca="1">IFERROR(INDEX(tbVisitas[],MATCH(SMALL(IF((tbVisitas[Funcionário]=$B$5)*(tbVisitas[Data]&gt;=VLOOKUP($B$7,Aux!$E$2:$G$13,2,FALSE))*(tbVisitas[Data]&lt;=VLOOKUP($B$7,Aux!$E$2:$G$13,3,FALSE))=1,tbVisitas[Linha]),ROW(A700)),IF((tbVisitas[Funcionário]=$B$5)*(tbVisitas[Data]&gt;=VLOOKUP($B$7,Aux!$E$2:$G$13,2,FALSE))*(tbVisitas[Data]&lt;=VLOOKUP($B$7,Aux!$E$2:$G$13,3,FALSE))=1,tbVisitas[Linha]),0),9),"")</f>
        <v/>
      </c>
    </row>
    <row r="706" spans="4:9" ht="30" customHeight="1" x14ac:dyDescent="0.25">
      <c r="D706" s="28" t="str">
        <f ca="1">IF($I706="","",IFERROR(INDEX(tbVisitas[],MATCH($I706,tbVisitas[Linha],0),3),""))</f>
        <v/>
      </c>
      <c r="E706" s="28" t="str">
        <f ca="1">IF($I706="","",IFERROR(INDEX(tbVisitas[],MATCH($I706,tbVisitas[Linha],0),5),""))</f>
        <v/>
      </c>
      <c r="F706" s="29" t="str">
        <f ca="1">IF($I706="","",IFERROR(INDEX(tbVisitas[],MATCH($I706,tbVisitas[Linha],0),1),""))</f>
        <v/>
      </c>
      <c r="G706" s="30" t="str">
        <f ca="1">IF($I706="","",IFERROR(INDEX(tbVisitas[],MATCH($I706,tbVisitas[Linha],0),6),""))</f>
        <v/>
      </c>
      <c r="H706" s="30" t="str">
        <f ca="1">IF($I706="","",IFERROR(INDEX(tbVisitas[],MATCH($I706,tbVisitas[Linha],0),7),""))</f>
        <v/>
      </c>
      <c r="I706" s="30" t="str">
        <f t="array" aca="1" ref="I706" ca="1">IFERROR(INDEX(tbVisitas[],MATCH(SMALL(IF((tbVisitas[Funcionário]=$B$5)*(tbVisitas[Data]&gt;=VLOOKUP($B$7,Aux!$E$2:$G$13,2,FALSE))*(tbVisitas[Data]&lt;=VLOOKUP($B$7,Aux!$E$2:$G$13,3,FALSE))=1,tbVisitas[Linha]),ROW(A701)),IF((tbVisitas[Funcionário]=$B$5)*(tbVisitas[Data]&gt;=VLOOKUP($B$7,Aux!$E$2:$G$13,2,FALSE))*(tbVisitas[Data]&lt;=VLOOKUP($B$7,Aux!$E$2:$G$13,3,FALSE))=1,tbVisitas[Linha]),0),9),"")</f>
        <v/>
      </c>
    </row>
    <row r="707" spans="4:9" ht="30" customHeight="1" x14ac:dyDescent="0.25">
      <c r="D707" s="28" t="str">
        <f ca="1">IF($I707="","",IFERROR(INDEX(tbVisitas[],MATCH($I707,tbVisitas[Linha],0),3),""))</f>
        <v/>
      </c>
      <c r="E707" s="28" t="str">
        <f ca="1">IF($I707="","",IFERROR(INDEX(tbVisitas[],MATCH($I707,tbVisitas[Linha],0),5),""))</f>
        <v/>
      </c>
      <c r="F707" s="29" t="str">
        <f ca="1">IF($I707="","",IFERROR(INDEX(tbVisitas[],MATCH($I707,tbVisitas[Linha],0),1),""))</f>
        <v/>
      </c>
      <c r="G707" s="30" t="str">
        <f ca="1">IF($I707="","",IFERROR(INDEX(tbVisitas[],MATCH($I707,tbVisitas[Linha],0),6),""))</f>
        <v/>
      </c>
      <c r="H707" s="30" t="str">
        <f ca="1">IF($I707="","",IFERROR(INDEX(tbVisitas[],MATCH($I707,tbVisitas[Linha],0),7),""))</f>
        <v/>
      </c>
      <c r="I707" s="30" t="str">
        <f t="array" aca="1" ref="I707" ca="1">IFERROR(INDEX(tbVisitas[],MATCH(SMALL(IF((tbVisitas[Funcionário]=$B$5)*(tbVisitas[Data]&gt;=VLOOKUP($B$7,Aux!$E$2:$G$13,2,FALSE))*(tbVisitas[Data]&lt;=VLOOKUP($B$7,Aux!$E$2:$G$13,3,FALSE))=1,tbVisitas[Linha]),ROW(A702)),IF((tbVisitas[Funcionário]=$B$5)*(tbVisitas[Data]&gt;=VLOOKUP($B$7,Aux!$E$2:$G$13,2,FALSE))*(tbVisitas[Data]&lt;=VLOOKUP($B$7,Aux!$E$2:$G$13,3,FALSE))=1,tbVisitas[Linha]),0),9),"")</f>
        <v/>
      </c>
    </row>
    <row r="708" spans="4:9" ht="30" customHeight="1" x14ac:dyDescent="0.25">
      <c r="D708" s="28" t="str">
        <f ca="1">IF($I708="","",IFERROR(INDEX(tbVisitas[],MATCH($I708,tbVisitas[Linha],0),3),""))</f>
        <v/>
      </c>
      <c r="E708" s="28" t="str">
        <f ca="1">IF($I708="","",IFERROR(INDEX(tbVisitas[],MATCH($I708,tbVisitas[Linha],0),5),""))</f>
        <v/>
      </c>
      <c r="F708" s="29" t="str">
        <f ca="1">IF($I708="","",IFERROR(INDEX(tbVisitas[],MATCH($I708,tbVisitas[Linha],0),1),""))</f>
        <v/>
      </c>
      <c r="G708" s="30" t="str">
        <f ca="1">IF($I708="","",IFERROR(INDEX(tbVisitas[],MATCH($I708,tbVisitas[Linha],0),6),""))</f>
        <v/>
      </c>
      <c r="H708" s="30" t="str">
        <f ca="1">IF($I708="","",IFERROR(INDEX(tbVisitas[],MATCH($I708,tbVisitas[Linha],0),7),""))</f>
        <v/>
      </c>
      <c r="I708" s="30" t="str">
        <f t="array" aca="1" ref="I708" ca="1">IFERROR(INDEX(tbVisitas[],MATCH(SMALL(IF((tbVisitas[Funcionário]=$B$5)*(tbVisitas[Data]&gt;=VLOOKUP($B$7,Aux!$E$2:$G$13,2,FALSE))*(tbVisitas[Data]&lt;=VLOOKUP($B$7,Aux!$E$2:$G$13,3,FALSE))=1,tbVisitas[Linha]),ROW(A703)),IF((tbVisitas[Funcionário]=$B$5)*(tbVisitas[Data]&gt;=VLOOKUP($B$7,Aux!$E$2:$G$13,2,FALSE))*(tbVisitas[Data]&lt;=VLOOKUP($B$7,Aux!$E$2:$G$13,3,FALSE))=1,tbVisitas[Linha]),0),9),"")</f>
        <v/>
      </c>
    </row>
    <row r="709" spans="4:9" ht="30" customHeight="1" x14ac:dyDescent="0.25">
      <c r="D709" s="28" t="str">
        <f ca="1">IF($I709="","",IFERROR(INDEX(tbVisitas[],MATCH($I709,tbVisitas[Linha],0),3),""))</f>
        <v/>
      </c>
      <c r="E709" s="28" t="str">
        <f ca="1">IF($I709="","",IFERROR(INDEX(tbVisitas[],MATCH($I709,tbVisitas[Linha],0),5),""))</f>
        <v/>
      </c>
      <c r="F709" s="29" t="str">
        <f ca="1">IF($I709="","",IFERROR(INDEX(tbVisitas[],MATCH($I709,tbVisitas[Linha],0),1),""))</f>
        <v/>
      </c>
      <c r="G709" s="30" t="str">
        <f ca="1">IF($I709="","",IFERROR(INDEX(tbVisitas[],MATCH($I709,tbVisitas[Linha],0),6),""))</f>
        <v/>
      </c>
      <c r="H709" s="30" t="str">
        <f ca="1">IF($I709="","",IFERROR(INDEX(tbVisitas[],MATCH($I709,tbVisitas[Linha],0),7),""))</f>
        <v/>
      </c>
      <c r="I709" s="30" t="str">
        <f t="array" aca="1" ref="I709" ca="1">IFERROR(INDEX(tbVisitas[],MATCH(SMALL(IF((tbVisitas[Funcionário]=$B$5)*(tbVisitas[Data]&gt;=VLOOKUP($B$7,Aux!$E$2:$G$13,2,FALSE))*(tbVisitas[Data]&lt;=VLOOKUP($B$7,Aux!$E$2:$G$13,3,FALSE))=1,tbVisitas[Linha]),ROW(A704)),IF((tbVisitas[Funcionário]=$B$5)*(tbVisitas[Data]&gt;=VLOOKUP($B$7,Aux!$E$2:$G$13,2,FALSE))*(tbVisitas[Data]&lt;=VLOOKUP($B$7,Aux!$E$2:$G$13,3,FALSE))=1,tbVisitas[Linha]),0),9),"")</f>
        <v/>
      </c>
    </row>
    <row r="710" spans="4:9" ht="30" customHeight="1" x14ac:dyDescent="0.25">
      <c r="D710" s="28" t="str">
        <f ca="1">IF($I710="","",IFERROR(INDEX(tbVisitas[],MATCH($I710,tbVisitas[Linha],0),3),""))</f>
        <v/>
      </c>
      <c r="E710" s="28" t="str">
        <f ca="1">IF($I710="","",IFERROR(INDEX(tbVisitas[],MATCH($I710,tbVisitas[Linha],0),5),""))</f>
        <v/>
      </c>
      <c r="F710" s="29" t="str">
        <f ca="1">IF($I710="","",IFERROR(INDEX(tbVisitas[],MATCH($I710,tbVisitas[Linha],0),1),""))</f>
        <v/>
      </c>
      <c r="G710" s="30" t="str">
        <f ca="1">IF($I710="","",IFERROR(INDEX(tbVisitas[],MATCH($I710,tbVisitas[Linha],0),6),""))</f>
        <v/>
      </c>
      <c r="H710" s="30" t="str">
        <f ca="1">IF($I710="","",IFERROR(INDEX(tbVisitas[],MATCH($I710,tbVisitas[Linha],0),7),""))</f>
        <v/>
      </c>
      <c r="I710" s="30" t="str">
        <f t="array" aca="1" ref="I710" ca="1">IFERROR(INDEX(tbVisitas[],MATCH(SMALL(IF((tbVisitas[Funcionário]=$B$5)*(tbVisitas[Data]&gt;=VLOOKUP($B$7,Aux!$E$2:$G$13,2,FALSE))*(tbVisitas[Data]&lt;=VLOOKUP($B$7,Aux!$E$2:$G$13,3,FALSE))=1,tbVisitas[Linha]),ROW(A705)),IF((tbVisitas[Funcionário]=$B$5)*(tbVisitas[Data]&gt;=VLOOKUP($B$7,Aux!$E$2:$G$13,2,FALSE))*(tbVisitas[Data]&lt;=VLOOKUP($B$7,Aux!$E$2:$G$13,3,FALSE))=1,tbVisitas[Linha]),0),9),"")</f>
        <v/>
      </c>
    </row>
    <row r="711" spans="4:9" ht="30" customHeight="1" x14ac:dyDescent="0.25">
      <c r="D711" s="28" t="str">
        <f ca="1">IF($I711="","",IFERROR(INDEX(tbVisitas[],MATCH($I711,tbVisitas[Linha],0),3),""))</f>
        <v/>
      </c>
      <c r="E711" s="28" t="str">
        <f ca="1">IF($I711="","",IFERROR(INDEX(tbVisitas[],MATCH($I711,tbVisitas[Linha],0),5),""))</f>
        <v/>
      </c>
      <c r="F711" s="29" t="str">
        <f ca="1">IF($I711="","",IFERROR(INDEX(tbVisitas[],MATCH($I711,tbVisitas[Linha],0),1),""))</f>
        <v/>
      </c>
      <c r="G711" s="30" t="str">
        <f ca="1">IF($I711="","",IFERROR(INDEX(tbVisitas[],MATCH($I711,tbVisitas[Linha],0),6),""))</f>
        <v/>
      </c>
      <c r="H711" s="30" t="str">
        <f ca="1">IF($I711="","",IFERROR(INDEX(tbVisitas[],MATCH($I711,tbVisitas[Linha],0),7),""))</f>
        <v/>
      </c>
      <c r="I711" s="30" t="str">
        <f t="array" aca="1" ref="I711" ca="1">IFERROR(INDEX(tbVisitas[],MATCH(SMALL(IF((tbVisitas[Funcionário]=$B$5)*(tbVisitas[Data]&gt;=VLOOKUP($B$7,Aux!$E$2:$G$13,2,FALSE))*(tbVisitas[Data]&lt;=VLOOKUP($B$7,Aux!$E$2:$G$13,3,FALSE))=1,tbVisitas[Linha]),ROW(A706)),IF((tbVisitas[Funcionário]=$B$5)*(tbVisitas[Data]&gt;=VLOOKUP($B$7,Aux!$E$2:$G$13,2,FALSE))*(tbVisitas[Data]&lt;=VLOOKUP($B$7,Aux!$E$2:$G$13,3,FALSE))=1,tbVisitas[Linha]),0),9),"")</f>
        <v/>
      </c>
    </row>
    <row r="712" spans="4:9" ht="30" customHeight="1" x14ac:dyDescent="0.25">
      <c r="D712" s="28" t="str">
        <f ca="1">IF($I712="","",IFERROR(INDEX(tbVisitas[],MATCH($I712,tbVisitas[Linha],0),3),""))</f>
        <v/>
      </c>
      <c r="E712" s="28" t="str">
        <f ca="1">IF($I712="","",IFERROR(INDEX(tbVisitas[],MATCH($I712,tbVisitas[Linha],0),5),""))</f>
        <v/>
      </c>
      <c r="F712" s="29" t="str">
        <f ca="1">IF($I712="","",IFERROR(INDEX(tbVisitas[],MATCH($I712,tbVisitas[Linha],0),1),""))</f>
        <v/>
      </c>
      <c r="G712" s="30" t="str">
        <f ca="1">IF($I712="","",IFERROR(INDEX(tbVisitas[],MATCH($I712,tbVisitas[Linha],0),6),""))</f>
        <v/>
      </c>
      <c r="H712" s="30" t="str">
        <f ca="1">IF($I712="","",IFERROR(INDEX(tbVisitas[],MATCH($I712,tbVisitas[Linha],0),7),""))</f>
        <v/>
      </c>
      <c r="I712" s="30" t="str">
        <f t="array" aca="1" ref="I712" ca="1">IFERROR(INDEX(tbVisitas[],MATCH(SMALL(IF((tbVisitas[Funcionário]=$B$5)*(tbVisitas[Data]&gt;=VLOOKUP($B$7,Aux!$E$2:$G$13,2,FALSE))*(tbVisitas[Data]&lt;=VLOOKUP($B$7,Aux!$E$2:$G$13,3,FALSE))=1,tbVisitas[Linha]),ROW(A707)),IF((tbVisitas[Funcionário]=$B$5)*(tbVisitas[Data]&gt;=VLOOKUP($B$7,Aux!$E$2:$G$13,2,FALSE))*(tbVisitas[Data]&lt;=VLOOKUP($B$7,Aux!$E$2:$G$13,3,FALSE))=1,tbVisitas[Linha]),0),9),"")</f>
        <v/>
      </c>
    </row>
    <row r="713" spans="4:9" ht="30" customHeight="1" x14ac:dyDescent="0.25">
      <c r="D713" s="28" t="str">
        <f ca="1">IF($I713="","",IFERROR(INDEX(tbVisitas[],MATCH($I713,tbVisitas[Linha],0),3),""))</f>
        <v/>
      </c>
      <c r="E713" s="28" t="str">
        <f ca="1">IF($I713="","",IFERROR(INDEX(tbVisitas[],MATCH($I713,tbVisitas[Linha],0),5),""))</f>
        <v/>
      </c>
      <c r="F713" s="29" t="str">
        <f ca="1">IF($I713="","",IFERROR(INDEX(tbVisitas[],MATCH($I713,tbVisitas[Linha],0),1),""))</f>
        <v/>
      </c>
      <c r="G713" s="30" t="str">
        <f ca="1">IF($I713="","",IFERROR(INDEX(tbVisitas[],MATCH($I713,tbVisitas[Linha],0),6),""))</f>
        <v/>
      </c>
      <c r="H713" s="30" t="str">
        <f ca="1">IF($I713="","",IFERROR(INDEX(tbVisitas[],MATCH($I713,tbVisitas[Linha],0),7),""))</f>
        <v/>
      </c>
      <c r="I713" s="30" t="str">
        <f t="array" aca="1" ref="I713" ca="1">IFERROR(INDEX(tbVisitas[],MATCH(SMALL(IF((tbVisitas[Funcionário]=$B$5)*(tbVisitas[Data]&gt;=VLOOKUP($B$7,Aux!$E$2:$G$13,2,FALSE))*(tbVisitas[Data]&lt;=VLOOKUP($B$7,Aux!$E$2:$G$13,3,FALSE))=1,tbVisitas[Linha]),ROW(A708)),IF((tbVisitas[Funcionário]=$B$5)*(tbVisitas[Data]&gt;=VLOOKUP($B$7,Aux!$E$2:$G$13,2,FALSE))*(tbVisitas[Data]&lt;=VLOOKUP($B$7,Aux!$E$2:$G$13,3,FALSE))=1,tbVisitas[Linha]),0),9),"")</f>
        <v/>
      </c>
    </row>
    <row r="714" spans="4:9" ht="30" customHeight="1" x14ac:dyDescent="0.25">
      <c r="D714" s="28" t="str">
        <f ca="1">IF($I714="","",IFERROR(INDEX(tbVisitas[],MATCH($I714,tbVisitas[Linha],0),3),""))</f>
        <v/>
      </c>
      <c r="E714" s="28" t="str">
        <f ca="1">IF($I714="","",IFERROR(INDEX(tbVisitas[],MATCH($I714,tbVisitas[Linha],0),5),""))</f>
        <v/>
      </c>
      <c r="F714" s="29" t="str">
        <f ca="1">IF($I714="","",IFERROR(INDEX(tbVisitas[],MATCH($I714,tbVisitas[Linha],0),1),""))</f>
        <v/>
      </c>
      <c r="G714" s="30" t="str">
        <f ca="1">IF($I714="","",IFERROR(INDEX(tbVisitas[],MATCH($I714,tbVisitas[Linha],0),6),""))</f>
        <v/>
      </c>
      <c r="H714" s="30" t="str">
        <f ca="1">IF($I714="","",IFERROR(INDEX(tbVisitas[],MATCH($I714,tbVisitas[Linha],0),7),""))</f>
        <v/>
      </c>
      <c r="I714" s="30" t="str">
        <f t="array" aca="1" ref="I714" ca="1">IFERROR(INDEX(tbVisitas[],MATCH(SMALL(IF((tbVisitas[Funcionário]=$B$5)*(tbVisitas[Data]&gt;=VLOOKUP($B$7,Aux!$E$2:$G$13,2,FALSE))*(tbVisitas[Data]&lt;=VLOOKUP($B$7,Aux!$E$2:$G$13,3,FALSE))=1,tbVisitas[Linha]),ROW(A709)),IF((tbVisitas[Funcionário]=$B$5)*(tbVisitas[Data]&gt;=VLOOKUP($B$7,Aux!$E$2:$G$13,2,FALSE))*(tbVisitas[Data]&lt;=VLOOKUP($B$7,Aux!$E$2:$G$13,3,FALSE))=1,tbVisitas[Linha]),0),9),"")</f>
        <v/>
      </c>
    </row>
    <row r="715" spans="4:9" ht="30" customHeight="1" x14ac:dyDescent="0.25">
      <c r="D715" s="28" t="str">
        <f ca="1">IF($I715="","",IFERROR(INDEX(tbVisitas[],MATCH($I715,tbVisitas[Linha],0),3),""))</f>
        <v/>
      </c>
      <c r="E715" s="28" t="str">
        <f ca="1">IF($I715="","",IFERROR(INDEX(tbVisitas[],MATCH($I715,tbVisitas[Linha],0),5),""))</f>
        <v/>
      </c>
      <c r="F715" s="29" t="str">
        <f ca="1">IF($I715="","",IFERROR(INDEX(tbVisitas[],MATCH($I715,tbVisitas[Linha],0),1),""))</f>
        <v/>
      </c>
      <c r="G715" s="30" t="str">
        <f ca="1">IF($I715="","",IFERROR(INDEX(tbVisitas[],MATCH($I715,tbVisitas[Linha],0),6),""))</f>
        <v/>
      </c>
      <c r="H715" s="30" t="str">
        <f ca="1">IF($I715="","",IFERROR(INDEX(tbVisitas[],MATCH($I715,tbVisitas[Linha],0),7),""))</f>
        <v/>
      </c>
      <c r="I715" s="30" t="str">
        <f t="array" aca="1" ref="I715" ca="1">IFERROR(INDEX(tbVisitas[],MATCH(SMALL(IF((tbVisitas[Funcionário]=$B$5)*(tbVisitas[Data]&gt;=VLOOKUP($B$7,Aux!$E$2:$G$13,2,FALSE))*(tbVisitas[Data]&lt;=VLOOKUP($B$7,Aux!$E$2:$G$13,3,FALSE))=1,tbVisitas[Linha]),ROW(A710)),IF((tbVisitas[Funcionário]=$B$5)*(tbVisitas[Data]&gt;=VLOOKUP($B$7,Aux!$E$2:$G$13,2,FALSE))*(tbVisitas[Data]&lt;=VLOOKUP($B$7,Aux!$E$2:$G$13,3,FALSE))=1,tbVisitas[Linha]),0),9),"")</f>
        <v/>
      </c>
    </row>
    <row r="716" spans="4:9" ht="30" customHeight="1" x14ac:dyDescent="0.25">
      <c r="D716" s="28" t="str">
        <f ca="1">IF($I716="","",IFERROR(INDEX(tbVisitas[],MATCH($I716,tbVisitas[Linha],0),3),""))</f>
        <v/>
      </c>
      <c r="E716" s="28" t="str">
        <f ca="1">IF($I716="","",IFERROR(INDEX(tbVisitas[],MATCH($I716,tbVisitas[Linha],0),5),""))</f>
        <v/>
      </c>
      <c r="F716" s="29" t="str">
        <f ca="1">IF($I716="","",IFERROR(INDEX(tbVisitas[],MATCH($I716,tbVisitas[Linha],0),1),""))</f>
        <v/>
      </c>
      <c r="G716" s="30" t="str">
        <f ca="1">IF($I716="","",IFERROR(INDEX(tbVisitas[],MATCH($I716,tbVisitas[Linha],0),6),""))</f>
        <v/>
      </c>
      <c r="H716" s="30" t="str">
        <f ca="1">IF($I716="","",IFERROR(INDEX(tbVisitas[],MATCH($I716,tbVisitas[Linha],0),7),""))</f>
        <v/>
      </c>
      <c r="I716" s="30" t="str">
        <f t="array" aca="1" ref="I716" ca="1">IFERROR(INDEX(tbVisitas[],MATCH(SMALL(IF((tbVisitas[Funcionário]=$B$5)*(tbVisitas[Data]&gt;=VLOOKUP($B$7,Aux!$E$2:$G$13,2,FALSE))*(tbVisitas[Data]&lt;=VLOOKUP($B$7,Aux!$E$2:$G$13,3,FALSE))=1,tbVisitas[Linha]),ROW(A711)),IF((tbVisitas[Funcionário]=$B$5)*(tbVisitas[Data]&gt;=VLOOKUP($B$7,Aux!$E$2:$G$13,2,FALSE))*(tbVisitas[Data]&lt;=VLOOKUP($B$7,Aux!$E$2:$G$13,3,FALSE))=1,tbVisitas[Linha]),0),9),"")</f>
        <v/>
      </c>
    </row>
    <row r="717" spans="4:9" ht="30" customHeight="1" x14ac:dyDescent="0.25">
      <c r="D717" s="28" t="str">
        <f ca="1">IF($I717="","",IFERROR(INDEX(tbVisitas[],MATCH($I717,tbVisitas[Linha],0),3),""))</f>
        <v/>
      </c>
      <c r="E717" s="28" t="str">
        <f ca="1">IF($I717="","",IFERROR(INDEX(tbVisitas[],MATCH($I717,tbVisitas[Linha],0),5),""))</f>
        <v/>
      </c>
      <c r="F717" s="29" t="str">
        <f ca="1">IF($I717="","",IFERROR(INDEX(tbVisitas[],MATCH($I717,tbVisitas[Linha],0),1),""))</f>
        <v/>
      </c>
      <c r="G717" s="30" t="str">
        <f ca="1">IF($I717="","",IFERROR(INDEX(tbVisitas[],MATCH($I717,tbVisitas[Linha],0),6),""))</f>
        <v/>
      </c>
      <c r="H717" s="30" t="str">
        <f ca="1">IF($I717="","",IFERROR(INDEX(tbVisitas[],MATCH($I717,tbVisitas[Linha],0),7),""))</f>
        <v/>
      </c>
      <c r="I717" s="30" t="str">
        <f t="array" aca="1" ref="I717" ca="1">IFERROR(INDEX(tbVisitas[],MATCH(SMALL(IF((tbVisitas[Funcionário]=$B$5)*(tbVisitas[Data]&gt;=VLOOKUP($B$7,Aux!$E$2:$G$13,2,FALSE))*(tbVisitas[Data]&lt;=VLOOKUP($B$7,Aux!$E$2:$G$13,3,FALSE))=1,tbVisitas[Linha]),ROW(A712)),IF((tbVisitas[Funcionário]=$B$5)*(tbVisitas[Data]&gt;=VLOOKUP($B$7,Aux!$E$2:$G$13,2,FALSE))*(tbVisitas[Data]&lt;=VLOOKUP($B$7,Aux!$E$2:$G$13,3,FALSE))=1,tbVisitas[Linha]),0),9),"")</f>
        <v/>
      </c>
    </row>
    <row r="718" spans="4:9" ht="30" customHeight="1" x14ac:dyDescent="0.25">
      <c r="D718" s="28" t="str">
        <f ca="1">IF($I718="","",IFERROR(INDEX(tbVisitas[],MATCH($I718,tbVisitas[Linha],0),3),""))</f>
        <v/>
      </c>
      <c r="E718" s="28" t="str">
        <f ca="1">IF($I718="","",IFERROR(INDEX(tbVisitas[],MATCH($I718,tbVisitas[Linha],0),5),""))</f>
        <v/>
      </c>
      <c r="F718" s="29" t="str">
        <f ca="1">IF($I718="","",IFERROR(INDEX(tbVisitas[],MATCH($I718,tbVisitas[Linha],0),1),""))</f>
        <v/>
      </c>
      <c r="G718" s="30" t="str">
        <f ca="1">IF($I718="","",IFERROR(INDEX(tbVisitas[],MATCH($I718,tbVisitas[Linha],0),6),""))</f>
        <v/>
      </c>
      <c r="H718" s="30" t="str">
        <f ca="1">IF($I718="","",IFERROR(INDEX(tbVisitas[],MATCH($I718,tbVisitas[Linha],0),7),""))</f>
        <v/>
      </c>
      <c r="I718" s="30" t="str">
        <f t="array" aca="1" ref="I718" ca="1">IFERROR(INDEX(tbVisitas[],MATCH(SMALL(IF((tbVisitas[Funcionário]=$B$5)*(tbVisitas[Data]&gt;=VLOOKUP($B$7,Aux!$E$2:$G$13,2,FALSE))*(tbVisitas[Data]&lt;=VLOOKUP($B$7,Aux!$E$2:$G$13,3,FALSE))=1,tbVisitas[Linha]),ROW(A713)),IF((tbVisitas[Funcionário]=$B$5)*(tbVisitas[Data]&gt;=VLOOKUP($B$7,Aux!$E$2:$G$13,2,FALSE))*(tbVisitas[Data]&lt;=VLOOKUP($B$7,Aux!$E$2:$G$13,3,FALSE))=1,tbVisitas[Linha]),0),9),"")</f>
        <v/>
      </c>
    </row>
    <row r="719" spans="4:9" ht="30" customHeight="1" x14ac:dyDescent="0.25">
      <c r="D719" s="28" t="str">
        <f ca="1">IF($I719="","",IFERROR(INDEX(tbVisitas[],MATCH($I719,tbVisitas[Linha],0),3),""))</f>
        <v/>
      </c>
      <c r="E719" s="28" t="str">
        <f ca="1">IF($I719="","",IFERROR(INDEX(tbVisitas[],MATCH($I719,tbVisitas[Linha],0),5),""))</f>
        <v/>
      </c>
      <c r="F719" s="29" t="str">
        <f ca="1">IF($I719="","",IFERROR(INDEX(tbVisitas[],MATCH($I719,tbVisitas[Linha],0),1),""))</f>
        <v/>
      </c>
      <c r="G719" s="30" t="str">
        <f ca="1">IF($I719="","",IFERROR(INDEX(tbVisitas[],MATCH($I719,tbVisitas[Linha],0),6),""))</f>
        <v/>
      </c>
      <c r="H719" s="30" t="str">
        <f ca="1">IF($I719="","",IFERROR(INDEX(tbVisitas[],MATCH($I719,tbVisitas[Linha],0),7),""))</f>
        <v/>
      </c>
      <c r="I719" s="30" t="str">
        <f t="array" aca="1" ref="I719" ca="1">IFERROR(INDEX(tbVisitas[],MATCH(SMALL(IF((tbVisitas[Funcionário]=$B$5)*(tbVisitas[Data]&gt;=VLOOKUP($B$7,Aux!$E$2:$G$13,2,FALSE))*(tbVisitas[Data]&lt;=VLOOKUP($B$7,Aux!$E$2:$G$13,3,FALSE))=1,tbVisitas[Linha]),ROW(A714)),IF((tbVisitas[Funcionário]=$B$5)*(tbVisitas[Data]&gt;=VLOOKUP($B$7,Aux!$E$2:$G$13,2,FALSE))*(tbVisitas[Data]&lt;=VLOOKUP($B$7,Aux!$E$2:$G$13,3,FALSE))=1,tbVisitas[Linha]),0),9),"")</f>
        <v/>
      </c>
    </row>
    <row r="720" spans="4:9" ht="30" customHeight="1" x14ac:dyDescent="0.25">
      <c r="D720" s="28" t="str">
        <f ca="1">IF($I720="","",IFERROR(INDEX(tbVisitas[],MATCH($I720,tbVisitas[Linha],0),3),""))</f>
        <v/>
      </c>
      <c r="E720" s="28" t="str">
        <f ca="1">IF($I720="","",IFERROR(INDEX(tbVisitas[],MATCH($I720,tbVisitas[Linha],0),5),""))</f>
        <v/>
      </c>
      <c r="F720" s="29" t="str">
        <f ca="1">IF($I720="","",IFERROR(INDEX(tbVisitas[],MATCH($I720,tbVisitas[Linha],0),1),""))</f>
        <v/>
      </c>
      <c r="G720" s="30" t="str">
        <f ca="1">IF($I720="","",IFERROR(INDEX(tbVisitas[],MATCH($I720,tbVisitas[Linha],0),6),""))</f>
        <v/>
      </c>
      <c r="H720" s="30" t="str">
        <f ca="1">IF($I720="","",IFERROR(INDEX(tbVisitas[],MATCH($I720,tbVisitas[Linha],0),7),""))</f>
        <v/>
      </c>
      <c r="I720" s="30" t="str">
        <f t="array" aca="1" ref="I720" ca="1">IFERROR(INDEX(tbVisitas[],MATCH(SMALL(IF((tbVisitas[Funcionário]=$B$5)*(tbVisitas[Data]&gt;=VLOOKUP($B$7,Aux!$E$2:$G$13,2,FALSE))*(tbVisitas[Data]&lt;=VLOOKUP($B$7,Aux!$E$2:$G$13,3,FALSE))=1,tbVisitas[Linha]),ROW(A715)),IF((tbVisitas[Funcionário]=$B$5)*(tbVisitas[Data]&gt;=VLOOKUP($B$7,Aux!$E$2:$G$13,2,FALSE))*(tbVisitas[Data]&lt;=VLOOKUP($B$7,Aux!$E$2:$G$13,3,FALSE))=1,tbVisitas[Linha]),0),9),"")</f>
        <v/>
      </c>
    </row>
    <row r="721" spans="4:9" ht="30" customHeight="1" x14ac:dyDescent="0.25">
      <c r="D721" s="28" t="str">
        <f ca="1">IF($I721="","",IFERROR(INDEX(tbVisitas[],MATCH($I721,tbVisitas[Linha],0),3),""))</f>
        <v/>
      </c>
      <c r="E721" s="28" t="str">
        <f ca="1">IF($I721="","",IFERROR(INDEX(tbVisitas[],MATCH($I721,tbVisitas[Linha],0),5),""))</f>
        <v/>
      </c>
      <c r="F721" s="29" t="str">
        <f ca="1">IF($I721="","",IFERROR(INDEX(tbVisitas[],MATCH($I721,tbVisitas[Linha],0),1),""))</f>
        <v/>
      </c>
      <c r="G721" s="30" t="str">
        <f ca="1">IF($I721="","",IFERROR(INDEX(tbVisitas[],MATCH($I721,tbVisitas[Linha],0),6),""))</f>
        <v/>
      </c>
      <c r="H721" s="30" t="str">
        <f ca="1">IF($I721="","",IFERROR(INDEX(tbVisitas[],MATCH($I721,tbVisitas[Linha],0),7),""))</f>
        <v/>
      </c>
      <c r="I721" s="30" t="str">
        <f t="array" aca="1" ref="I721" ca="1">IFERROR(INDEX(tbVisitas[],MATCH(SMALL(IF((tbVisitas[Funcionário]=$B$5)*(tbVisitas[Data]&gt;=VLOOKUP($B$7,Aux!$E$2:$G$13,2,FALSE))*(tbVisitas[Data]&lt;=VLOOKUP($B$7,Aux!$E$2:$G$13,3,FALSE))=1,tbVisitas[Linha]),ROW(A716)),IF((tbVisitas[Funcionário]=$B$5)*(tbVisitas[Data]&gt;=VLOOKUP($B$7,Aux!$E$2:$G$13,2,FALSE))*(tbVisitas[Data]&lt;=VLOOKUP($B$7,Aux!$E$2:$G$13,3,FALSE))=1,tbVisitas[Linha]),0),9),"")</f>
        <v/>
      </c>
    </row>
    <row r="722" spans="4:9" ht="30" customHeight="1" x14ac:dyDescent="0.25">
      <c r="D722" s="28" t="str">
        <f ca="1">IF($I722="","",IFERROR(INDEX(tbVisitas[],MATCH($I722,tbVisitas[Linha],0),3),""))</f>
        <v/>
      </c>
      <c r="E722" s="28" t="str">
        <f ca="1">IF($I722="","",IFERROR(INDEX(tbVisitas[],MATCH($I722,tbVisitas[Linha],0),5),""))</f>
        <v/>
      </c>
      <c r="F722" s="29" t="str">
        <f ca="1">IF($I722="","",IFERROR(INDEX(tbVisitas[],MATCH($I722,tbVisitas[Linha],0),1),""))</f>
        <v/>
      </c>
      <c r="G722" s="30" t="str">
        <f ca="1">IF($I722="","",IFERROR(INDEX(tbVisitas[],MATCH($I722,tbVisitas[Linha],0),6),""))</f>
        <v/>
      </c>
      <c r="H722" s="30" t="str">
        <f ca="1">IF($I722="","",IFERROR(INDEX(tbVisitas[],MATCH($I722,tbVisitas[Linha],0),7),""))</f>
        <v/>
      </c>
      <c r="I722" s="30" t="str">
        <f t="array" aca="1" ref="I722" ca="1">IFERROR(INDEX(tbVisitas[],MATCH(SMALL(IF((tbVisitas[Funcionário]=$B$5)*(tbVisitas[Data]&gt;=VLOOKUP($B$7,Aux!$E$2:$G$13,2,FALSE))*(tbVisitas[Data]&lt;=VLOOKUP($B$7,Aux!$E$2:$G$13,3,FALSE))=1,tbVisitas[Linha]),ROW(A717)),IF((tbVisitas[Funcionário]=$B$5)*(tbVisitas[Data]&gt;=VLOOKUP($B$7,Aux!$E$2:$G$13,2,FALSE))*(tbVisitas[Data]&lt;=VLOOKUP($B$7,Aux!$E$2:$G$13,3,FALSE))=1,tbVisitas[Linha]),0),9),"")</f>
        <v/>
      </c>
    </row>
    <row r="723" spans="4:9" ht="30" customHeight="1" x14ac:dyDescent="0.25">
      <c r="D723" s="28" t="str">
        <f ca="1">IF($I723="","",IFERROR(INDEX(tbVisitas[],MATCH($I723,tbVisitas[Linha],0),3),""))</f>
        <v/>
      </c>
      <c r="E723" s="28" t="str">
        <f ca="1">IF($I723="","",IFERROR(INDEX(tbVisitas[],MATCH($I723,tbVisitas[Linha],0),5),""))</f>
        <v/>
      </c>
      <c r="F723" s="29" t="str">
        <f ca="1">IF($I723="","",IFERROR(INDEX(tbVisitas[],MATCH($I723,tbVisitas[Linha],0),1),""))</f>
        <v/>
      </c>
      <c r="G723" s="30" t="str">
        <f ca="1">IF($I723="","",IFERROR(INDEX(tbVisitas[],MATCH($I723,tbVisitas[Linha],0),6),""))</f>
        <v/>
      </c>
      <c r="H723" s="30" t="str">
        <f ca="1">IF($I723="","",IFERROR(INDEX(tbVisitas[],MATCH($I723,tbVisitas[Linha],0),7),""))</f>
        <v/>
      </c>
      <c r="I723" s="30" t="str">
        <f t="array" aca="1" ref="I723" ca="1">IFERROR(INDEX(tbVisitas[],MATCH(SMALL(IF((tbVisitas[Funcionário]=$B$5)*(tbVisitas[Data]&gt;=VLOOKUP($B$7,Aux!$E$2:$G$13,2,FALSE))*(tbVisitas[Data]&lt;=VLOOKUP($B$7,Aux!$E$2:$G$13,3,FALSE))=1,tbVisitas[Linha]),ROW(A718)),IF((tbVisitas[Funcionário]=$B$5)*(tbVisitas[Data]&gt;=VLOOKUP($B$7,Aux!$E$2:$G$13,2,FALSE))*(tbVisitas[Data]&lt;=VLOOKUP($B$7,Aux!$E$2:$G$13,3,FALSE))=1,tbVisitas[Linha]),0),9),"")</f>
        <v/>
      </c>
    </row>
    <row r="724" spans="4:9" ht="30" customHeight="1" x14ac:dyDescent="0.25">
      <c r="D724" s="28" t="str">
        <f ca="1">IF($I724="","",IFERROR(INDEX(tbVisitas[],MATCH($I724,tbVisitas[Linha],0),3),""))</f>
        <v/>
      </c>
      <c r="E724" s="28" t="str">
        <f ca="1">IF($I724="","",IFERROR(INDEX(tbVisitas[],MATCH($I724,tbVisitas[Linha],0),5),""))</f>
        <v/>
      </c>
      <c r="F724" s="29" t="str">
        <f ca="1">IF($I724="","",IFERROR(INDEX(tbVisitas[],MATCH($I724,tbVisitas[Linha],0),1),""))</f>
        <v/>
      </c>
      <c r="G724" s="30" t="str">
        <f ca="1">IF($I724="","",IFERROR(INDEX(tbVisitas[],MATCH($I724,tbVisitas[Linha],0),6),""))</f>
        <v/>
      </c>
      <c r="H724" s="30" t="str">
        <f ca="1">IF($I724="","",IFERROR(INDEX(tbVisitas[],MATCH($I724,tbVisitas[Linha],0),7),""))</f>
        <v/>
      </c>
      <c r="I724" s="30" t="str">
        <f t="array" aca="1" ref="I724" ca="1">IFERROR(INDEX(tbVisitas[],MATCH(SMALL(IF((tbVisitas[Funcionário]=$B$5)*(tbVisitas[Data]&gt;=VLOOKUP($B$7,Aux!$E$2:$G$13,2,FALSE))*(tbVisitas[Data]&lt;=VLOOKUP($B$7,Aux!$E$2:$G$13,3,FALSE))=1,tbVisitas[Linha]),ROW(A719)),IF((tbVisitas[Funcionário]=$B$5)*(tbVisitas[Data]&gt;=VLOOKUP($B$7,Aux!$E$2:$G$13,2,FALSE))*(tbVisitas[Data]&lt;=VLOOKUP($B$7,Aux!$E$2:$G$13,3,FALSE))=1,tbVisitas[Linha]),0),9),"")</f>
        <v/>
      </c>
    </row>
    <row r="725" spans="4:9" ht="30" customHeight="1" x14ac:dyDescent="0.25">
      <c r="D725" s="28" t="str">
        <f ca="1">IF($I725="","",IFERROR(INDEX(tbVisitas[],MATCH($I725,tbVisitas[Linha],0),3),""))</f>
        <v/>
      </c>
      <c r="E725" s="28" t="str">
        <f ca="1">IF($I725="","",IFERROR(INDEX(tbVisitas[],MATCH($I725,tbVisitas[Linha],0),5),""))</f>
        <v/>
      </c>
      <c r="F725" s="29" t="str">
        <f ca="1">IF($I725="","",IFERROR(INDEX(tbVisitas[],MATCH($I725,tbVisitas[Linha],0),1),""))</f>
        <v/>
      </c>
      <c r="G725" s="30" t="str">
        <f ca="1">IF($I725="","",IFERROR(INDEX(tbVisitas[],MATCH($I725,tbVisitas[Linha],0),6),""))</f>
        <v/>
      </c>
      <c r="H725" s="30" t="str">
        <f ca="1">IF($I725="","",IFERROR(INDEX(tbVisitas[],MATCH($I725,tbVisitas[Linha],0),7),""))</f>
        <v/>
      </c>
      <c r="I725" s="30" t="str">
        <f t="array" aca="1" ref="I725" ca="1">IFERROR(INDEX(tbVisitas[],MATCH(SMALL(IF((tbVisitas[Funcionário]=$B$5)*(tbVisitas[Data]&gt;=VLOOKUP($B$7,Aux!$E$2:$G$13,2,FALSE))*(tbVisitas[Data]&lt;=VLOOKUP($B$7,Aux!$E$2:$G$13,3,FALSE))=1,tbVisitas[Linha]),ROW(A720)),IF((tbVisitas[Funcionário]=$B$5)*(tbVisitas[Data]&gt;=VLOOKUP($B$7,Aux!$E$2:$G$13,2,FALSE))*(tbVisitas[Data]&lt;=VLOOKUP($B$7,Aux!$E$2:$G$13,3,FALSE))=1,tbVisitas[Linha]),0),9),"")</f>
        <v/>
      </c>
    </row>
    <row r="726" spans="4:9" ht="30" customHeight="1" x14ac:dyDescent="0.25">
      <c r="D726" s="28" t="str">
        <f ca="1">IF($I726="","",IFERROR(INDEX(tbVisitas[],MATCH($I726,tbVisitas[Linha],0),3),""))</f>
        <v/>
      </c>
      <c r="E726" s="28" t="str">
        <f ca="1">IF($I726="","",IFERROR(INDEX(tbVisitas[],MATCH($I726,tbVisitas[Linha],0),5),""))</f>
        <v/>
      </c>
      <c r="F726" s="29" t="str">
        <f ca="1">IF($I726="","",IFERROR(INDEX(tbVisitas[],MATCH($I726,tbVisitas[Linha],0),1),""))</f>
        <v/>
      </c>
      <c r="G726" s="30" t="str">
        <f ca="1">IF($I726="","",IFERROR(INDEX(tbVisitas[],MATCH($I726,tbVisitas[Linha],0),6),""))</f>
        <v/>
      </c>
      <c r="H726" s="30" t="str">
        <f ca="1">IF($I726="","",IFERROR(INDEX(tbVisitas[],MATCH($I726,tbVisitas[Linha],0),7),""))</f>
        <v/>
      </c>
      <c r="I726" s="30" t="str">
        <f t="array" aca="1" ref="I726" ca="1">IFERROR(INDEX(tbVisitas[],MATCH(SMALL(IF((tbVisitas[Funcionário]=$B$5)*(tbVisitas[Data]&gt;=VLOOKUP($B$7,Aux!$E$2:$G$13,2,FALSE))*(tbVisitas[Data]&lt;=VLOOKUP($B$7,Aux!$E$2:$G$13,3,FALSE))=1,tbVisitas[Linha]),ROW(A721)),IF((tbVisitas[Funcionário]=$B$5)*(tbVisitas[Data]&gt;=VLOOKUP($B$7,Aux!$E$2:$G$13,2,FALSE))*(tbVisitas[Data]&lt;=VLOOKUP($B$7,Aux!$E$2:$G$13,3,FALSE))=1,tbVisitas[Linha]),0),9),"")</f>
        <v/>
      </c>
    </row>
    <row r="727" spans="4:9" ht="30" customHeight="1" x14ac:dyDescent="0.25">
      <c r="D727" s="28" t="str">
        <f ca="1">IF($I727="","",IFERROR(INDEX(tbVisitas[],MATCH($I727,tbVisitas[Linha],0),3),""))</f>
        <v/>
      </c>
      <c r="E727" s="28" t="str">
        <f ca="1">IF($I727="","",IFERROR(INDEX(tbVisitas[],MATCH($I727,tbVisitas[Linha],0),5),""))</f>
        <v/>
      </c>
      <c r="F727" s="29" t="str">
        <f ca="1">IF($I727="","",IFERROR(INDEX(tbVisitas[],MATCH($I727,tbVisitas[Linha],0),1),""))</f>
        <v/>
      </c>
      <c r="G727" s="30" t="str">
        <f ca="1">IF($I727="","",IFERROR(INDEX(tbVisitas[],MATCH($I727,tbVisitas[Linha],0),6),""))</f>
        <v/>
      </c>
      <c r="H727" s="30" t="str">
        <f ca="1">IF($I727="","",IFERROR(INDEX(tbVisitas[],MATCH($I727,tbVisitas[Linha],0),7),""))</f>
        <v/>
      </c>
      <c r="I727" s="30" t="str">
        <f t="array" aca="1" ref="I727" ca="1">IFERROR(INDEX(tbVisitas[],MATCH(SMALL(IF((tbVisitas[Funcionário]=$B$5)*(tbVisitas[Data]&gt;=VLOOKUP($B$7,Aux!$E$2:$G$13,2,FALSE))*(tbVisitas[Data]&lt;=VLOOKUP($B$7,Aux!$E$2:$G$13,3,FALSE))=1,tbVisitas[Linha]),ROW(A722)),IF((tbVisitas[Funcionário]=$B$5)*(tbVisitas[Data]&gt;=VLOOKUP($B$7,Aux!$E$2:$G$13,2,FALSE))*(tbVisitas[Data]&lt;=VLOOKUP($B$7,Aux!$E$2:$G$13,3,FALSE))=1,tbVisitas[Linha]),0),9),"")</f>
        <v/>
      </c>
    </row>
    <row r="728" spans="4:9" ht="30" customHeight="1" x14ac:dyDescent="0.25">
      <c r="D728" s="28" t="str">
        <f ca="1">IF($I728="","",IFERROR(INDEX(tbVisitas[],MATCH($I728,tbVisitas[Linha],0),3),""))</f>
        <v/>
      </c>
      <c r="E728" s="28" t="str">
        <f ca="1">IF($I728="","",IFERROR(INDEX(tbVisitas[],MATCH($I728,tbVisitas[Linha],0),5),""))</f>
        <v/>
      </c>
      <c r="F728" s="29" t="str">
        <f ca="1">IF($I728="","",IFERROR(INDEX(tbVisitas[],MATCH($I728,tbVisitas[Linha],0),1),""))</f>
        <v/>
      </c>
      <c r="G728" s="30" t="str">
        <f ca="1">IF($I728="","",IFERROR(INDEX(tbVisitas[],MATCH($I728,tbVisitas[Linha],0),6),""))</f>
        <v/>
      </c>
      <c r="H728" s="30" t="str">
        <f ca="1">IF($I728="","",IFERROR(INDEX(tbVisitas[],MATCH($I728,tbVisitas[Linha],0),7),""))</f>
        <v/>
      </c>
      <c r="I728" s="30" t="str">
        <f t="array" aca="1" ref="I728" ca="1">IFERROR(INDEX(tbVisitas[],MATCH(SMALL(IF((tbVisitas[Funcionário]=$B$5)*(tbVisitas[Data]&gt;=VLOOKUP($B$7,Aux!$E$2:$G$13,2,FALSE))*(tbVisitas[Data]&lt;=VLOOKUP($B$7,Aux!$E$2:$G$13,3,FALSE))=1,tbVisitas[Linha]),ROW(A723)),IF((tbVisitas[Funcionário]=$B$5)*(tbVisitas[Data]&gt;=VLOOKUP($B$7,Aux!$E$2:$G$13,2,FALSE))*(tbVisitas[Data]&lt;=VLOOKUP($B$7,Aux!$E$2:$G$13,3,FALSE))=1,tbVisitas[Linha]),0),9),"")</f>
        <v/>
      </c>
    </row>
    <row r="729" spans="4:9" ht="30" customHeight="1" x14ac:dyDescent="0.25">
      <c r="D729" s="28" t="str">
        <f ca="1">IF($I729="","",IFERROR(INDEX(tbVisitas[],MATCH($I729,tbVisitas[Linha],0),3),""))</f>
        <v/>
      </c>
      <c r="E729" s="28" t="str">
        <f ca="1">IF($I729="","",IFERROR(INDEX(tbVisitas[],MATCH($I729,tbVisitas[Linha],0),5),""))</f>
        <v/>
      </c>
      <c r="F729" s="29" t="str">
        <f ca="1">IF($I729="","",IFERROR(INDEX(tbVisitas[],MATCH($I729,tbVisitas[Linha],0),1),""))</f>
        <v/>
      </c>
      <c r="G729" s="30" t="str">
        <f ca="1">IF($I729="","",IFERROR(INDEX(tbVisitas[],MATCH($I729,tbVisitas[Linha],0),6),""))</f>
        <v/>
      </c>
      <c r="H729" s="30" t="str">
        <f ca="1">IF($I729="","",IFERROR(INDEX(tbVisitas[],MATCH($I729,tbVisitas[Linha],0),7),""))</f>
        <v/>
      </c>
      <c r="I729" s="30" t="str">
        <f t="array" aca="1" ref="I729" ca="1">IFERROR(INDEX(tbVisitas[],MATCH(SMALL(IF((tbVisitas[Funcionário]=$B$5)*(tbVisitas[Data]&gt;=VLOOKUP($B$7,Aux!$E$2:$G$13,2,FALSE))*(tbVisitas[Data]&lt;=VLOOKUP($B$7,Aux!$E$2:$G$13,3,FALSE))=1,tbVisitas[Linha]),ROW(A724)),IF((tbVisitas[Funcionário]=$B$5)*(tbVisitas[Data]&gt;=VLOOKUP($B$7,Aux!$E$2:$G$13,2,FALSE))*(tbVisitas[Data]&lt;=VLOOKUP($B$7,Aux!$E$2:$G$13,3,FALSE))=1,tbVisitas[Linha]),0),9),"")</f>
        <v/>
      </c>
    </row>
    <row r="730" spans="4:9" ht="30" customHeight="1" x14ac:dyDescent="0.25">
      <c r="D730" s="28" t="str">
        <f ca="1">IF($I730="","",IFERROR(INDEX(tbVisitas[],MATCH($I730,tbVisitas[Linha],0),3),""))</f>
        <v/>
      </c>
      <c r="E730" s="28" t="str">
        <f ca="1">IF($I730="","",IFERROR(INDEX(tbVisitas[],MATCH($I730,tbVisitas[Linha],0),5),""))</f>
        <v/>
      </c>
      <c r="F730" s="29" t="str">
        <f ca="1">IF($I730="","",IFERROR(INDEX(tbVisitas[],MATCH($I730,tbVisitas[Linha],0),1),""))</f>
        <v/>
      </c>
      <c r="G730" s="30" t="str">
        <f ca="1">IF($I730="","",IFERROR(INDEX(tbVisitas[],MATCH($I730,tbVisitas[Linha],0),6),""))</f>
        <v/>
      </c>
      <c r="H730" s="30" t="str">
        <f ca="1">IF($I730="","",IFERROR(INDEX(tbVisitas[],MATCH($I730,tbVisitas[Linha],0),7),""))</f>
        <v/>
      </c>
      <c r="I730" s="30" t="str">
        <f t="array" aca="1" ref="I730" ca="1">IFERROR(INDEX(tbVisitas[],MATCH(SMALL(IF((tbVisitas[Funcionário]=$B$5)*(tbVisitas[Data]&gt;=VLOOKUP($B$7,Aux!$E$2:$G$13,2,FALSE))*(tbVisitas[Data]&lt;=VLOOKUP($B$7,Aux!$E$2:$G$13,3,FALSE))=1,tbVisitas[Linha]),ROW(A725)),IF((tbVisitas[Funcionário]=$B$5)*(tbVisitas[Data]&gt;=VLOOKUP($B$7,Aux!$E$2:$G$13,2,FALSE))*(tbVisitas[Data]&lt;=VLOOKUP($B$7,Aux!$E$2:$G$13,3,FALSE))=1,tbVisitas[Linha]),0),9),"")</f>
        <v/>
      </c>
    </row>
    <row r="731" spans="4:9" ht="30" customHeight="1" x14ac:dyDescent="0.25">
      <c r="D731" s="28" t="str">
        <f ca="1">IF($I731="","",IFERROR(INDEX(tbVisitas[],MATCH($I731,tbVisitas[Linha],0),3),""))</f>
        <v/>
      </c>
      <c r="E731" s="28" t="str">
        <f ca="1">IF($I731="","",IFERROR(INDEX(tbVisitas[],MATCH($I731,tbVisitas[Linha],0),5),""))</f>
        <v/>
      </c>
      <c r="F731" s="29" t="str">
        <f ca="1">IF($I731="","",IFERROR(INDEX(tbVisitas[],MATCH($I731,tbVisitas[Linha],0),1),""))</f>
        <v/>
      </c>
      <c r="G731" s="30" t="str">
        <f ca="1">IF($I731="","",IFERROR(INDEX(tbVisitas[],MATCH($I731,tbVisitas[Linha],0),6),""))</f>
        <v/>
      </c>
      <c r="H731" s="30" t="str">
        <f ca="1">IF($I731="","",IFERROR(INDEX(tbVisitas[],MATCH($I731,tbVisitas[Linha],0),7),""))</f>
        <v/>
      </c>
      <c r="I731" s="30" t="str">
        <f t="array" aca="1" ref="I731" ca="1">IFERROR(INDEX(tbVisitas[],MATCH(SMALL(IF((tbVisitas[Funcionário]=$B$5)*(tbVisitas[Data]&gt;=VLOOKUP($B$7,Aux!$E$2:$G$13,2,FALSE))*(tbVisitas[Data]&lt;=VLOOKUP($B$7,Aux!$E$2:$G$13,3,FALSE))=1,tbVisitas[Linha]),ROW(A726)),IF((tbVisitas[Funcionário]=$B$5)*(tbVisitas[Data]&gt;=VLOOKUP($B$7,Aux!$E$2:$G$13,2,FALSE))*(tbVisitas[Data]&lt;=VLOOKUP($B$7,Aux!$E$2:$G$13,3,FALSE))=1,tbVisitas[Linha]),0),9),"")</f>
        <v/>
      </c>
    </row>
    <row r="732" spans="4:9" ht="30" customHeight="1" x14ac:dyDescent="0.25">
      <c r="D732" s="28" t="str">
        <f ca="1">IF($I732="","",IFERROR(INDEX(tbVisitas[],MATCH($I732,tbVisitas[Linha],0),3),""))</f>
        <v/>
      </c>
      <c r="E732" s="28" t="str">
        <f ca="1">IF($I732="","",IFERROR(INDEX(tbVisitas[],MATCH($I732,tbVisitas[Linha],0),5),""))</f>
        <v/>
      </c>
      <c r="F732" s="29" t="str">
        <f ca="1">IF($I732="","",IFERROR(INDEX(tbVisitas[],MATCH($I732,tbVisitas[Linha],0),1),""))</f>
        <v/>
      </c>
      <c r="G732" s="30" t="str">
        <f ca="1">IF($I732="","",IFERROR(INDEX(tbVisitas[],MATCH($I732,tbVisitas[Linha],0),6),""))</f>
        <v/>
      </c>
      <c r="H732" s="30" t="str">
        <f ca="1">IF($I732="","",IFERROR(INDEX(tbVisitas[],MATCH($I732,tbVisitas[Linha],0),7),""))</f>
        <v/>
      </c>
      <c r="I732" s="30" t="str">
        <f t="array" aca="1" ref="I732" ca="1">IFERROR(INDEX(tbVisitas[],MATCH(SMALL(IF((tbVisitas[Funcionário]=$B$5)*(tbVisitas[Data]&gt;=VLOOKUP($B$7,Aux!$E$2:$G$13,2,FALSE))*(tbVisitas[Data]&lt;=VLOOKUP($B$7,Aux!$E$2:$G$13,3,FALSE))=1,tbVisitas[Linha]),ROW(A727)),IF((tbVisitas[Funcionário]=$B$5)*(tbVisitas[Data]&gt;=VLOOKUP($B$7,Aux!$E$2:$G$13,2,FALSE))*(tbVisitas[Data]&lt;=VLOOKUP($B$7,Aux!$E$2:$G$13,3,FALSE))=1,tbVisitas[Linha]),0),9),"")</f>
        <v/>
      </c>
    </row>
    <row r="733" spans="4:9" ht="30" customHeight="1" x14ac:dyDescent="0.25">
      <c r="D733" s="28" t="str">
        <f ca="1">IF($I733="","",IFERROR(INDEX(tbVisitas[],MATCH($I733,tbVisitas[Linha],0),3),""))</f>
        <v/>
      </c>
      <c r="E733" s="28" t="str">
        <f ca="1">IF($I733="","",IFERROR(INDEX(tbVisitas[],MATCH($I733,tbVisitas[Linha],0),5),""))</f>
        <v/>
      </c>
      <c r="F733" s="29" t="str">
        <f ca="1">IF($I733="","",IFERROR(INDEX(tbVisitas[],MATCH($I733,tbVisitas[Linha],0),1),""))</f>
        <v/>
      </c>
      <c r="G733" s="30" t="str">
        <f ca="1">IF($I733="","",IFERROR(INDEX(tbVisitas[],MATCH($I733,tbVisitas[Linha],0),6),""))</f>
        <v/>
      </c>
      <c r="H733" s="30" t="str">
        <f ca="1">IF($I733="","",IFERROR(INDEX(tbVisitas[],MATCH($I733,tbVisitas[Linha],0),7),""))</f>
        <v/>
      </c>
      <c r="I733" s="30" t="str">
        <f t="array" aca="1" ref="I733" ca="1">IFERROR(INDEX(tbVisitas[],MATCH(SMALL(IF((tbVisitas[Funcionário]=$B$5)*(tbVisitas[Data]&gt;=VLOOKUP($B$7,Aux!$E$2:$G$13,2,FALSE))*(tbVisitas[Data]&lt;=VLOOKUP($B$7,Aux!$E$2:$G$13,3,FALSE))=1,tbVisitas[Linha]),ROW(A728)),IF((tbVisitas[Funcionário]=$B$5)*(tbVisitas[Data]&gt;=VLOOKUP($B$7,Aux!$E$2:$G$13,2,FALSE))*(tbVisitas[Data]&lt;=VLOOKUP($B$7,Aux!$E$2:$G$13,3,FALSE))=1,tbVisitas[Linha]),0),9),"")</f>
        <v/>
      </c>
    </row>
    <row r="734" spans="4:9" ht="30" customHeight="1" x14ac:dyDescent="0.25">
      <c r="D734" s="28" t="str">
        <f ca="1">IF($I734="","",IFERROR(INDEX(tbVisitas[],MATCH($I734,tbVisitas[Linha],0),3),""))</f>
        <v/>
      </c>
      <c r="E734" s="28" t="str">
        <f ca="1">IF($I734="","",IFERROR(INDEX(tbVisitas[],MATCH($I734,tbVisitas[Linha],0),5),""))</f>
        <v/>
      </c>
      <c r="F734" s="29" t="str">
        <f ca="1">IF($I734="","",IFERROR(INDEX(tbVisitas[],MATCH($I734,tbVisitas[Linha],0),1),""))</f>
        <v/>
      </c>
      <c r="G734" s="30" t="str">
        <f ca="1">IF($I734="","",IFERROR(INDEX(tbVisitas[],MATCH($I734,tbVisitas[Linha],0),6),""))</f>
        <v/>
      </c>
      <c r="H734" s="30" t="str">
        <f ca="1">IF($I734="","",IFERROR(INDEX(tbVisitas[],MATCH($I734,tbVisitas[Linha],0),7),""))</f>
        <v/>
      </c>
      <c r="I734" s="30" t="str">
        <f t="array" aca="1" ref="I734" ca="1">IFERROR(INDEX(tbVisitas[],MATCH(SMALL(IF((tbVisitas[Funcionário]=$B$5)*(tbVisitas[Data]&gt;=VLOOKUP($B$7,Aux!$E$2:$G$13,2,FALSE))*(tbVisitas[Data]&lt;=VLOOKUP($B$7,Aux!$E$2:$G$13,3,FALSE))=1,tbVisitas[Linha]),ROW(A729)),IF((tbVisitas[Funcionário]=$B$5)*(tbVisitas[Data]&gt;=VLOOKUP($B$7,Aux!$E$2:$G$13,2,FALSE))*(tbVisitas[Data]&lt;=VLOOKUP($B$7,Aux!$E$2:$G$13,3,FALSE))=1,tbVisitas[Linha]),0),9),"")</f>
        <v/>
      </c>
    </row>
    <row r="735" spans="4:9" ht="30" customHeight="1" x14ac:dyDescent="0.25">
      <c r="D735" s="28" t="str">
        <f ca="1">IF($I735="","",IFERROR(INDEX(tbVisitas[],MATCH($I735,tbVisitas[Linha],0),3),""))</f>
        <v/>
      </c>
      <c r="E735" s="28" t="str">
        <f ca="1">IF($I735="","",IFERROR(INDEX(tbVisitas[],MATCH($I735,tbVisitas[Linha],0),5),""))</f>
        <v/>
      </c>
      <c r="F735" s="29" t="str">
        <f ca="1">IF($I735="","",IFERROR(INDEX(tbVisitas[],MATCH($I735,tbVisitas[Linha],0),1),""))</f>
        <v/>
      </c>
      <c r="G735" s="30" t="str">
        <f ca="1">IF($I735="","",IFERROR(INDEX(tbVisitas[],MATCH($I735,tbVisitas[Linha],0),6),""))</f>
        <v/>
      </c>
      <c r="H735" s="30" t="str">
        <f ca="1">IF($I735="","",IFERROR(INDEX(tbVisitas[],MATCH($I735,tbVisitas[Linha],0),7),""))</f>
        <v/>
      </c>
      <c r="I735" s="30" t="str">
        <f t="array" aca="1" ref="I735" ca="1">IFERROR(INDEX(tbVisitas[],MATCH(SMALL(IF((tbVisitas[Funcionário]=$B$5)*(tbVisitas[Data]&gt;=VLOOKUP($B$7,Aux!$E$2:$G$13,2,FALSE))*(tbVisitas[Data]&lt;=VLOOKUP($B$7,Aux!$E$2:$G$13,3,FALSE))=1,tbVisitas[Linha]),ROW(A730)),IF((tbVisitas[Funcionário]=$B$5)*(tbVisitas[Data]&gt;=VLOOKUP($B$7,Aux!$E$2:$G$13,2,FALSE))*(tbVisitas[Data]&lt;=VLOOKUP($B$7,Aux!$E$2:$G$13,3,FALSE))=1,tbVisitas[Linha]),0),9),"")</f>
        <v/>
      </c>
    </row>
    <row r="736" spans="4:9" ht="30" customHeight="1" x14ac:dyDescent="0.25">
      <c r="D736" s="28" t="str">
        <f ca="1">IF($I736="","",IFERROR(INDEX(tbVisitas[],MATCH($I736,tbVisitas[Linha],0),3),""))</f>
        <v/>
      </c>
      <c r="E736" s="28" t="str">
        <f ca="1">IF($I736="","",IFERROR(INDEX(tbVisitas[],MATCH($I736,tbVisitas[Linha],0),5),""))</f>
        <v/>
      </c>
      <c r="F736" s="29" t="str">
        <f ca="1">IF($I736="","",IFERROR(INDEX(tbVisitas[],MATCH($I736,tbVisitas[Linha],0),1),""))</f>
        <v/>
      </c>
      <c r="G736" s="30" t="str">
        <f ca="1">IF($I736="","",IFERROR(INDEX(tbVisitas[],MATCH($I736,tbVisitas[Linha],0),6),""))</f>
        <v/>
      </c>
      <c r="H736" s="30" t="str">
        <f ca="1">IF($I736="","",IFERROR(INDEX(tbVisitas[],MATCH($I736,tbVisitas[Linha],0),7),""))</f>
        <v/>
      </c>
      <c r="I736" s="30" t="str">
        <f t="array" aca="1" ref="I736" ca="1">IFERROR(INDEX(tbVisitas[],MATCH(SMALL(IF((tbVisitas[Funcionário]=$B$5)*(tbVisitas[Data]&gt;=VLOOKUP($B$7,Aux!$E$2:$G$13,2,FALSE))*(tbVisitas[Data]&lt;=VLOOKUP($B$7,Aux!$E$2:$G$13,3,FALSE))=1,tbVisitas[Linha]),ROW(A731)),IF((tbVisitas[Funcionário]=$B$5)*(tbVisitas[Data]&gt;=VLOOKUP($B$7,Aux!$E$2:$G$13,2,FALSE))*(tbVisitas[Data]&lt;=VLOOKUP($B$7,Aux!$E$2:$G$13,3,FALSE))=1,tbVisitas[Linha]),0),9),"")</f>
        <v/>
      </c>
    </row>
    <row r="737" spans="4:9" ht="30" customHeight="1" x14ac:dyDescent="0.25">
      <c r="D737" s="28" t="str">
        <f ca="1">IF($I737="","",IFERROR(INDEX(tbVisitas[],MATCH($I737,tbVisitas[Linha],0),3),""))</f>
        <v/>
      </c>
      <c r="E737" s="28" t="str">
        <f ca="1">IF($I737="","",IFERROR(INDEX(tbVisitas[],MATCH($I737,tbVisitas[Linha],0),5),""))</f>
        <v/>
      </c>
      <c r="F737" s="29" t="str">
        <f ca="1">IF($I737="","",IFERROR(INDEX(tbVisitas[],MATCH($I737,tbVisitas[Linha],0),1),""))</f>
        <v/>
      </c>
      <c r="G737" s="30" t="str">
        <f ca="1">IF($I737="","",IFERROR(INDEX(tbVisitas[],MATCH($I737,tbVisitas[Linha],0),6),""))</f>
        <v/>
      </c>
      <c r="H737" s="30" t="str">
        <f ca="1">IF($I737="","",IFERROR(INDEX(tbVisitas[],MATCH($I737,tbVisitas[Linha],0),7),""))</f>
        <v/>
      </c>
      <c r="I737" s="30" t="str">
        <f t="array" aca="1" ref="I737" ca="1">IFERROR(INDEX(tbVisitas[],MATCH(SMALL(IF((tbVisitas[Funcionário]=$B$5)*(tbVisitas[Data]&gt;=VLOOKUP($B$7,Aux!$E$2:$G$13,2,FALSE))*(tbVisitas[Data]&lt;=VLOOKUP($B$7,Aux!$E$2:$G$13,3,FALSE))=1,tbVisitas[Linha]),ROW(A732)),IF((tbVisitas[Funcionário]=$B$5)*(tbVisitas[Data]&gt;=VLOOKUP($B$7,Aux!$E$2:$G$13,2,FALSE))*(tbVisitas[Data]&lt;=VLOOKUP($B$7,Aux!$E$2:$G$13,3,FALSE))=1,tbVisitas[Linha]),0),9),"")</f>
        <v/>
      </c>
    </row>
    <row r="738" spans="4:9" ht="30" customHeight="1" x14ac:dyDescent="0.25">
      <c r="D738" s="28" t="str">
        <f ca="1">IF($I738="","",IFERROR(INDEX(tbVisitas[],MATCH($I738,tbVisitas[Linha],0),3),""))</f>
        <v/>
      </c>
      <c r="E738" s="28" t="str">
        <f ca="1">IF($I738="","",IFERROR(INDEX(tbVisitas[],MATCH($I738,tbVisitas[Linha],0),5),""))</f>
        <v/>
      </c>
      <c r="F738" s="29" t="str">
        <f ca="1">IF($I738="","",IFERROR(INDEX(tbVisitas[],MATCH($I738,tbVisitas[Linha],0),1),""))</f>
        <v/>
      </c>
      <c r="G738" s="30" t="str">
        <f ca="1">IF($I738="","",IFERROR(INDEX(tbVisitas[],MATCH($I738,tbVisitas[Linha],0),6),""))</f>
        <v/>
      </c>
      <c r="H738" s="30" t="str">
        <f ca="1">IF($I738="","",IFERROR(INDEX(tbVisitas[],MATCH($I738,tbVisitas[Linha],0),7),""))</f>
        <v/>
      </c>
      <c r="I738" s="30" t="str">
        <f t="array" aca="1" ref="I738" ca="1">IFERROR(INDEX(tbVisitas[],MATCH(SMALL(IF((tbVisitas[Funcionário]=$B$5)*(tbVisitas[Data]&gt;=VLOOKUP($B$7,Aux!$E$2:$G$13,2,FALSE))*(tbVisitas[Data]&lt;=VLOOKUP($B$7,Aux!$E$2:$G$13,3,FALSE))=1,tbVisitas[Linha]),ROW(A733)),IF((tbVisitas[Funcionário]=$B$5)*(tbVisitas[Data]&gt;=VLOOKUP($B$7,Aux!$E$2:$G$13,2,FALSE))*(tbVisitas[Data]&lt;=VLOOKUP($B$7,Aux!$E$2:$G$13,3,FALSE))=1,tbVisitas[Linha]),0),9),"")</f>
        <v/>
      </c>
    </row>
    <row r="739" spans="4:9" ht="30" customHeight="1" x14ac:dyDescent="0.25">
      <c r="D739" s="28" t="str">
        <f ca="1">IF($I739="","",IFERROR(INDEX(tbVisitas[],MATCH($I739,tbVisitas[Linha],0),3),""))</f>
        <v/>
      </c>
      <c r="E739" s="28" t="str">
        <f ca="1">IF($I739="","",IFERROR(INDEX(tbVisitas[],MATCH($I739,tbVisitas[Linha],0),5),""))</f>
        <v/>
      </c>
      <c r="F739" s="29" t="str">
        <f ca="1">IF($I739="","",IFERROR(INDEX(tbVisitas[],MATCH($I739,tbVisitas[Linha],0),1),""))</f>
        <v/>
      </c>
      <c r="G739" s="30" t="str">
        <f ca="1">IF($I739="","",IFERROR(INDEX(tbVisitas[],MATCH($I739,tbVisitas[Linha],0),6),""))</f>
        <v/>
      </c>
      <c r="H739" s="30" t="str">
        <f ca="1">IF($I739="","",IFERROR(INDEX(tbVisitas[],MATCH($I739,tbVisitas[Linha],0),7),""))</f>
        <v/>
      </c>
      <c r="I739" s="30" t="str">
        <f t="array" aca="1" ref="I739" ca="1">IFERROR(INDEX(tbVisitas[],MATCH(SMALL(IF((tbVisitas[Funcionário]=$B$5)*(tbVisitas[Data]&gt;=VLOOKUP($B$7,Aux!$E$2:$G$13,2,FALSE))*(tbVisitas[Data]&lt;=VLOOKUP($B$7,Aux!$E$2:$G$13,3,FALSE))=1,tbVisitas[Linha]),ROW(A734)),IF((tbVisitas[Funcionário]=$B$5)*(tbVisitas[Data]&gt;=VLOOKUP($B$7,Aux!$E$2:$G$13,2,FALSE))*(tbVisitas[Data]&lt;=VLOOKUP($B$7,Aux!$E$2:$G$13,3,FALSE))=1,tbVisitas[Linha]),0),9),"")</f>
        <v/>
      </c>
    </row>
    <row r="740" spans="4:9" ht="30" customHeight="1" x14ac:dyDescent="0.25">
      <c r="D740" s="28" t="str">
        <f ca="1">IF($I740="","",IFERROR(INDEX(tbVisitas[],MATCH($I740,tbVisitas[Linha],0),3),""))</f>
        <v/>
      </c>
      <c r="E740" s="28" t="str">
        <f ca="1">IF($I740="","",IFERROR(INDEX(tbVisitas[],MATCH($I740,tbVisitas[Linha],0),5),""))</f>
        <v/>
      </c>
      <c r="F740" s="29" t="str">
        <f ca="1">IF($I740="","",IFERROR(INDEX(tbVisitas[],MATCH($I740,tbVisitas[Linha],0),1),""))</f>
        <v/>
      </c>
      <c r="G740" s="30" t="str">
        <f ca="1">IF($I740="","",IFERROR(INDEX(tbVisitas[],MATCH($I740,tbVisitas[Linha],0),6),""))</f>
        <v/>
      </c>
      <c r="H740" s="30" t="str">
        <f ca="1">IF($I740="","",IFERROR(INDEX(tbVisitas[],MATCH($I740,tbVisitas[Linha],0),7),""))</f>
        <v/>
      </c>
      <c r="I740" s="30" t="str">
        <f t="array" aca="1" ref="I740" ca="1">IFERROR(INDEX(tbVisitas[],MATCH(SMALL(IF((tbVisitas[Funcionário]=$B$5)*(tbVisitas[Data]&gt;=VLOOKUP($B$7,Aux!$E$2:$G$13,2,FALSE))*(tbVisitas[Data]&lt;=VLOOKUP($B$7,Aux!$E$2:$G$13,3,FALSE))=1,tbVisitas[Linha]),ROW(A735)),IF((tbVisitas[Funcionário]=$B$5)*(tbVisitas[Data]&gt;=VLOOKUP($B$7,Aux!$E$2:$G$13,2,FALSE))*(tbVisitas[Data]&lt;=VLOOKUP($B$7,Aux!$E$2:$G$13,3,FALSE))=1,tbVisitas[Linha]),0),9),"")</f>
        <v/>
      </c>
    </row>
    <row r="741" spans="4:9" ht="30" customHeight="1" x14ac:dyDescent="0.25">
      <c r="D741" s="28" t="str">
        <f ca="1">IF($I741="","",IFERROR(INDEX(tbVisitas[],MATCH($I741,tbVisitas[Linha],0),3),""))</f>
        <v/>
      </c>
      <c r="E741" s="28" t="str">
        <f ca="1">IF($I741="","",IFERROR(INDEX(tbVisitas[],MATCH($I741,tbVisitas[Linha],0),5),""))</f>
        <v/>
      </c>
      <c r="F741" s="29" t="str">
        <f ca="1">IF($I741="","",IFERROR(INDEX(tbVisitas[],MATCH($I741,tbVisitas[Linha],0),1),""))</f>
        <v/>
      </c>
      <c r="G741" s="30" t="str">
        <f ca="1">IF($I741="","",IFERROR(INDEX(tbVisitas[],MATCH($I741,tbVisitas[Linha],0),6),""))</f>
        <v/>
      </c>
      <c r="H741" s="30" t="str">
        <f ca="1">IF($I741="","",IFERROR(INDEX(tbVisitas[],MATCH($I741,tbVisitas[Linha],0),7),""))</f>
        <v/>
      </c>
      <c r="I741" s="30" t="str">
        <f t="array" aca="1" ref="I741" ca="1">IFERROR(INDEX(tbVisitas[],MATCH(SMALL(IF((tbVisitas[Funcionário]=$B$5)*(tbVisitas[Data]&gt;=VLOOKUP($B$7,Aux!$E$2:$G$13,2,FALSE))*(tbVisitas[Data]&lt;=VLOOKUP($B$7,Aux!$E$2:$G$13,3,FALSE))=1,tbVisitas[Linha]),ROW(A736)),IF((tbVisitas[Funcionário]=$B$5)*(tbVisitas[Data]&gt;=VLOOKUP($B$7,Aux!$E$2:$G$13,2,FALSE))*(tbVisitas[Data]&lt;=VLOOKUP($B$7,Aux!$E$2:$G$13,3,FALSE))=1,tbVisitas[Linha]),0),9),"")</f>
        <v/>
      </c>
    </row>
    <row r="742" spans="4:9" ht="30" customHeight="1" x14ac:dyDescent="0.25">
      <c r="D742" s="28" t="str">
        <f ca="1">IF($I742="","",IFERROR(INDEX(tbVisitas[],MATCH($I742,tbVisitas[Linha],0),3),""))</f>
        <v/>
      </c>
      <c r="E742" s="28" t="str">
        <f ca="1">IF($I742="","",IFERROR(INDEX(tbVisitas[],MATCH($I742,tbVisitas[Linha],0),5),""))</f>
        <v/>
      </c>
      <c r="F742" s="29" t="str">
        <f ca="1">IF($I742="","",IFERROR(INDEX(tbVisitas[],MATCH($I742,tbVisitas[Linha],0),1),""))</f>
        <v/>
      </c>
      <c r="G742" s="30" t="str">
        <f ca="1">IF($I742="","",IFERROR(INDEX(tbVisitas[],MATCH($I742,tbVisitas[Linha],0),6),""))</f>
        <v/>
      </c>
      <c r="H742" s="30" t="str">
        <f ca="1">IF($I742="","",IFERROR(INDEX(tbVisitas[],MATCH($I742,tbVisitas[Linha],0),7),""))</f>
        <v/>
      </c>
      <c r="I742" s="30" t="str">
        <f t="array" aca="1" ref="I742" ca="1">IFERROR(INDEX(tbVisitas[],MATCH(SMALL(IF((tbVisitas[Funcionário]=$B$5)*(tbVisitas[Data]&gt;=VLOOKUP($B$7,Aux!$E$2:$G$13,2,FALSE))*(tbVisitas[Data]&lt;=VLOOKUP($B$7,Aux!$E$2:$G$13,3,FALSE))=1,tbVisitas[Linha]),ROW(A737)),IF((tbVisitas[Funcionário]=$B$5)*(tbVisitas[Data]&gt;=VLOOKUP($B$7,Aux!$E$2:$G$13,2,FALSE))*(tbVisitas[Data]&lt;=VLOOKUP($B$7,Aux!$E$2:$G$13,3,FALSE))=1,tbVisitas[Linha]),0),9),"")</f>
        <v/>
      </c>
    </row>
    <row r="743" spans="4:9" ht="30" customHeight="1" x14ac:dyDescent="0.25">
      <c r="D743" s="28" t="str">
        <f ca="1">IF($I743="","",IFERROR(INDEX(tbVisitas[],MATCH($I743,tbVisitas[Linha],0),3),""))</f>
        <v/>
      </c>
      <c r="E743" s="28" t="str">
        <f ca="1">IF($I743="","",IFERROR(INDEX(tbVisitas[],MATCH($I743,tbVisitas[Linha],0),5),""))</f>
        <v/>
      </c>
      <c r="F743" s="29" t="str">
        <f ca="1">IF($I743="","",IFERROR(INDEX(tbVisitas[],MATCH($I743,tbVisitas[Linha],0),1),""))</f>
        <v/>
      </c>
      <c r="G743" s="30" t="str">
        <f ca="1">IF($I743="","",IFERROR(INDEX(tbVisitas[],MATCH($I743,tbVisitas[Linha],0),6),""))</f>
        <v/>
      </c>
      <c r="H743" s="30" t="str">
        <f ca="1">IF($I743="","",IFERROR(INDEX(tbVisitas[],MATCH($I743,tbVisitas[Linha],0),7),""))</f>
        <v/>
      </c>
      <c r="I743" s="30" t="str">
        <f t="array" aca="1" ref="I743" ca="1">IFERROR(INDEX(tbVisitas[],MATCH(SMALL(IF((tbVisitas[Funcionário]=$B$5)*(tbVisitas[Data]&gt;=VLOOKUP($B$7,Aux!$E$2:$G$13,2,FALSE))*(tbVisitas[Data]&lt;=VLOOKUP($B$7,Aux!$E$2:$G$13,3,FALSE))=1,tbVisitas[Linha]),ROW(A738)),IF((tbVisitas[Funcionário]=$B$5)*(tbVisitas[Data]&gt;=VLOOKUP($B$7,Aux!$E$2:$G$13,2,FALSE))*(tbVisitas[Data]&lt;=VLOOKUP($B$7,Aux!$E$2:$G$13,3,FALSE))=1,tbVisitas[Linha]),0),9),"")</f>
        <v/>
      </c>
    </row>
    <row r="744" spans="4:9" ht="30" customHeight="1" x14ac:dyDescent="0.25">
      <c r="D744" s="28" t="str">
        <f ca="1">IF($I744="","",IFERROR(INDEX(tbVisitas[],MATCH($I744,tbVisitas[Linha],0),3),""))</f>
        <v/>
      </c>
      <c r="E744" s="28" t="str">
        <f ca="1">IF($I744="","",IFERROR(INDEX(tbVisitas[],MATCH($I744,tbVisitas[Linha],0),5),""))</f>
        <v/>
      </c>
      <c r="F744" s="29" t="str">
        <f ca="1">IF($I744="","",IFERROR(INDEX(tbVisitas[],MATCH($I744,tbVisitas[Linha],0),1),""))</f>
        <v/>
      </c>
      <c r="G744" s="30" t="str">
        <f ca="1">IF($I744="","",IFERROR(INDEX(tbVisitas[],MATCH($I744,tbVisitas[Linha],0),6),""))</f>
        <v/>
      </c>
      <c r="H744" s="30" t="str">
        <f ca="1">IF($I744="","",IFERROR(INDEX(tbVisitas[],MATCH($I744,tbVisitas[Linha],0),7),""))</f>
        <v/>
      </c>
      <c r="I744" s="30" t="str">
        <f t="array" aca="1" ref="I744" ca="1">IFERROR(INDEX(tbVisitas[],MATCH(SMALL(IF((tbVisitas[Funcionário]=$B$5)*(tbVisitas[Data]&gt;=VLOOKUP($B$7,Aux!$E$2:$G$13,2,FALSE))*(tbVisitas[Data]&lt;=VLOOKUP($B$7,Aux!$E$2:$G$13,3,FALSE))=1,tbVisitas[Linha]),ROW(A739)),IF((tbVisitas[Funcionário]=$B$5)*(tbVisitas[Data]&gt;=VLOOKUP($B$7,Aux!$E$2:$G$13,2,FALSE))*(tbVisitas[Data]&lt;=VLOOKUP($B$7,Aux!$E$2:$G$13,3,FALSE))=1,tbVisitas[Linha]),0),9),"")</f>
        <v/>
      </c>
    </row>
    <row r="745" spans="4:9" ht="30" customHeight="1" x14ac:dyDescent="0.25">
      <c r="D745" s="28" t="str">
        <f ca="1">IF($I745="","",IFERROR(INDEX(tbVisitas[],MATCH($I745,tbVisitas[Linha],0),3),""))</f>
        <v/>
      </c>
      <c r="E745" s="28" t="str">
        <f ca="1">IF($I745="","",IFERROR(INDEX(tbVisitas[],MATCH($I745,tbVisitas[Linha],0),5),""))</f>
        <v/>
      </c>
      <c r="F745" s="29" t="str">
        <f ca="1">IF($I745="","",IFERROR(INDEX(tbVisitas[],MATCH($I745,tbVisitas[Linha],0),1),""))</f>
        <v/>
      </c>
      <c r="G745" s="30" t="str">
        <f ca="1">IF($I745="","",IFERROR(INDEX(tbVisitas[],MATCH($I745,tbVisitas[Linha],0),6),""))</f>
        <v/>
      </c>
      <c r="H745" s="30" t="str">
        <f ca="1">IF($I745="","",IFERROR(INDEX(tbVisitas[],MATCH($I745,tbVisitas[Linha],0),7),""))</f>
        <v/>
      </c>
      <c r="I745" s="30" t="str">
        <f t="array" aca="1" ref="I745" ca="1">IFERROR(INDEX(tbVisitas[],MATCH(SMALL(IF((tbVisitas[Funcionário]=$B$5)*(tbVisitas[Data]&gt;=VLOOKUP($B$7,Aux!$E$2:$G$13,2,FALSE))*(tbVisitas[Data]&lt;=VLOOKUP($B$7,Aux!$E$2:$G$13,3,FALSE))=1,tbVisitas[Linha]),ROW(A740)),IF((tbVisitas[Funcionário]=$B$5)*(tbVisitas[Data]&gt;=VLOOKUP($B$7,Aux!$E$2:$G$13,2,FALSE))*(tbVisitas[Data]&lt;=VLOOKUP($B$7,Aux!$E$2:$G$13,3,FALSE))=1,tbVisitas[Linha]),0),9),"")</f>
        <v/>
      </c>
    </row>
    <row r="746" spans="4:9" ht="30" customHeight="1" x14ac:dyDescent="0.25">
      <c r="D746" s="28" t="str">
        <f ca="1">IF($I746="","",IFERROR(INDEX(tbVisitas[],MATCH($I746,tbVisitas[Linha],0),3),""))</f>
        <v/>
      </c>
      <c r="E746" s="28" t="str">
        <f ca="1">IF($I746="","",IFERROR(INDEX(tbVisitas[],MATCH($I746,tbVisitas[Linha],0),5),""))</f>
        <v/>
      </c>
      <c r="F746" s="29" t="str">
        <f ca="1">IF($I746="","",IFERROR(INDEX(tbVisitas[],MATCH($I746,tbVisitas[Linha],0),1),""))</f>
        <v/>
      </c>
      <c r="G746" s="30" t="str">
        <f ca="1">IF($I746="","",IFERROR(INDEX(tbVisitas[],MATCH($I746,tbVisitas[Linha],0),6),""))</f>
        <v/>
      </c>
      <c r="H746" s="30" t="str">
        <f ca="1">IF($I746="","",IFERROR(INDEX(tbVisitas[],MATCH($I746,tbVisitas[Linha],0),7),""))</f>
        <v/>
      </c>
      <c r="I746" s="30" t="str">
        <f t="array" aca="1" ref="I746" ca="1">IFERROR(INDEX(tbVisitas[],MATCH(SMALL(IF((tbVisitas[Funcionário]=$B$5)*(tbVisitas[Data]&gt;=VLOOKUP($B$7,Aux!$E$2:$G$13,2,FALSE))*(tbVisitas[Data]&lt;=VLOOKUP($B$7,Aux!$E$2:$G$13,3,FALSE))=1,tbVisitas[Linha]),ROW(A741)),IF((tbVisitas[Funcionário]=$B$5)*(tbVisitas[Data]&gt;=VLOOKUP($B$7,Aux!$E$2:$G$13,2,FALSE))*(tbVisitas[Data]&lt;=VLOOKUP($B$7,Aux!$E$2:$G$13,3,FALSE))=1,tbVisitas[Linha]),0),9),"")</f>
        <v/>
      </c>
    </row>
    <row r="747" spans="4:9" ht="30" customHeight="1" x14ac:dyDescent="0.25">
      <c r="D747" s="28" t="str">
        <f ca="1">IF($I747="","",IFERROR(INDEX(tbVisitas[],MATCH($I747,tbVisitas[Linha],0),3),""))</f>
        <v/>
      </c>
      <c r="E747" s="28" t="str">
        <f ca="1">IF($I747="","",IFERROR(INDEX(tbVisitas[],MATCH($I747,tbVisitas[Linha],0),5),""))</f>
        <v/>
      </c>
      <c r="F747" s="29" t="str">
        <f ca="1">IF($I747="","",IFERROR(INDEX(tbVisitas[],MATCH($I747,tbVisitas[Linha],0),1),""))</f>
        <v/>
      </c>
      <c r="G747" s="30" t="str">
        <f ca="1">IF($I747="","",IFERROR(INDEX(tbVisitas[],MATCH($I747,tbVisitas[Linha],0),6),""))</f>
        <v/>
      </c>
      <c r="H747" s="30" t="str">
        <f ca="1">IF($I747="","",IFERROR(INDEX(tbVisitas[],MATCH($I747,tbVisitas[Linha],0),7),""))</f>
        <v/>
      </c>
      <c r="I747" s="30" t="str">
        <f t="array" aca="1" ref="I747" ca="1">IFERROR(INDEX(tbVisitas[],MATCH(SMALL(IF((tbVisitas[Funcionário]=$B$5)*(tbVisitas[Data]&gt;=VLOOKUP($B$7,Aux!$E$2:$G$13,2,FALSE))*(tbVisitas[Data]&lt;=VLOOKUP($B$7,Aux!$E$2:$G$13,3,FALSE))=1,tbVisitas[Linha]),ROW(A742)),IF((tbVisitas[Funcionário]=$B$5)*(tbVisitas[Data]&gt;=VLOOKUP($B$7,Aux!$E$2:$G$13,2,FALSE))*(tbVisitas[Data]&lt;=VLOOKUP($B$7,Aux!$E$2:$G$13,3,FALSE))=1,tbVisitas[Linha]),0),9),"")</f>
        <v/>
      </c>
    </row>
    <row r="748" spans="4:9" ht="30" customHeight="1" x14ac:dyDescent="0.25">
      <c r="D748" s="28" t="str">
        <f ca="1">IF($I748="","",IFERROR(INDEX(tbVisitas[],MATCH($I748,tbVisitas[Linha],0),3),""))</f>
        <v/>
      </c>
      <c r="E748" s="28" t="str">
        <f ca="1">IF($I748="","",IFERROR(INDEX(tbVisitas[],MATCH($I748,tbVisitas[Linha],0),5),""))</f>
        <v/>
      </c>
      <c r="F748" s="29" t="str">
        <f ca="1">IF($I748="","",IFERROR(INDEX(tbVisitas[],MATCH($I748,tbVisitas[Linha],0),1),""))</f>
        <v/>
      </c>
      <c r="G748" s="30" t="str">
        <f ca="1">IF($I748="","",IFERROR(INDEX(tbVisitas[],MATCH($I748,tbVisitas[Linha],0),6),""))</f>
        <v/>
      </c>
      <c r="H748" s="30" t="str">
        <f ca="1">IF($I748="","",IFERROR(INDEX(tbVisitas[],MATCH($I748,tbVisitas[Linha],0),7),""))</f>
        <v/>
      </c>
      <c r="I748" s="30" t="str">
        <f t="array" aca="1" ref="I748" ca="1">IFERROR(INDEX(tbVisitas[],MATCH(SMALL(IF((tbVisitas[Funcionário]=$B$5)*(tbVisitas[Data]&gt;=VLOOKUP($B$7,Aux!$E$2:$G$13,2,FALSE))*(tbVisitas[Data]&lt;=VLOOKUP($B$7,Aux!$E$2:$G$13,3,FALSE))=1,tbVisitas[Linha]),ROW(A743)),IF((tbVisitas[Funcionário]=$B$5)*(tbVisitas[Data]&gt;=VLOOKUP($B$7,Aux!$E$2:$G$13,2,FALSE))*(tbVisitas[Data]&lt;=VLOOKUP($B$7,Aux!$E$2:$G$13,3,FALSE))=1,tbVisitas[Linha]),0),9),"")</f>
        <v/>
      </c>
    </row>
    <row r="749" spans="4:9" ht="30" customHeight="1" x14ac:dyDescent="0.25">
      <c r="D749" s="28" t="str">
        <f ca="1">IF($I749="","",IFERROR(INDEX(tbVisitas[],MATCH($I749,tbVisitas[Linha],0),3),""))</f>
        <v/>
      </c>
      <c r="E749" s="28" t="str">
        <f ca="1">IF($I749="","",IFERROR(INDEX(tbVisitas[],MATCH($I749,tbVisitas[Linha],0),5),""))</f>
        <v/>
      </c>
      <c r="F749" s="29" t="str">
        <f ca="1">IF($I749="","",IFERROR(INDEX(tbVisitas[],MATCH($I749,tbVisitas[Linha],0),1),""))</f>
        <v/>
      </c>
      <c r="G749" s="30" t="str">
        <f ca="1">IF($I749="","",IFERROR(INDEX(tbVisitas[],MATCH($I749,tbVisitas[Linha],0),6),""))</f>
        <v/>
      </c>
      <c r="H749" s="30" t="str">
        <f ca="1">IF($I749="","",IFERROR(INDEX(tbVisitas[],MATCH($I749,tbVisitas[Linha],0),7),""))</f>
        <v/>
      </c>
      <c r="I749" s="30" t="str">
        <f t="array" aca="1" ref="I749" ca="1">IFERROR(INDEX(tbVisitas[],MATCH(SMALL(IF((tbVisitas[Funcionário]=$B$5)*(tbVisitas[Data]&gt;=VLOOKUP($B$7,Aux!$E$2:$G$13,2,FALSE))*(tbVisitas[Data]&lt;=VLOOKUP($B$7,Aux!$E$2:$G$13,3,FALSE))=1,tbVisitas[Linha]),ROW(A744)),IF((tbVisitas[Funcionário]=$B$5)*(tbVisitas[Data]&gt;=VLOOKUP($B$7,Aux!$E$2:$G$13,2,FALSE))*(tbVisitas[Data]&lt;=VLOOKUP($B$7,Aux!$E$2:$G$13,3,FALSE))=1,tbVisitas[Linha]),0),9),"")</f>
        <v/>
      </c>
    </row>
    <row r="750" spans="4:9" ht="30" customHeight="1" x14ac:dyDescent="0.25">
      <c r="D750" s="28" t="str">
        <f ca="1">IF($I750="","",IFERROR(INDEX(tbVisitas[],MATCH($I750,tbVisitas[Linha],0),3),""))</f>
        <v/>
      </c>
      <c r="E750" s="28" t="str">
        <f ca="1">IF($I750="","",IFERROR(INDEX(tbVisitas[],MATCH($I750,tbVisitas[Linha],0),5),""))</f>
        <v/>
      </c>
      <c r="F750" s="29" t="str">
        <f ca="1">IF($I750="","",IFERROR(INDEX(tbVisitas[],MATCH($I750,tbVisitas[Linha],0),1),""))</f>
        <v/>
      </c>
      <c r="G750" s="30" t="str">
        <f ca="1">IF($I750="","",IFERROR(INDEX(tbVisitas[],MATCH($I750,tbVisitas[Linha],0),6),""))</f>
        <v/>
      </c>
      <c r="H750" s="30" t="str">
        <f ca="1">IF($I750="","",IFERROR(INDEX(tbVisitas[],MATCH($I750,tbVisitas[Linha],0),7),""))</f>
        <v/>
      </c>
      <c r="I750" s="30" t="str">
        <f t="array" aca="1" ref="I750" ca="1">IFERROR(INDEX(tbVisitas[],MATCH(SMALL(IF((tbVisitas[Funcionário]=$B$5)*(tbVisitas[Data]&gt;=VLOOKUP($B$7,Aux!$E$2:$G$13,2,FALSE))*(tbVisitas[Data]&lt;=VLOOKUP($B$7,Aux!$E$2:$G$13,3,FALSE))=1,tbVisitas[Linha]),ROW(A745)),IF((tbVisitas[Funcionário]=$B$5)*(tbVisitas[Data]&gt;=VLOOKUP($B$7,Aux!$E$2:$G$13,2,FALSE))*(tbVisitas[Data]&lt;=VLOOKUP($B$7,Aux!$E$2:$G$13,3,FALSE))=1,tbVisitas[Linha]),0),9),"")</f>
        <v/>
      </c>
    </row>
    <row r="751" spans="4:9" ht="30" customHeight="1" x14ac:dyDescent="0.25">
      <c r="D751" s="28" t="str">
        <f ca="1">IF($I751="","",IFERROR(INDEX(tbVisitas[],MATCH($I751,tbVisitas[Linha],0),3),""))</f>
        <v/>
      </c>
      <c r="E751" s="28" t="str">
        <f ca="1">IF($I751="","",IFERROR(INDEX(tbVisitas[],MATCH($I751,tbVisitas[Linha],0),5),""))</f>
        <v/>
      </c>
      <c r="F751" s="29" t="str">
        <f ca="1">IF($I751="","",IFERROR(INDEX(tbVisitas[],MATCH($I751,tbVisitas[Linha],0),1),""))</f>
        <v/>
      </c>
      <c r="G751" s="30" t="str">
        <f ca="1">IF($I751="","",IFERROR(INDEX(tbVisitas[],MATCH($I751,tbVisitas[Linha],0),6),""))</f>
        <v/>
      </c>
      <c r="H751" s="30" t="str">
        <f ca="1">IF($I751="","",IFERROR(INDEX(tbVisitas[],MATCH($I751,tbVisitas[Linha],0),7),""))</f>
        <v/>
      </c>
      <c r="I751" s="30" t="str">
        <f t="array" aca="1" ref="I751" ca="1">IFERROR(INDEX(tbVisitas[],MATCH(SMALL(IF((tbVisitas[Funcionário]=$B$5)*(tbVisitas[Data]&gt;=VLOOKUP($B$7,Aux!$E$2:$G$13,2,FALSE))*(tbVisitas[Data]&lt;=VLOOKUP($B$7,Aux!$E$2:$G$13,3,FALSE))=1,tbVisitas[Linha]),ROW(A746)),IF((tbVisitas[Funcionário]=$B$5)*(tbVisitas[Data]&gt;=VLOOKUP($B$7,Aux!$E$2:$G$13,2,FALSE))*(tbVisitas[Data]&lt;=VLOOKUP($B$7,Aux!$E$2:$G$13,3,FALSE))=1,tbVisitas[Linha]),0),9),"")</f>
        <v/>
      </c>
    </row>
    <row r="752" spans="4:9" ht="30" customHeight="1" x14ac:dyDescent="0.25">
      <c r="D752" s="28" t="str">
        <f ca="1">IF($I752="","",IFERROR(INDEX(tbVisitas[],MATCH($I752,tbVisitas[Linha],0),3),""))</f>
        <v/>
      </c>
      <c r="E752" s="28" t="str">
        <f ca="1">IF($I752="","",IFERROR(INDEX(tbVisitas[],MATCH($I752,tbVisitas[Linha],0),5),""))</f>
        <v/>
      </c>
      <c r="F752" s="29" t="str">
        <f ca="1">IF($I752="","",IFERROR(INDEX(tbVisitas[],MATCH($I752,tbVisitas[Linha],0),1),""))</f>
        <v/>
      </c>
      <c r="G752" s="30" t="str">
        <f ca="1">IF($I752="","",IFERROR(INDEX(tbVisitas[],MATCH($I752,tbVisitas[Linha],0),6),""))</f>
        <v/>
      </c>
      <c r="H752" s="30" t="str">
        <f ca="1">IF($I752="","",IFERROR(INDEX(tbVisitas[],MATCH($I752,tbVisitas[Linha],0),7),""))</f>
        <v/>
      </c>
      <c r="I752" s="30" t="str">
        <f t="array" aca="1" ref="I752" ca="1">IFERROR(INDEX(tbVisitas[],MATCH(SMALL(IF((tbVisitas[Funcionário]=$B$5)*(tbVisitas[Data]&gt;=VLOOKUP($B$7,Aux!$E$2:$G$13,2,FALSE))*(tbVisitas[Data]&lt;=VLOOKUP($B$7,Aux!$E$2:$G$13,3,FALSE))=1,tbVisitas[Linha]),ROW(A747)),IF((tbVisitas[Funcionário]=$B$5)*(tbVisitas[Data]&gt;=VLOOKUP($B$7,Aux!$E$2:$G$13,2,FALSE))*(tbVisitas[Data]&lt;=VLOOKUP($B$7,Aux!$E$2:$G$13,3,FALSE))=1,tbVisitas[Linha]),0),9),"")</f>
        <v/>
      </c>
    </row>
    <row r="753" spans="4:9" ht="30" customHeight="1" x14ac:dyDescent="0.25">
      <c r="D753" s="28" t="str">
        <f ca="1">IF($I753="","",IFERROR(INDEX(tbVisitas[],MATCH($I753,tbVisitas[Linha],0),3),""))</f>
        <v/>
      </c>
      <c r="E753" s="28" t="str">
        <f ca="1">IF($I753="","",IFERROR(INDEX(tbVisitas[],MATCH($I753,tbVisitas[Linha],0),5),""))</f>
        <v/>
      </c>
      <c r="F753" s="29" t="str">
        <f ca="1">IF($I753="","",IFERROR(INDEX(tbVisitas[],MATCH($I753,tbVisitas[Linha],0),1),""))</f>
        <v/>
      </c>
      <c r="G753" s="30" t="str">
        <f ca="1">IF($I753="","",IFERROR(INDEX(tbVisitas[],MATCH($I753,tbVisitas[Linha],0),6),""))</f>
        <v/>
      </c>
      <c r="H753" s="30" t="str">
        <f ca="1">IF($I753="","",IFERROR(INDEX(tbVisitas[],MATCH($I753,tbVisitas[Linha],0),7),""))</f>
        <v/>
      </c>
      <c r="I753" s="30" t="str">
        <f t="array" aca="1" ref="I753" ca="1">IFERROR(INDEX(tbVisitas[],MATCH(SMALL(IF((tbVisitas[Funcionário]=$B$5)*(tbVisitas[Data]&gt;=VLOOKUP($B$7,Aux!$E$2:$G$13,2,FALSE))*(tbVisitas[Data]&lt;=VLOOKUP($B$7,Aux!$E$2:$G$13,3,FALSE))=1,tbVisitas[Linha]),ROW(A748)),IF((tbVisitas[Funcionário]=$B$5)*(tbVisitas[Data]&gt;=VLOOKUP($B$7,Aux!$E$2:$G$13,2,FALSE))*(tbVisitas[Data]&lt;=VLOOKUP($B$7,Aux!$E$2:$G$13,3,FALSE))=1,tbVisitas[Linha]),0),9),"")</f>
        <v/>
      </c>
    </row>
    <row r="754" spans="4:9" ht="30" customHeight="1" x14ac:dyDescent="0.25">
      <c r="D754" s="28" t="str">
        <f ca="1">IF($I754="","",IFERROR(INDEX(tbVisitas[],MATCH($I754,tbVisitas[Linha],0),3),""))</f>
        <v/>
      </c>
      <c r="E754" s="28" t="str">
        <f ca="1">IF($I754="","",IFERROR(INDEX(tbVisitas[],MATCH($I754,tbVisitas[Linha],0),5),""))</f>
        <v/>
      </c>
      <c r="F754" s="29" t="str">
        <f ca="1">IF($I754="","",IFERROR(INDEX(tbVisitas[],MATCH($I754,tbVisitas[Linha],0),1),""))</f>
        <v/>
      </c>
      <c r="G754" s="30" t="str">
        <f ca="1">IF($I754="","",IFERROR(INDEX(tbVisitas[],MATCH($I754,tbVisitas[Linha],0),6),""))</f>
        <v/>
      </c>
      <c r="H754" s="30" t="str">
        <f ca="1">IF($I754="","",IFERROR(INDEX(tbVisitas[],MATCH($I754,tbVisitas[Linha],0),7),""))</f>
        <v/>
      </c>
      <c r="I754" s="30" t="str">
        <f t="array" aca="1" ref="I754" ca="1">IFERROR(INDEX(tbVisitas[],MATCH(SMALL(IF((tbVisitas[Funcionário]=$B$5)*(tbVisitas[Data]&gt;=VLOOKUP($B$7,Aux!$E$2:$G$13,2,FALSE))*(tbVisitas[Data]&lt;=VLOOKUP($B$7,Aux!$E$2:$G$13,3,FALSE))=1,tbVisitas[Linha]),ROW(A749)),IF((tbVisitas[Funcionário]=$B$5)*(tbVisitas[Data]&gt;=VLOOKUP($B$7,Aux!$E$2:$G$13,2,FALSE))*(tbVisitas[Data]&lt;=VLOOKUP($B$7,Aux!$E$2:$G$13,3,FALSE))=1,tbVisitas[Linha]),0),9),"")</f>
        <v/>
      </c>
    </row>
    <row r="755" spans="4:9" ht="30" customHeight="1" x14ac:dyDescent="0.25">
      <c r="D755" s="28" t="str">
        <f ca="1">IF($I755="","",IFERROR(INDEX(tbVisitas[],MATCH($I755,tbVisitas[Linha],0),3),""))</f>
        <v/>
      </c>
      <c r="E755" s="28" t="str">
        <f ca="1">IF($I755="","",IFERROR(INDEX(tbVisitas[],MATCH($I755,tbVisitas[Linha],0),5),""))</f>
        <v/>
      </c>
      <c r="F755" s="29" t="str">
        <f ca="1">IF($I755="","",IFERROR(INDEX(tbVisitas[],MATCH($I755,tbVisitas[Linha],0),1),""))</f>
        <v/>
      </c>
      <c r="G755" s="30" t="str">
        <f ca="1">IF($I755="","",IFERROR(INDEX(tbVisitas[],MATCH($I755,tbVisitas[Linha],0),6),""))</f>
        <v/>
      </c>
      <c r="H755" s="30" t="str">
        <f ca="1">IF($I755="","",IFERROR(INDEX(tbVisitas[],MATCH($I755,tbVisitas[Linha],0),7),""))</f>
        <v/>
      </c>
      <c r="I755" s="30" t="str">
        <f t="array" aca="1" ref="I755" ca="1">IFERROR(INDEX(tbVisitas[],MATCH(SMALL(IF((tbVisitas[Funcionário]=$B$5)*(tbVisitas[Data]&gt;=VLOOKUP($B$7,Aux!$E$2:$G$13,2,FALSE))*(tbVisitas[Data]&lt;=VLOOKUP($B$7,Aux!$E$2:$G$13,3,FALSE))=1,tbVisitas[Linha]),ROW(A750)),IF((tbVisitas[Funcionário]=$B$5)*(tbVisitas[Data]&gt;=VLOOKUP($B$7,Aux!$E$2:$G$13,2,FALSE))*(tbVisitas[Data]&lt;=VLOOKUP($B$7,Aux!$E$2:$G$13,3,FALSE))=1,tbVisitas[Linha]),0),9),"")</f>
        <v/>
      </c>
    </row>
    <row r="756" spans="4:9" ht="30" customHeight="1" x14ac:dyDescent="0.25">
      <c r="D756" s="28" t="str">
        <f ca="1">IF($I756="","",IFERROR(INDEX(tbVisitas[],MATCH($I756,tbVisitas[Linha],0),3),""))</f>
        <v/>
      </c>
      <c r="E756" s="28" t="str">
        <f ca="1">IF($I756="","",IFERROR(INDEX(tbVisitas[],MATCH($I756,tbVisitas[Linha],0),5),""))</f>
        <v/>
      </c>
      <c r="F756" s="29" t="str">
        <f ca="1">IF($I756="","",IFERROR(INDEX(tbVisitas[],MATCH($I756,tbVisitas[Linha],0),1),""))</f>
        <v/>
      </c>
      <c r="G756" s="30" t="str">
        <f ca="1">IF($I756="","",IFERROR(INDEX(tbVisitas[],MATCH($I756,tbVisitas[Linha],0),6),""))</f>
        <v/>
      </c>
      <c r="H756" s="30" t="str">
        <f ca="1">IF($I756="","",IFERROR(INDEX(tbVisitas[],MATCH($I756,tbVisitas[Linha],0),7),""))</f>
        <v/>
      </c>
      <c r="I756" s="30" t="str">
        <f t="array" aca="1" ref="I756" ca="1">IFERROR(INDEX(tbVisitas[],MATCH(SMALL(IF((tbVisitas[Funcionário]=$B$5)*(tbVisitas[Data]&gt;=VLOOKUP($B$7,Aux!$E$2:$G$13,2,FALSE))*(tbVisitas[Data]&lt;=VLOOKUP($B$7,Aux!$E$2:$G$13,3,FALSE))=1,tbVisitas[Linha]),ROW(A751)),IF((tbVisitas[Funcionário]=$B$5)*(tbVisitas[Data]&gt;=VLOOKUP($B$7,Aux!$E$2:$G$13,2,FALSE))*(tbVisitas[Data]&lt;=VLOOKUP($B$7,Aux!$E$2:$G$13,3,FALSE))=1,tbVisitas[Linha]),0),9),"")</f>
        <v/>
      </c>
    </row>
    <row r="757" spans="4:9" ht="30" customHeight="1" x14ac:dyDescent="0.25">
      <c r="D757" s="28" t="str">
        <f ca="1">IF($I757="","",IFERROR(INDEX(tbVisitas[],MATCH($I757,tbVisitas[Linha],0),3),""))</f>
        <v/>
      </c>
      <c r="E757" s="28" t="str">
        <f ca="1">IF($I757="","",IFERROR(INDEX(tbVisitas[],MATCH($I757,tbVisitas[Linha],0),5),""))</f>
        <v/>
      </c>
      <c r="F757" s="29" t="str">
        <f ca="1">IF($I757="","",IFERROR(INDEX(tbVisitas[],MATCH($I757,tbVisitas[Linha],0),1),""))</f>
        <v/>
      </c>
      <c r="G757" s="30" t="str">
        <f ca="1">IF($I757="","",IFERROR(INDEX(tbVisitas[],MATCH($I757,tbVisitas[Linha],0),6),""))</f>
        <v/>
      </c>
      <c r="H757" s="30" t="str">
        <f ca="1">IF($I757="","",IFERROR(INDEX(tbVisitas[],MATCH($I757,tbVisitas[Linha],0),7),""))</f>
        <v/>
      </c>
      <c r="I757" s="30" t="str">
        <f t="array" aca="1" ref="I757" ca="1">IFERROR(INDEX(tbVisitas[],MATCH(SMALL(IF((tbVisitas[Funcionário]=$B$5)*(tbVisitas[Data]&gt;=VLOOKUP($B$7,Aux!$E$2:$G$13,2,FALSE))*(tbVisitas[Data]&lt;=VLOOKUP($B$7,Aux!$E$2:$G$13,3,FALSE))=1,tbVisitas[Linha]),ROW(A752)),IF((tbVisitas[Funcionário]=$B$5)*(tbVisitas[Data]&gt;=VLOOKUP($B$7,Aux!$E$2:$G$13,2,FALSE))*(tbVisitas[Data]&lt;=VLOOKUP($B$7,Aux!$E$2:$G$13,3,FALSE))=1,tbVisitas[Linha]),0),9),"")</f>
        <v/>
      </c>
    </row>
    <row r="758" spans="4:9" ht="30" customHeight="1" x14ac:dyDescent="0.25">
      <c r="D758" s="28" t="str">
        <f ca="1">IF($I758="","",IFERROR(INDEX(tbVisitas[],MATCH($I758,tbVisitas[Linha],0),3),""))</f>
        <v/>
      </c>
      <c r="E758" s="28" t="str">
        <f ca="1">IF($I758="","",IFERROR(INDEX(tbVisitas[],MATCH($I758,tbVisitas[Linha],0),5),""))</f>
        <v/>
      </c>
      <c r="F758" s="29" t="str">
        <f ca="1">IF($I758="","",IFERROR(INDEX(tbVisitas[],MATCH($I758,tbVisitas[Linha],0),1),""))</f>
        <v/>
      </c>
      <c r="G758" s="30" t="str">
        <f ca="1">IF($I758="","",IFERROR(INDEX(tbVisitas[],MATCH($I758,tbVisitas[Linha],0),6),""))</f>
        <v/>
      </c>
      <c r="H758" s="30" t="str">
        <f ca="1">IF($I758="","",IFERROR(INDEX(tbVisitas[],MATCH($I758,tbVisitas[Linha],0),7),""))</f>
        <v/>
      </c>
      <c r="I758" s="30" t="str">
        <f t="array" aca="1" ref="I758" ca="1">IFERROR(INDEX(tbVisitas[],MATCH(SMALL(IF((tbVisitas[Funcionário]=$B$5)*(tbVisitas[Data]&gt;=VLOOKUP($B$7,Aux!$E$2:$G$13,2,FALSE))*(tbVisitas[Data]&lt;=VLOOKUP($B$7,Aux!$E$2:$G$13,3,FALSE))=1,tbVisitas[Linha]),ROW(A753)),IF((tbVisitas[Funcionário]=$B$5)*(tbVisitas[Data]&gt;=VLOOKUP($B$7,Aux!$E$2:$G$13,2,FALSE))*(tbVisitas[Data]&lt;=VLOOKUP($B$7,Aux!$E$2:$G$13,3,FALSE))=1,tbVisitas[Linha]),0),9),"")</f>
        <v/>
      </c>
    </row>
    <row r="759" spans="4:9" ht="30" customHeight="1" x14ac:dyDescent="0.25">
      <c r="D759" s="28" t="str">
        <f ca="1">IF($I759="","",IFERROR(INDEX(tbVisitas[],MATCH($I759,tbVisitas[Linha],0),3),""))</f>
        <v/>
      </c>
      <c r="E759" s="28" t="str">
        <f ca="1">IF($I759="","",IFERROR(INDEX(tbVisitas[],MATCH($I759,tbVisitas[Linha],0),5),""))</f>
        <v/>
      </c>
      <c r="F759" s="29" t="str">
        <f ca="1">IF($I759="","",IFERROR(INDEX(tbVisitas[],MATCH($I759,tbVisitas[Linha],0),1),""))</f>
        <v/>
      </c>
      <c r="G759" s="30" t="str">
        <f ca="1">IF($I759="","",IFERROR(INDEX(tbVisitas[],MATCH($I759,tbVisitas[Linha],0),6),""))</f>
        <v/>
      </c>
      <c r="H759" s="30" t="str">
        <f ca="1">IF($I759="","",IFERROR(INDEX(tbVisitas[],MATCH($I759,tbVisitas[Linha],0),7),""))</f>
        <v/>
      </c>
      <c r="I759" s="30" t="str">
        <f t="array" aca="1" ref="I759" ca="1">IFERROR(INDEX(tbVisitas[],MATCH(SMALL(IF((tbVisitas[Funcionário]=$B$5)*(tbVisitas[Data]&gt;=VLOOKUP($B$7,Aux!$E$2:$G$13,2,FALSE))*(tbVisitas[Data]&lt;=VLOOKUP($B$7,Aux!$E$2:$G$13,3,FALSE))=1,tbVisitas[Linha]),ROW(A754)),IF((tbVisitas[Funcionário]=$B$5)*(tbVisitas[Data]&gt;=VLOOKUP($B$7,Aux!$E$2:$G$13,2,FALSE))*(tbVisitas[Data]&lt;=VLOOKUP($B$7,Aux!$E$2:$G$13,3,FALSE))=1,tbVisitas[Linha]),0),9),"")</f>
        <v/>
      </c>
    </row>
    <row r="760" spans="4:9" ht="30" customHeight="1" x14ac:dyDescent="0.25">
      <c r="D760" s="28" t="str">
        <f ca="1">IF($I760="","",IFERROR(INDEX(tbVisitas[],MATCH($I760,tbVisitas[Linha],0),3),""))</f>
        <v/>
      </c>
      <c r="E760" s="28" t="str">
        <f ca="1">IF($I760="","",IFERROR(INDEX(tbVisitas[],MATCH($I760,tbVisitas[Linha],0),5),""))</f>
        <v/>
      </c>
      <c r="F760" s="29" t="str">
        <f ca="1">IF($I760="","",IFERROR(INDEX(tbVisitas[],MATCH($I760,tbVisitas[Linha],0),1),""))</f>
        <v/>
      </c>
      <c r="G760" s="30" t="str">
        <f ca="1">IF($I760="","",IFERROR(INDEX(tbVisitas[],MATCH($I760,tbVisitas[Linha],0),6),""))</f>
        <v/>
      </c>
      <c r="H760" s="30" t="str">
        <f ca="1">IF($I760="","",IFERROR(INDEX(tbVisitas[],MATCH($I760,tbVisitas[Linha],0),7),""))</f>
        <v/>
      </c>
      <c r="I760" s="30" t="str">
        <f t="array" aca="1" ref="I760" ca="1">IFERROR(INDEX(tbVisitas[],MATCH(SMALL(IF((tbVisitas[Funcionário]=$B$5)*(tbVisitas[Data]&gt;=VLOOKUP($B$7,Aux!$E$2:$G$13,2,FALSE))*(tbVisitas[Data]&lt;=VLOOKUP($B$7,Aux!$E$2:$G$13,3,FALSE))=1,tbVisitas[Linha]),ROW(A755)),IF((tbVisitas[Funcionário]=$B$5)*(tbVisitas[Data]&gt;=VLOOKUP($B$7,Aux!$E$2:$G$13,2,FALSE))*(tbVisitas[Data]&lt;=VLOOKUP($B$7,Aux!$E$2:$G$13,3,FALSE))=1,tbVisitas[Linha]),0),9),"")</f>
        <v/>
      </c>
    </row>
    <row r="761" spans="4:9" ht="30" customHeight="1" x14ac:dyDescent="0.25">
      <c r="D761" s="28" t="str">
        <f ca="1">IF($I761="","",IFERROR(INDEX(tbVisitas[],MATCH($I761,tbVisitas[Linha],0),3),""))</f>
        <v/>
      </c>
      <c r="E761" s="28" t="str">
        <f ca="1">IF($I761="","",IFERROR(INDEX(tbVisitas[],MATCH($I761,tbVisitas[Linha],0),5),""))</f>
        <v/>
      </c>
      <c r="F761" s="29" t="str">
        <f ca="1">IF($I761="","",IFERROR(INDEX(tbVisitas[],MATCH($I761,tbVisitas[Linha],0),1),""))</f>
        <v/>
      </c>
      <c r="G761" s="30" t="str">
        <f ca="1">IF($I761="","",IFERROR(INDEX(tbVisitas[],MATCH($I761,tbVisitas[Linha],0),6),""))</f>
        <v/>
      </c>
      <c r="H761" s="30" t="str">
        <f ca="1">IF($I761="","",IFERROR(INDEX(tbVisitas[],MATCH($I761,tbVisitas[Linha],0),7),""))</f>
        <v/>
      </c>
      <c r="I761" s="30" t="str">
        <f t="array" aca="1" ref="I761" ca="1">IFERROR(INDEX(tbVisitas[],MATCH(SMALL(IF((tbVisitas[Funcionário]=$B$5)*(tbVisitas[Data]&gt;=VLOOKUP($B$7,Aux!$E$2:$G$13,2,FALSE))*(tbVisitas[Data]&lt;=VLOOKUP($B$7,Aux!$E$2:$G$13,3,FALSE))=1,tbVisitas[Linha]),ROW(A756)),IF((tbVisitas[Funcionário]=$B$5)*(tbVisitas[Data]&gt;=VLOOKUP($B$7,Aux!$E$2:$G$13,2,FALSE))*(tbVisitas[Data]&lt;=VLOOKUP($B$7,Aux!$E$2:$G$13,3,FALSE))=1,tbVisitas[Linha]),0),9),"")</f>
        <v/>
      </c>
    </row>
    <row r="762" spans="4:9" ht="30" customHeight="1" x14ac:dyDescent="0.25">
      <c r="D762" s="28" t="str">
        <f ca="1">IF($I762="","",IFERROR(INDEX(tbVisitas[],MATCH($I762,tbVisitas[Linha],0),3),""))</f>
        <v/>
      </c>
      <c r="E762" s="28" t="str">
        <f ca="1">IF($I762="","",IFERROR(INDEX(tbVisitas[],MATCH($I762,tbVisitas[Linha],0),5),""))</f>
        <v/>
      </c>
      <c r="F762" s="29" t="str">
        <f ca="1">IF($I762="","",IFERROR(INDEX(tbVisitas[],MATCH($I762,tbVisitas[Linha],0),1),""))</f>
        <v/>
      </c>
      <c r="G762" s="30" t="str">
        <f ca="1">IF($I762="","",IFERROR(INDEX(tbVisitas[],MATCH($I762,tbVisitas[Linha],0),6),""))</f>
        <v/>
      </c>
      <c r="H762" s="30" t="str">
        <f ca="1">IF($I762="","",IFERROR(INDEX(tbVisitas[],MATCH($I762,tbVisitas[Linha],0),7),""))</f>
        <v/>
      </c>
      <c r="I762" s="30" t="str">
        <f t="array" aca="1" ref="I762" ca="1">IFERROR(INDEX(tbVisitas[],MATCH(SMALL(IF((tbVisitas[Funcionário]=$B$5)*(tbVisitas[Data]&gt;=VLOOKUP($B$7,Aux!$E$2:$G$13,2,FALSE))*(tbVisitas[Data]&lt;=VLOOKUP($B$7,Aux!$E$2:$G$13,3,FALSE))=1,tbVisitas[Linha]),ROW(A757)),IF((tbVisitas[Funcionário]=$B$5)*(tbVisitas[Data]&gt;=VLOOKUP($B$7,Aux!$E$2:$G$13,2,FALSE))*(tbVisitas[Data]&lt;=VLOOKUP($B$7,Aux!$E$2:$G$13,3,FALSE))=1,tbVisitas[Linha]),0),9),"")</f>
        <v/>
      </c>
    </row>
    <row r="763" spans="4:9" ht="30" customHeight="1" x14ac:dyDescent="0.25">
      <c r="D763" s="28" t="str">
        <f ca="1">IF($I763="","",IFERROR(INDEX(tbVisitas[],MATCH($I763,tbVisitas[Linha],0),3),""))</f>
        <v/>
      </c>
      <c r="E763" s="28" t="str">
        <f ca="1">IF($I763="","",IFERROR(INDEX(tbVisitas[],MATCH($I763,tbVisitas[Linha],0),5),""))</f>
        <v/>
      </c>
      <c r="F763" s="29" t="str">
        <f ca="1">IF($I763="","",IFERROR(INDEX(tbVisitas[],MATCH($I763,tbVisitas[Linha],0),1),""))</f>
        <v/>
      </c>
      <c r="G763" s="30" t="str">
        <f ca="1">IF($I763="","",IFERROR(INDEX(tbVisitas[],MATCH($I763,tbVisitas[Linha],0),6),""))</f>
        <v/>
      </c>
      <c r="H763" s="30" t="str">
        <f ca="1">IF($I763="","",IFERROR(INDEX(tbVisitas[],MATCH($I763,tbVisitas[Linha],0),7),""))</f>
        <v/>
      </c>
      <c r="I763" s="30" t="str">
        <f t="array" aca="1" ref="I763" ca="1">IFERROR(INDEX(tbVisitas[],MATCH(SMALL(IF((tbVisitas[Funcionário]=$B$5)*(tbVisitas[Data]&gt;=VLOOKUP($B$7,Aux!$E$2:$G$13,2,FALSE))*(tbVisitas[Data]&lt;=VLOOKUP($B$7,Aux!$E$2:$G$13,3,FALSE))=1,tbVisitas[Linha]),ROW(A758)),IF((tbVisitas[Funcionário]=$B$5)*(tbVisitas[Data]&gt;=VLOOKUP($B$7,Aux!$E$2:$G$13,2,FALSE))*(tbVisitas[Data]&lt;=VLOOKUP($B$7,Aux!$E$2:$G$13,3,FALSE))=1,tbVisitas[Linha]),0),9),"")</f>
        <v/>
      </c>
    </row>
    <row r="764" spans="4:9" ht="30" customHeight="1" x14ac:dyDescent="0.25">
      <c r="D764" s="28" t="str">
        <f ca="1">IF($I764="","",IFERROR(INDEX(tbVisitas[],MATCH($I764,tbVisitas[Linha],0),3),""))</f>
        <v/>
      </c>
      <c r="E764" s="28" t="str">
        <f ca="1">IF($I764="","",IFERROR(INDEX(tbVisitas[],MATCH($I764,tbVisitas[Linha],0),5),""))</f>
        <v/>
      </c>
      <c r="F764" s="29" t="str">
        <f ca="1">IF($I764="","",IFERROR(INDEX(tbVisitas[],MATCH($I764,tbVisitas[Linha],0),1),""))</f>
        <v/>
      </c>
      <c r="G764" s="30" t="str">
        <f ca="1">IF($I764="","",IFERROR(INDEX(tbVisitas[],MATCH($I764,tbVisitas[Linha],0),6),""))</f>
        <v/>
      </c>
      <c r="H764" s="30" t="str">
        <f ca="1">IF($I764="","",IFERROR(INDEX(tbVisitas[],MATCH($I764,tbVisitas[Linha],0),7),""))</f>
        <v/>
      </c>
      <c r="I764" s="30" t="str">
        <f t="array" aca="1" ref="I764" ca="1">IFERROR(INDEX(tbVisitas[],MATCH(SMALL(IF((tbVisitas[Funcionário]=$B$5)*(tbVisitas[Data]&gt;=VLOOKUP($B$7,Aux!$E$2:$G$13,2,FALSE))*(tbVisitas[Data]&lt;=VLOOKUP($B$7,Aux!$E$2:$G$13,3,FALSE))=1,tbVisitas[Linha]),ROW(A759)),IF((tbVisitas[Funcionário]=$B$5)*(tbVisitas[Data]&gt;=VLOOKUP($B$7,Aux!$E$2:$G$13,2,FALSE))*(tbVisitas[Data]&lt;=VLOOKUP($B$7,Aux!$E$2:$G$13,3,FALSE))=1,tbVisitas[Linha]),0),9),"")</f>
        <v/>
      </c>
    </row>
    <row r="765" spans="4:9" ht="30" customHeight="1" x14ac:dyDescent="0.25">
      <c r="D765" s="28" t="str">
        <f ca="1">IF($I765="","",IFERROR(INDEX(tbVisitas[],MATCH($I765,tbVisitas[Linha],0),3),""))</f>
        <v/>
      </c>
      <c r="E765" s="28" t="str">
        <f ca="1">IF($I765="","",IFERROR(INDEX(tbVisitas[],MATCH($I765,tbVisitas[Linha],0),5),""))</f>
        <v/>
      </c>
      <c r="F765" s="29" t="str">
        <f ca="1">IF($I765="","",IFERROR(INDEX(tbVisitas[],MATCH($I765,tbVisitas[Linha],0),1),""))</f>
        <v/>
      </c>
      <c r="G765" s="30" t="str">
        <f ca="1">IF($I765="","",IFERROR(INDEX(tbVisitas[],MATCH($I765,tbVisitas[Linha],0),6),""))</f>
        <v/>
      </c>
      <c r="H765" s="30" t="str">
        <f ca="1">IF($I765="","",IFERROR(INDEX(tbVisitas[],MATCH($I765,tbVisitas[Linha],0),7),""))</f>
        <v/>
      </c>
      <c r="I765" s="30" t="str">
        <f t="array" aca="1" ref="I765" ca="1">IFERROR(INDEX(tbVisitas[],MATCH(SMALL(IF((tbVisitas[Funcionário]=$B$5)*(tbVisitas[Data]&gt;=VLOOKUP($B$7,Aux!$E$2:$G$13,2,FALSE))*(tbVisitas[Data]&lt;=VLOOKUP($B$7,Aux!$E$2:$G$13,3,FALSE))=1,tbVisitas[Linha]),ROW(A760)),IF((tbVisitas[Funcionário]=$B$5)*(tbVisitas[Data]&gt;=VLOOKUP($B$7,Aux!$E$2:$G$13,2,FALSE))*(tbVisitas[Data]&lt;=VLOOKUP($B$7,Aux!$E$2:$G$13,3,FALSE))=1,tbVisitas[Linha]),0),9),"")</f>
        <v/>
      </c>
    </row>
    <row r="766" spans="4:9" ht="30" customHeight="1" x14ac:dyDescent="0.25">
      <c r="D766" s="28" t="str">
        <f ca="1">IF($I766="","",IFERROR(INDEX(tbVisitas[],MATCH($I766,tbVisitas[Linha],0),3),""))</f>
        <v/>
      </c>
      <c r="E766" s="28" t="str">
        <f ca="1">IF($I766="","",IFERROR(INDEX(tbVisitas[],MATCH($I766,tbVisitas[Linha],0),5),""))</f>
        <v/>
      </c>
      <c r="F766" s="29" t="str">
        <f ca="1">IF($I766="","",IFERROR(INDEX(tbVisitas[],MATCH($I766,tbVisitas[Linha],0),1),""))</f>
        <v/>
      </c>
      <c r="G766" s="30" t="str">
        <f ca="1">IF($I766="","",IFERROR(INDEX(tbVisitas[],MATCH($I766,tbVisitas[Linha],0),6),""))</f>
        <v/>
      </c>
      <c r="H766" s="30" t="str">
        <f ca="1">IF($I766="","",IFERROR(INDEX(tbVisitas[],MATCH($I766,tbVisitas[Linha],0),7),""))</f>
        <v/>
      </c>
      <c r="I766" s="30" t="str">
        <f t="array" aca="1" ref="I766" ca="1">IFERROR(INDEX(tbVisitas[],MATCH(SMALL(IF((tbVisitas[Funcionário]=$B$5)*(tbVisitas[Data]&gt;=VLOOKUP($B$7,Aux!$E$2:$G$13,2,FALSE))*(tbVisitas[Data]&lt;=VLOOKUP($B$7,Aux!$E$2:$G$13,3,FALSE))=1,tbVisitas[Linha]),ROW(A761)),IF((tbVisitas[Funcionário]=$B$5)*(tbVisitas[Data]&gt;=VLOOKUP($B$7,Aux!$E$2:$G$13,2,FALSE))*(tbVisitas[Data]&lt;=VLOOKUP($B$7,Aux!$E$2:$G$13,3,FALSE))=1,tbVisitas[Linha]),0),9),"")</f>
        <v/>
      </c>
    </row>
    <row r="767" spans="4:9" ht="30" customHeight="1" x14ac:dyDescent="0.25">
      <c r="D767" s="28" t="str">
        <f ca="1">IF($I767="","",IFERROR(INDEX(tbVisitas[],MATCH($I767,tbVisitas[Linha],0),3),""))</f>
        <v/>
      </c>
      <c r="E767" s="28" t="str">
        <f ca="1">IF($I767="","",IFERROR(INDEX(tbVisitas[],MATCH($I767,tbVisitas[Linha],0),5),""))</f>
        <v/>
      </c>
      <c r="F767" s="29" t="str">
        <f ca="1">IF($I767="","",IFERROR(INDEX(tbVisitas[],MATCH($I767,tbVisitas[Linha],0),1),""))</f>
        <v/>
      </c>
      <c r="G767" s="30" t="str">
        <f ca="1">IF($I767="","",IFERROR(INDEX(tbVisitas[],MATCH($I767,tbVisitas[Linha],0),6),""))</f>
        <v/>
      </c>
      <c r="H767" s="30" t="str">
        <f ca="1">IF($I767="","",IFERROR(INDEX(tbVisitas[],MATCH($I767,tbVisitas[Linha],0),7),""))</f>
        <v/>
      </c>
      <c r="I767" s="30" t="str">
        <f t="array" aca="1" ref="I767" ca="1">IFERROR(INDEX(tbVisitas[],MATCH(SMALL(IF((tbVisitas[Funcionário]=$B$5)*(tbVisitas[Data]&gt;=VLOOKUP($B$7,Aux!$E$2:$G$13,2,FALSE))*(tbVisitas[Data]&lt;=VLOOKUP($B$7,Aux!$E$2:$G$13,3,FALSE))=1,tbVisitas[Linha]),ROW(A762)),IF((tbVisitas[Funcionário]=$B$5)*(tbVisitas[Data]&gt;=VLOOKUP($B$7,Aux!$E$2:$G$13,2,FALSE))*(tbVisitas[Data]&lt;=VLOOKUP($B$7,Aux!$E$2:$G$13,3,FALSE))=1,tbVisitas[Linha]),0),9),"")</f>
        <v/>
      </c>
    </row>
    <row r="768" spans="4:9" ht="30" customHeight="1" x14ac:dyDescent="0.25">
      <c r="D768" s="28" t="str">
        <f ca="1">IF($I768="","",IFERROR(INDEX(tbVisitas[],MATCH($I768,tbVisitas[Linha],0),3),""))</f>
        <v/>
      </c>
      <c r="E768" s="28" t="str">
        <f ca="1">IF($I768="","",IFERROR(INDEX(tbVisitas[],MATCH($I768,tbVisitas[Linha],0),5),""))</f>
        <v/>
      </c>
      <c r="F768" s="29" t="str">
        <f ca="1">IF($I768="","",IFERROR(INDEX(tbVisitas[],MATCH($I768,tbVisitas[Linha],0),1),""))</f>
        <v/>
      </c>
      <c r="G768" s="30" t="str">
        <f ca="1">IF($I768="","",IFERROR(INDEX(tbVisitas[],MATCH($I768,tbVisitas[Linha],0),6),""))</f>
        <v/>
      </c>
      <c r="H768" s="30" t="str">
        <f ca="1">IF($I768="","",IFERROR(INDEX(tbVisitas[],MATCH($I768,tbVisitas[Linha],0),7),""))</f>
        <v/>
      </c>
      <c r="I768" s="30" t="str">
        <f t="array" aca="1" ref="I768" ca="1">IFERROR(INDEX(tbVisitas[],MATCH(SMALL(IF((tbVisitas[Funcionário]=$B$5)*(tbVisitas[Data]&gt;=VLOOKUP($B$7,Aux!$E$2:$G$13,2,FALSE))*(tbVisitas[Data]&lt;=VLOOKUP($B$7,Aux!$E$2:$G$13,3,FALSE))=1,tbVisitas[Linha]),ROW(A763)),IF((tbVisitas[Funcionário]=$B$5)*(tbVisitas[Data]&gt;=VLOOKUP($B$7,Aux!$E$2:$G$13,2,FALSE))*(tbVisitas[Data]&lt;=VLOOKUP($B$7,Aux!$E$2:$G$13,3,FALSE))=1,tbVisitas[Linha]),0),9),"")</f>
        <v/>
      </c>
    </row>
    <row r="769" spans="4:9" ht="30" customHeight="1" x14ac:dyDescent="0.25">
      <c r="D769" s="28" t="str">
        <f ca="1">IF($I769="","",IFERROR(INDEX(tbVisitas[],MATCH($I769,tbVisitas[Linha],0),3),""))</f>
        <v/>
      </c>
      <c r="E769" s="28" t="str">
        <f ca="1">IF($I769="","",IFERROR(INDEX(tbVisitas[],MATCH($I769,tbVisitas[Linha],0),5),""))</f>
        <v/>
      </c>
      <c r="F769" s="29" t="str">
        <f ca="1">IF($I769="","",IFERROR(INDEX(tbVisitas[],MATCH($I769,tbVisitas[Linha],0),1),""))</f>
        <v/>
      </c>
      <c r="G769" s="30" t="str">
        <f ca="1">IF($I769="","",IFERROR(INDEX(tbVisitas[],MATCH($I769,tbVisitas[Linha],0),6),""))</f>
        <v/>
      </c>
      <c r="H769" s="30" t="str">
        <f ca="1">IF($I769="","",IFERROR(INDEX(tbVisitas[],MATCH($I769,tbVisitas[Linha],0),7),""))</f>
        <v/>
      </c>
      <c r="I769" s="30" t="str">
        <f t="array" aca="1" ref="I769" ca="1">IFERROR(INDEX(tbVisitas[],MATCH(SMALL(IF((tbVisitas[Funcionário]=$B$5)*(tbVisitas[Data]&gt;=VLOOKUP($B$7,Aux!$E$2:$G$13,2,FALSE))*(tbVisitas[Data]&lt;=VLOOKUP($B$7,Aux!$E$2:$G$13,3,FALSE))=1,tbVisitas[Linha]),ROW(A764)),IF((tbVisitas[Funcionário]=$B$5)*(tbVisitas[Data]&gt;=VLOOKUP($B$7,Aux!$E$2:$G$13,2,FALSE))*(tbVisitas[Data]&lt;=VLOOKUP($B$7,Aux!$E$2:$G$13,3,FALSE))=1,tbVisitas[Linha]),0),9),"")</f>
        <v/>
      </c>
    </row>
    <row r="770" spans="4:9" ht="30" customHeight="1" x14ac:dyDescent="0.25">
      <c r="D770" s="28" t="str">
        <f ca="1">IF($I770="","",IFERROR(INDEX(tbVisitas[],MATCH($I770,tbVisitas[Linha],0),3),""))</f>
        <v/>
      </c>
      <c r="E770" s="28" t="str">
        <f ca="1">IF($I770="","",IFERROR(INDEX(tbVisitas[],MATCH($I770,tbVisitas[Linha],0),5),""))</f>
        <v/>
      </c>
      <c r="F770" s="29" t="str">
        <f ca="1">IF($I770="","",IFERROR(INDEX(tbVisitas[],MATCH($I770,tbVisitas[Linha],0),1),""))</f>
        <v/>
      </c>
      <c r="G770" s="30" t="str">
        <f ca="1">IF($I770="","",IFERROR(INDEX(tbVisitas[],MATCH($I770,tbVisitas[Linha],0),6),""))</f>
        <v/>
      </c>
      <c r="H770" s="30" t="str">
        <f ca="1">IF($I770="","",IFERROR(INDEX(tbVisitas[],MATCH($I770,tbVisitas[Linha],0),7),""))</f>
        <v/>
      </c>
      <c r="I770" s="30" t="str">
        <f t="array" aca="1" ref="I770" ca="1">IFERROR(INDEX(tbVisitas[],MATCH(SMALL(IF((tbVisitas[Funcionário]=$B$5)*(tbVisitas[Data]&gt;=VLOOKUP($B$7,Aux!$E$2:$G$13,2,FALSE))*(tbVisitas[Data]&lt;=VLOOKUP($B$7,Aux!$E$2:$G$13,3,FALSE))=1,tbVisitas[Linha]),ROW(A765)),IF((tbVisitas[Funcionário]=$B$5)*(tbVisitas[Data]&gt;=VLOOKUP($B$7,Aux!$E$2:$G$13,2,FALSE))*(tbVisitas[Data]&lt;=VLOOKUP($B$7,Aux!$E$2:$G$13,3,FALSE))=1,tbVisitas[Linha]),0),9),"")</f>
        <v/>
      </c>
    </row>
    <row r="771" spans="4:9" ht="30" customHeight="1" x14ac:dyDescent="0.25">
      <c r="D771" s="28" t="str">
        <f ca="1">IF($I771="","",IFERROR(INDEX(tbVisitas[],MATCH($I771,tbVisitas[Linha],0),3),""))</f>
        <v/>
      </c>
      <c r="E771" s="28" t="str">
        <f ca="1">IF($I771="","",IFERROR(INDEX(tbVisitas[],MATCH($I771,tbVisitas[Linha],0),5),""))</f>
        <v/>
      </c>
      <c r="F771" s="29" t="str">
        <f ca="1">IF($I771="","",IFERROR(INDEX(tbVisitas[],MATCH($I771,tbVisitas[Linha],0),1),""))</f>
        <v/>
      </c>
      <c r="G771" s="30" t="str">
        <f ca="1">IF($I771="","",IFERROR(INDEX(tbVisitas[],MATCH($I771,tbVisitas[Linha],0),6),""))</f>
        <v/>
      </c>
      <c r="H771" s="30" t="str">
        <f ca="1">IF($I771="","",IFERROR(INDEX(tbVisitas[],MATCH($I771,tbVisitas[Linha],0),7),""))</f>
        <v/>
      </c>
      <c r="I771" s="30" t="str">
        <f t="array" aca="1" ref="I771" ca="1">IFERROR(INDEX(tbVisitas[],MATCH(SMALL(IF((tbVisitas[Funcionário]=$B$5)*(tbVisitas[Data]&gt;=VLOOKUP($B$7,Aux!$E$2:$G$13,2,FALSE))*(tbVisitas[Data]&lt;=VLOOKUP($B$7,Aux!$E$2:$G$13,3,FALSE))=1,tbVisitas[Linha]),ROW(A766)),IF((tbVisitas[Funcionário]=$B$5)*(tbVisitas[Data]&gt;=VLOOKUP($B$7,Aux!$E$2:$G$13,2,FALSE))*(tbVisitas[Data]&lt;=VLOOKUP($B$7,Aux!$E$2:$G$13,3,FALSE))=1,tbVisitas[Linha]),0),9),"")</f>
        <v/>
      </c>
    </row>
    <row r="772" spans="4:9" ht="30" customHeight="1" x14ac:dyDescent="0.25">
      <c r="D772" s="28" t="str">
        <f ca="1">IF($I772="","",IFERROR(INDEX(tbVisitas[],MATCH($I772,tbVisitas[Linha],0),3),""))</f>
        <v/>
      </c>
      <c r="E772" s="28" t="str">
        <f ca="1">IF($I772="","",IFERROR(INDEX(tbVisitas[],MATCH($I772,tbVisitas[Linha],0),5),""))</f>
        <v/>
      </c>
      <c r="F772" s="29" t="str">
        <f ca="1">IF($I772="","",IFERROR(INDEX(tbVisitas[],MATCH($I772,tbVisitas[Linha],0),1),""))</f>
        <v/>
      </c>
      <c r="G772" s="30" t="str">
        <f ca="1">IF($I772="","",IFERROR(INDEX(tbVisitas[],MATCH($I772,tbVisitas[Linha],0),6),""))</f>
        <v/>
      </c>
      <c r="H772" s="30" t="str">
        <f ca="1">IF($I772="","",IFERROR(INDEX(tbVisitas[],MATCH($I772,tbVisitas[Linha],0),7),""))</f>
        <v/>
      </c>
      <c r="I772" s="30" t="str">
        <f t="array" aca="1" ref="I772" ca="1">IFERROR(INDEX(tbVisitas[],MATCH(SMALL(IF((tbVisitas[Funcionário]=$B$5)*(tbVisitas[Data]&gt;=VLOOKUP($B$7,Aux!$E$2:$G$13,2,FALSE))*(tbVisitas[Data]&lt;=VLOOKUP($B$7,Aux!$E$2:$G$13,3,FALSE))=1,tbVisitas[Linha]),ROW(A767)),IF((tbVisitas[Funcionário]=$B$5)*(tbVisitas[Data]&gt;=VLOOKUP($B$7,Aux!$E$2:$G$13,2,FALSE))*(tbVisitas[Data]&lt;=VLOOKUP($B$7,Aux!$E$2:$G$13,3,FALSE))=1,tbVisitas[Linha]),0),9),"")</f>
        <v/>
      </c>
    </row>
    <row r="773" spans="4:9" ht="30" customHeight="1" x14ac:dyDescent="0.25">
      <c r="D773" s="28" t="str">
        <f ca="1">IF($I773="","",IFERROR(INDEX(tbVisitas[],MATCH($I773,tbVisitas[Linha],0),3),""))</f>
        <v/>
      </c>
      <c r="E773" s="28" t="str">
        <f ca="1">IF($I773="","",IFERROR(INDEX(tbVisitas[],MATCH($I773,tbVisitas[Linha],0),5),""))</f>
        <v/>
      </c>
      <c r="F773" s="29" t="str">
        <f ca="1">IF($I773="","",IFERROR(INDEX(tbVisitas[],MATCH($I773,tbVisitas[Linha],0),1),""))</f>
        <v/>
      </c>
      <c r="G773" s="30" t="str">
        <f ca="1">IF($I773="","",IFERROR(INDEX(tbVisitas[],MATCH($I773,tbVisitas[Linha],0),6),""))</f>
        <v/>
      </c>
      <c r="H773" s="30" t="str">
        <f ca="1">IF($I773="","",IFERROR(INDEX(tbVisitas[],MATCH($I773,tbVisitas[Linha],0),7),""))</f>
        <v/>
      </c>
      <c r="I773" s="30" t="str">
        <f t="array" aca="1" ref="I773" ca="1">IFERROR(INDEX(tbVisitas[],MATCH(SMALL(IF((tbVisitas[Funcionário]=$B$5)*(tbVisitas[Data]&gt;=VLOOKUP($B$7,Aux!$E$2:$G$13,2,FALSE))*(tbVisitas[Data]&lt;=VLOOKUP($B$7,Aux!$E$2:$G$13,3,FALSE))=1,tbVisitas[Linha]),ROW(A768)),IF((tbVisitas[Funcionário]=$B$5)*(tbVisitas[Data]&gt;=VLOOKUP($B$7,Aux!$E$2:$G$13,2,FALSE))*(tbVisitas[Data]&lt;=VLOOKUP($B$7,Aux!$E$2:$G$13,3,FALSE))=1,tbVisitas[Linha]),0),9),"")</f>
        <v/>
      </c>
    </row>
    <row r="774" spans="4:9" ht="30" customHeight="1" x14ac:dyDescent="0.25">
      <c r="D774" s="28" t="str">
        <f ca="1">IF($I774="","",IFERROR(INDEX(tbVisitas[],MATCH($I774,tbVisitas[Linha],0),3),""))</f>
        <v/>
      </c>
      <c r="E774" s="28" t="str">
        <f ca="1">IF($I774="","",IFERROR(INDEX(tbVisitas[],MATCH($I774,tbVisitas[Linha],0),5),""))</f>
        <v/>
      </c>
      <c r="F774" s="29" t="str">
        <f ca="1">IF($I774="","",IFERROR(INDEX(tbVisitas[],MATCH($I774,tbVisitas[Linha],0),1),""))</f>
        <v/>
      </c>
      <c r="G774" s="30" t="str">
        <f ca="1">IF($I774="","",IFERROR(INDEX(tbVisitas[],MATCH($I774,tbVisitas[Linha],0),6),""))</f>
        <v/>
      </c>
      <c r="H774" s="30" t="str">
        <f ca="1">IF($I774="","",IFERROR(INDEX(tbVisitas[],MATCH($I774,tbVisitas[Linha],0),7),""))</f>
        <v/>
      </c>
      <c r="I774" s="30" t="str">
        <f t="array" aca="1" ref="I774" ca="1">IFERROR(INDEX(tbVisitas[],MATCH(SMALL(IF((tbVisitas[Funcionário]=$B$5)*(tbVisitas[Data]&gt;=VLOOKUP($B$7,Aux!$E$2:$G$13,2,FALSE))*(tbVisitas[Data]&lt;=VLOOKUP($B$7,Aux!$E$2:$G$13,3,FALSE))=1,tbVisitas[Linha]),ROW(A769)),IF((tbVisitas[Funcionário]=$B$5)*(tbVisitas[Data]&gt;=VLOOKUP($B$7,Aux!$E$2:$G$13,2,FALSE))*(tbVisitas[Data]&lt;=VLOOKUP($B$7,Aux!$E$2:$G$13,3,FALSE))=1,tbVisitas[Linha]),0),9),"")</f>
        <v/>
      </c>
    </row>
    <row r="775" spans="4:9" ht="30" customHeight="1" x14ac:dyDescent="0.25">
      <c r="D775" s="28" t="str">
        <f ca="1">IF($I775="","",IFERROR(INDEX(tbVisitas[],MATCH($I775,tbVisitas[Linha],0),3),""))</f>
        <v/>
      </c>
      <c r="E775" s="28" t="str">
        <f ca="1">IF($I775="","",IFERROR(INDEX(tbVisitas[],MATCH($I775,tbVisitas[Linha],0),5),""))</f>
        <v/>
      </c>
      <c r="F775" s="29" t="str">
        <f ca="1">IF($I775="","",IFERROR(INDEX(tbVisitas[],MATCH($I775,tbVisitas[Linha],0),1),""))</f>
        <v/>
      </c>
      <c r="G775" s="30" t="str">
        <f ca="1">IF($I775="","",IFERROR(INDEX(tbVisitas[],MATCH($I775,tbVisitas[Linha],0),6),""))</f>
        <v/>
      </c>
      <c r="H775" s="30" t="str">
        <f ca="1">IF($I775="","",IFERROR(INDEX(tbVisitas[],MATCH($I775,tbVisitas[Linha],0),7),""))</f>
        <v/>
      </c>
      <c r="I775" s="30" t="str">
        <f t="array" aca="1" ref="I775" ca="1">IFERROR(INDEX(tbVisitas[],MATCH(SMALL(IF((tbVisitas[Funcionário]=$B$5)*(tbVisitas[Data]&gt;=VLOOKUP($B$7,Aux!$E$2:$G$13,2,FALSE))*(tbVisitas[Data]&lt;=VLOOKUP($B$7,Aux!$E$2:$G$13,3,FALSE))=1,tbVisitas[Linha]),ROW(A770)),IF((tbVisitas[Funcionário]=$B$5)*(tbVisitas[Data]&gt;=VLOOKUP($B$7,Aux!$E$2:$G$13,2,FALSE))*(tbVisitas[Data]&lt;=VLOOKUP($B$7,Aux!$E$2:$G$13,3,FALSE))=1,tbVisitas[Linha]),0),9),"")</f>
        <v/>
      </c>
    </row>
    <row r="776" spans="4:9" ht="30" customHeight="1" x14ac:dyDescent="0.25">
      <c r="D776" s="28" t="str">
        <f ca="1">IF($I776="","",IFERROR(INDEX(tbVisitas[],MATCH($I776,tbVisitas[Linha],0),3),""))</f>
        <v/>
      </c>
      <c r="E776" s="28" t="str">
        <f ca="1">IF($I776="","",IFERROR(INDEX(tbVisitas[],MATCH($I776,tbVisitas[Linha],0),5),""))</f>
        <v/>
      </c>
      <c r="F776" s="29" t="str">
        <f ca="1">IF($I776="","",IFERROR(INDEX(tbVisitas[],MATCH($I776,tbVisitas[Linha],0),1),""))</f>
        <v/>
      </c>
      <c r="G776" s="30" t="str">
        <f ca="1">IF($I776="","",IFERROR(INDEX(tbVisitas[],MATCH($I776,tbVisitas[Linha],0),6),""))</f>
        <v/>
      </c>
      <c r="H776" s="30" t="str">
        <f ca="1">IF($I776="","",IFERROR(INDEX(tbVisitas[],MATCH($I776,tbVisitas[Linha],0),7),""))</f>
        <v/>
      </c>
      <c r="I776" s="30" t="str">
        <f t="array" aca="1" ref="I776" ca="1">IFERROR(INDEX(tbVisitas[],MATCH(SMALL(IF((tbVisitas[Funcionário]=$B$5)*(tbVisitas[Data]&gt;=VLOOKUP($B$7,Aux!$E$2:$G$13,2,FALSE))*(tbVisitas[Data]&lt;=VLOOKUP($B$7,Aux!$E$2:$G$13,3,FALSE))=1,tbVisitas[Linha]),ROW(A771)),IF((tbVisitas[Funcionário]=$B$5)*(tbVisitas[Data]&gt;=VLOOKUP($B$7,Aux!$E$2:$G$13,2,FALSE))*(tbVisitas[Data]&lt;=VLOOKUP($B$7,Aux!$E$2:$G$13,3,FALSE))=1,tbVisitas[Linha]),0),9),"")</f>
        <v/>
      </c>
    </row>
    <row r="777" spans="4:9" ht="30" customHeight="1" x14ac:dyDescent="0.25">
      <c r="D777" s="28" t="str">
        <f ca="1">IF($I777="","",IFERROR(INDEX(tbVisitas[],MATCH($I777,tbVisitas[Linha],0),3),""))</f>
        <v/>
      </c>
      <c r="E777" s="28" t="str">
        <f ca="1">IF($I777="","",IFERROR(INDEX(tbVisitas[],MATCH($I777,tbVisitas[Linha],0),5),""))</f>
        <v/>
      </c>
      <c r="F777" s="29" t="str">
        <f ca="1">IF($I777="","",IFERROR(INDEX(tbVisitas[],MATCH($I777,tbVisitas[Linha],0),1),""))</f>
        <v/>
      </c>
      <c r="G777" s="30" t="str">
        <f ca="1">IF($I777="","",IFERROR(INDEX(tbVisitas[],MATCH($I777,tbVisitas[Linha],0),6),""))</f>
        <v/>
      </c>
      <c r="H777" s="30" t="str">
        <f ca="1">IF($I777="","",IFERROR(INDEX(tbVisitas[],MATCH($I777,tbVisitas[Linha],0),7),""))</f>
        <v/>
      </c>
      <c r="I777" s="30" t="str">
        <f t="array" aca="1" ref="I777" ca="1">IFERROR(INDEX(tbVisitas[],MATCH(SMALL(IF((tbVisitas[Funcionário]=$B$5)*(tbVisitas[Data]&gt;=VLOOKUP($B$7,Aux!$E$2:$G$13,2,FALSE))*(tbVisitas[Data]&lt;=VLOOKUP($B$7,Aux!$E$2:$G$13,3,FALSE))=1,tbVisitas[Linha]),ROW(A772)),IF((tbVisitas[Funcionário]=$B$5)*(tbVisitas[Data]&gt;=VLOOKUP($B$7,Aux!$E$2:$G$13,2,FALSE))*(tbVisitas[Data]&lt;=VLOOKUP($B$7,Aux!$E$2:$G$13,3,FALSE))=1,tbVisitas[Linha]),0),9),"")</f>
        <v/>
      </c>
    </row>
    <row r="778" spans="4:9" ht="30" customHeight="1" x14ac:dyDescent="0.25">
      <c r="D778" s="28" t="str">
        <f ca="1">IF($I778="","",IFERROR(INDEX(tbVisitas[],MATCH($I778,tbVisitas[Linha],0),3),""))</f>
        <v/>
      </c>
      <c r="E778" s="28" t="str">
        <f ca="1">IF($I778="","",IFERROR(INDEX(tbVisitas[],MATCH($I778,tbVisitas[Linha],0),5),""))</f>
        <v/>
      </c>
      <c r="F778" s="29" t="str">
        <f ca="1">IF($I778="","",IFERROR(INDEX(tbVisitas[],MATCH($I778,tbVisitas[Linha],0),1),""))</f>
        <v/>
      </c>
      <c r="G778" s="30" t="str">
        <f ca="1">IF($I778="","",IFERROR(INDEX(tbVisitas[],MATCH($I778,tbVisitas[Linha],0),6),""))</f>
        <v/>
      </c>
      <c r="H778" s="30" t="str">
        <f ca="1">IF($I778="","",IFERROR(INDEX(tbVisitas[],MATCH($I778,tbVisitas[Linha],0),7),""))</f>
        <v/>
      </c>
      <c r="I778" s="30" t="str">
        <f t="array" aca="1" ref="I778" ca="1">IFERROR(INDEX(tbVisitas[],MATCH(SMALL(IF((tbVisitas[Funcionário]=$B$5)*(tbVisitas[Data]&gt;=VLOOKUP($B$7,Aux!$E$2:$G$13,2,FALSE))*(tbVisitas[Data]&lt;=VLOOKUP($B$7,Aux!$E$2:$G$13,3,FALSE))=1,tbVisitas[Linha]),ROW(A773)),IF((tbVisitas[Funcionário]=$B$5)*(tbVisitas[Data]&gt;=VLOOKUP($B$7,Aux!$E$2:$G$13,2,FALSE))*(tbVisitas[Data]&lt;=VLOOKUP($B$7,Aux!$E$2:$G$13,3,FALSE))=1,tbVisitas[Linha]),0),9),"")</f>
        <v/>
      </c>
    </row>
    <row r="779" spans="4:9" ht="30" customHeight="1" x14ac:dyDescent="0.25">
      <c r="D779" s="28" t="str">
        <f ca="1">IF($I779="","",IFERROR(INDEX(tbVisitas[],MATCH($I779,tbVisitas[Linha],0),3),""))</f>
        <v/>
      </c>
      <c r="E779" s="28" t="str">
        <f ca="1">IF($I779="","",IFERROR(INDEX(tbVisitas[],MATCH($I779,tbVisitas[Linha],0),5),""))</f>
        <v/>
      </c>
      <c r="F779" s="29" t="str">
        <f ca="1">IF($I779="","",IFERROR(INDEX(tbVisitas[],MATCH($I779,tbVisitas[Linha],0),1),""))</f>
        <v/>
      </c>
      <c r="G779" s="30" t="str">
        <f ca="1">IF($I779="","",IFERROR(INDEX(tbVisitas[],MATCH($I779,tbVisitas[Linha],0),6),""))</f>
        <v/>
      </c>
      <c r="H779" s="30" t="str">
        <f ca="1">IF($I779="","",IFERROR(INDEX(tbVisitas[],MATCH($I779,tbVisitas[Linha],0),7),""))</f>
        <v/>
      </c>
      <c r="I779" s="30" t="str">
        <f t="array" aca="1" ref="I779" ca="1">IFERROR(INDEX(tbVisitas[],MATCH(SMALL(IF((tbVisitas[Funcionário]=$B$5)*(tbVisitas[Data]&gt;=VLOOKUP($B$7,Aux!$E$2:$G$13,2,FALSE))*(tbVisitas[Data]&lt;=VLOOKUP($B$7,Aux!$E$2:$G$13,3,FALSE))=1,tbVisitas[Linha]),ROW(A774)),IF((tbVisitas[Funcionário]=$B$5)*(tbVisitas[Data]&gt;=VLOOKUP($B$7,Aux!$E$2:$G$13,2,FALSE))*(tbVisitas[Data]&lt;=VLOOKUP($B$7,Aux!$E$2:$G$13,3,FALSE))=1,tbVisitas[Linha]),0),9),"")</f>
        <v/>
      </c>
    </row>
    <row r="780" spans="4:9" ht="30" customHeight="1" x14ac:dyDescent="0.25">
      <c r="D780" s="28" t="str">
        <f ca="1">IF($I780="","",IFERROR(INDEX(tbVisitas[],MATCH($I780,tbVisitas[Linha],0),3),""))</f>
        <v/>
      </c>
      <c r="E780" s="28" t="str">
        <f ca="1">IF($I780="","",IFERROR(INDEX(tbVisitas[],MATCH($I780,tbVisitas[Linha],0),5),""))</f>
        <v/>
      </c>
      <c r="F780" s="29" t="str">
        <f ca="1">IF($I780="","",IFERROR(INDEX(tbVisitas[],MATCH($I780,tbVisitas[Linha],0),1),""))</f>
        <v/>
      </c>
      <c r="G780" s="30" t="str">
        <f ca="1">IF($I780="","",IFERROR(INDEX(tbVisitas[],MATCH($I780,tbVisitas[Linha],0),6),""))</f>
        <v/>
      </c>
      <c r="H780" s="30" t="str">
        <f ca="1">IF($I780="","",IFERROR(INDEX(tbVisitas[],MATCH($I780,tbVisitas[Linha],0),7),""))</f>
        <v/>
      </c>
      <c r="I780" s="30" t="str">
        <f t="array" aca="1" ref="I780" ca="1">IFERROR(INDEX(tbVisitas[],MATCH(SMALL(IF((tbVisitas[Funcionário]=$B$5)*(tbVisitas[Data]&gt;=VLOOKUP($B$7,Aux!$E$2:$G$13,2,FALSE))*(tbVisitas[Data]&lt;=VLOOKUP($B$7,Aux!$E$2:$G$13,3,FALSE))=1,tbVisitas[Linha]),ROW(A775)),IF((tbVisitas[Funcionário]=$B$5)*(tbVisitas[Data]&gt;=VLOOKUP($B$7,Aux!$E$2:$G$13,2,FALSE))*(tbVisitas[Data]&lt;=VLOOKUP($B$7,Aux!$E$2:$G$13,3,FALSE))=1,tbVisitas[Linha]),0),9),"")</f>
        <v/>
      </c>
    </row>
    <row r="781" spans="4:9" ht="30" customHeight="1" x14ac:dyDescent="0.25">
      <c r="D781" s="28" t="str">
        <f ca="1">IF($I781="","",IFERROR(INDEX(tbVisitas[],MATCH($I781,tbVisitas[Linha],0),3),""))</f>
        <v/>
      </c>
      <c r="E781" s="28" t="str">
        <f ca="1">IF($I781="","",IFERROR(INDEX(tbVisitas[],MATCH($I781,tbVisitas[Linha],0),5),""))</f>
        <v/>
      </c>
      <c r="F781" s="29" t="str">
        <f ca="1">IF($I781="","",IFERROR(INDEX(tbVisitas[],MATCH($I781,tbVisitas[Linha],0),1),""))</f>
        <v/>
      </c>
      <c r="G781" s="30" t="str">
        <f ca="1">IF($I781="","",IFERROR(INDEX(tbVisitas[],MATCH($I781,tbVisitas[Linha],0),6),""))</f>
        <v/>
      </c>
      <c r="H781" s="30" t="str">
        <f ca="1">IF($I781="","",IFERROR(INDEX(tbVisitas[],MATCH($I781,tbVisitas[Linha],0),7),""))</f>
        <v/>
      </c>
      <c r="I781" s="30" t="str">
        <f t="array" aca="1" ref="I781" ca="1">IFERROR(INDEX(tbVisitas[],MATCH(SMALL(IF((tbVisitas[Funcionário]=$B$5)*(tbVisitas[Data]&gt;=VLOOKUP($B$7,Aux!$E$2:$G$13,2,FALSE))*(tbVisitas[Data]&lt;=VLOOKUP($B$7,Aux!$E$2:$G$13,3,FALSE))=1,tbVisitas[Linha]),ROW(A776)),IF((tbVisitas[Funcionário]=$B$5)*(tbVisitas[Data]&gt;=VLOOKUP($B$7,Aux!$E$2:$G$13,2,FALSE))*(tbVisitas[Data]&lt;=VLOOKUP($B$7,Aux!$E$2:$G$13,3,FALSE))=1,tbVisitas[Linha]),0),9),"")</f>
        <v/>
      </c>
    </row>
    <row r="782" spans="4:9" ht="30" customHeight="1" x14ac:dyDescent="0.25">
      <c r="D782" s="28" t="str">
        <f ca="1">IF($I782="","",IFERROR(INDEX(tbVisitas[],MATCH($I782,tbVisitas[Linha],0),3),""))</f>
        <v/>
      </c>
      <c r="E782" s="28" t="str">
        <f ca="1">IF($I782="","",IFERROR(INDEX(tbVisitas[],MATCH($I782,tbVisitas[Linha],0),5),""))</f>
        <v/>
      </c>
      <c r="F782" s="29" t="str">
        <f ca="1">IF($I782="","",IFERROR(INDEX(tbVisitas[],MATCH($I782,tbVisitas[Linha],0),1),""))</f>
        <v/>
      </c>
      <c r="G782" s="30" t="str">
        <f ca="1">IF($I782="","",IFERROR(INDEX(tbVisitas[],MATCH($I782,tbVisitas[Linha],0),6),""))</f>
        <v/>
      </c>
      <c r="H782" s="30" t="str">
        <f ca="1">IF($I782="","",IFERROR(INDEX(tbVisitas[],MATCH($I782,tbVisitas[Linha],0),7),""))</f>
        <v/>
      </c>
      <c r="I782" s="30" t="str">
        <f t="array" aca="1" ref="I782" ca="1">IFERROR(INDEX(tbVisitas[],MATCH(SMALL(IF((tbVisitas[Funcionário]=$B$5)*(tbVisitas[Data]&gt;=VLOOKUP($B$7,Aux!$E$2:$G$13,2,FALSE))*(tbVisitas[Data]&lt;=VLOOKUP($B$7,Aux!$E$2:$G$13,3,FALSE))=1,tbVisitas[Linha]),ROW(A777)),IF((tbVisitas[Funcionário]=$B$5)*(tbVisitas[Data]&gt;=VLOOKUP($B$7,Aux!$E$2:$G$13,2,FALSE))*(tbVisitas[Data]&lt;=VLOOKUP($B$7,Aux!$E$2:$G$13,3,FALSE))=1,tbVisitas[Linha]),0),9),"")</f>
        <v/>
      </c>
    </row>
    <row r="783" spans="4:9" ht="30" customHeight="1" x14ac:dyDescent="0.25">
      <c r="D783" s="28" t="str">
        <f ca="1">IF($I783="","",IFERROR(INDEX(tbVisitas[],MATCH($I783,tbVisitas[Linha],0),3),""))</f>
        <v/>
      </c>
      <c r="E783" s="28" t="str">
        <f ca="1">IF($I783="","",IFERROR(INDEX(tbVisitas[],MATCH($I783,tbVisitas[Linha],0),5),""))</f>
        <v/>
      </c>
      <c r="F783" s="29" t="str">
        <f ca="1">IF($I783="","",IFERROR(INDEX(tbVisitas[],MATCH($I783,tbVisitas[Linha],0),1),""))</f>
        <v/>
      </c>
      <c r="G783" s="30" t="str">
        <f ca="1">IF($I783="","",IFERROR(INDEX(tbVisitas[],MATCH($I783,tbVisitas[Linha],0),6),""))</f>
        <v/>
      </c>
      <c r="H783" s="30" t="str">
        <f ca="1">IF($I783="","",IFERROR(INDEX(tbVisitas[],MATCH($I783,tbVisitas[Linha],0),7),""))</f>
        <v/>
      </c>
      <c r="I783" s="30" t="str">
        <f t="array" aca="1" ref="I783" ca="1">IFERROR(INDEX(tbVisitas[],MATCH(SMALL(IF((tbVisitas[Funcionário]=$B$5)*(tbVisitas[Data]&gt;=VLOOKUP($B$7,Aux!$E$2:$G$13,2,FALSE))*(tbVisitas[Data]&lt;=VLOOKUP($B$7,Aux!$E$2:$G$13,3,FALSE))=1,tbVisitas[Linha]),ROW(A778)),IF((tbVisitas[Funcionário]=$B$5)*(tbVisitas[Data]&gt;=VLOOKUP($B$7,Aux!$E$2:$G$13,2,FALSE))*(tbVisitas[Data]&lt;=VLOOKUP($B$7,Aux!$E$2:$G$13,3,FALSE))=1,tbVisitas[Linha]),0),9),"")</f>
        <v/>
      </c>
    </row>
    <row r="784" spans="4:9" ht="30" customHeight="1" x14ac:dyDescent="0.25">
      <c r="D784" s="28" t="str">
        <f ca="1">IF($I784="","",IFERROR(INDEX(tbVisitas[],MATCH($I784,tbVisitas[Linha],0),3),""))</f>
        <v/>
      </c>
      <c r="E784" s="28" t="str">
        <f ca="1">IF($I784="","",IFERROR(INDEX(tbVisitas[],MATCH($I784,tbVisitas[Linha],0),5),""))</f>
        <v/>
      </c>
      <c r="F784" s="29" t="str">
        <f ca="1">IF($I784="","",IFERROR(INDEX(tbVisitas[],MATCH($I784,tbVisitas[Linha],0),1),""))</f>
        <v/>
      </c>
      <c r="G784" s="30" t="str">
        <f ca="1">IF($I784="","",IFERROR(INDEX(tbVisitas[],MATCH($I784,tbVisitas[Linha],0),6),""))</f>
        <v/>
      </c>
      <c r="H784" s="30" t="str">
        <f ca="1">IF($I784="","",IFERROR(INDEX(tbVisitas[],MATCH($I784,tbVisitas[Linha],0),7),""))</f>
        <v/>
      </c>
      <c r="I784" s="30" t="str">
        <f t="array" aca="1" ref="I784" ca="1">IFERROR(INDEX(tbVisitas[],MATCH(SMALL(IF((tbVisitas[Funcionário]=$B$5)*(tbVisitas[Data]&gt;=VLOOKUP($B$7,Aux!$E$2:$G$13,2,FALSE))*(tbVisitas[Data]&lt;=VLOOKUP($B$7,Aux!$E$2:$G$13,3,FALSE))=1,tbVisitas[Linha]),ROW(A779)),IF((tbVisitas[Funcionário]=$B$5)*(tbVisitas[Data]&gt;=VLOOKUP($B$7,Aux!$E$2:$G$13,2,FALSE))*(tbVisitas[Data]&lt;=VLOOKUP($B$7,Aux!$E$2:$G$13,3,FALSE))=1,tbVisitas[Linha]),0),9),"")</f>
        <v/>
      </c>
    </row>
    <row r="785" spans="4:9" ht="30" customHeight="1" x14ac:dyDescent="0.25">
      <c r="D785" s="28" t="str">
        <f ca="1">IF($I785="","",IFERROR(INDEX(tbVisitas[],MATCH($I785,tbVisitas[Linha],0),3),""))</f>
        <v/>
      </c>
      <c r="E785" s="28" t="str">
        <f ca="1">IF($I785="","",IFERROR(INDEX(tbVisitas[],MATCH($I785,tbVisitas[Linha],0),5),""))</f>
        <v/>
      </c>
      <c r="F785" s="29" t="str">
        <f ca="1">IF($I785="","",IFERROR(INDEX(tbVisitas[],MATCH($I785,tbVisitas[Linha],0),1),""))</f>
        <v/>
      </c>
      <c r="G785" s="30" t="str">
        <f ca="1">IF($I785="","",IFERROR(INDEX(tbVisitas[],MATCH($I785,tbVisitas[Linha],0),6),""))</f>
        <v/>
      </c>
      <c r="H785" s="30" t="str">
        <f ca="1">IF($I785="","",IFERROR(INDEX(tbVisitas[],MATCH($I785,tbVisitas[Linha],0),7),""))</f>
        <v/>
      </c>
      <c r="I785" s="30" t="str">
        <f t="array" aca="1" ref="I785" ca="1">IFERROR(INDEX(tbVisitas[],MATCH(SMALL(IF((tbVisitas[Funcionário]=$B$5)*(tbVisitas[Data]&gt;=VLOOKUP($B$7,Aux!$E$2:$G$13,2,FALSE))*(tbVisitas[Data]&lt;=VLOOKUP($B$7,Aux!$E$2:$G$13,3,FALSE))=1,tbVisitas[Linha]),ROW(A780)),IF((tbVisitas[Funcionário]=$B$5)*(tbVisitas[Data]&gt;=VLOOKUP($B$7,Aux!$E$2:$G$13,2,FALSE))*(tbVisitas[Data]&lt;=VLOOKUP($B$7,Aux!$E$2:$G$13,3,FALSE))=1,tbVisitas[Linha]),0),9),"")</f>
        <v/>
      </c>
    </row>
    <row r="786" spans="4:9" ht="30" customHeight="1" x14ac:dyDescent="0.25">
      <c r="D786" s="28" t="str">
        <f ca="1">IF($I786="","",IFERROR(INDEX(tbVisitas[],MATCH($I786,tbVisitas[Linha],0),3),""))</f>
        <v/>
      </c>
      <c r="E786" s="28" t="str">
        <f ca="1">IF($I786="","",IFERROR(INDEX(tbVisitas[],MATCH($I786,tbVisitas[Linha],0),5),""))</f>
        <v/>
      </c>
      <c r="F786" s="29" t="str">
        <f ca="1">IF($I786="","",IFERROR(INDEX(tbVisitas[],MATCH($I786,tbVisitas[Linha],0),1),""))</f>
        <v/>
      </c>
      <c r="G786" s="30" t="str">
        <f ca="1">IF($I786="","",IFERROR(INDEX(tbVisitas[],MATCH($I786,tbVisitas[Linha],0),6),""))</f>
        <v/>
      </c>
      <c r="H786" s="30" t="str">
        <f ca="1">IF($I786="","",IFERROR(INDEX(tbVisitas[],MATCH($I786,tbVisitas[Linha],0),7),""))</f>
        <v/>
      </c>
      <c r="I786" s="30" t="str">
        <f t="array" aca="1" ref="I786" ca="1">IFERROR(INDEX(tbVisitas[],MATCH(SMALL(IF((tbVisitas[Funcionário]=$B$5)*(tbVisitas[Data]&gt;=VLOOKUP($B$7,Aux!$E$2:$G$13,2,FALSE))*(tbVisitas[Data]&lt;=VLOOKUP($B$7,Aux!$E$2:$G$13,3,FALSE))=1,tbVisitas[Linha]),ROW(A781)),IF((tbVisitas[Funcionário]=$B$5)*(tbVisitas[Data]&gt;=VLOOKUP($B$7,Aux!$E$2:$G$13,2,FALSE))*(tbVisitas[Data]&lt;=VLOOKUP($B$7,Aux!$E$2:$G$13,3,FALSE))=1,tbVisitas[Linha]),0),9),"")</f>
        <v/>
      </c>
    </row>
    <row r="787" spans="4:9" ht="30" customHeight="1" x14ac:dyDescent="0.25">
      <c r="D787" s="28" t="str">
        <f ca="1">IF($I787="","",IFERROR(INDEX(tbVisitas[],MATCH($I787,tbVisitas[Linha],0),3),""))</f>
        <v/>
      </c>
      <c r="E787" s="28" t="str">
        <f ca="1">IF($I787="","",IFERROR(INDEX(tbVisitas[],MATCH($I787,tbVisitas[Linha],0),5),""))</f>
        <v/>
      </c>
      <c r="F787" s="29" t="str">
        <f ca="1">IF($I787="","",IFERROR(INDEX(tbVisitas[],MATCH($I787,tbVisitas[Linha],0),1),""))</f>
        <v/>
      </c>
      <c r="G787" s="30" t="str">
        <f ca="1">IF($I787="","",IFERROR(INDEX(tbVisitas[],MATCH($I787,tbVisitas[Linha],0),6),""))</f>
        <v/>
      </c>
      <c r="H787" s="30" t="str">
        <f ca="1">IF($I787="","",IFERROR(INDEX(tbVisitas[],MATCH($I787,tbVisitas[Linha],0),7),""))</f>
        <v/>
      </c>
      <c r="I787" s="30" t="str">
        <f t="array" aca="1" ref="I787" ca="1">IFERROR(INDEX(tbVisitas[],MATCH(SMALL(IF((tbVisitas[Funcionário]=$B$5)*(tbVisitas[Data]&gt;=VLOOKUP($B$7,Aux!$E$2:$G$13,2,FALSE))*(tbVisitas[Data]&lt;=VLOOKUP($B$7,Aux!$E$2:$G$13,3,FALSE))=1,tbVisitas[Linha]),ROW(A782)),IF((tbVisitas[Funcionário]=$B$5)*(tbVisitas[Data]&gt;=VLOOKUP($B$7,Aux!$E$2:$G$13,2,FALSE))*(tbVisitas[Data]&lt;=VLOOKUP($B$7,Aux!$E$2:$G$13,3,FALSE))=1,tbVisitas[Linha]),0),9),"")</f>
        <v/>
      </c>
    </row>
    <row r="788" spans="4:9" ht="30" customHeight="1" x14ac:dyDescent="0.25">
      <c r="D788" s="28" t="str">
        <f ca="1">IF($I788="","",IFERROR(INDEX(tbVisitas[],MATCH($I788,tbVisitas[Linha],0),3),""))</f>
        <v/>
      </c>
      <c r="E788" s="28" t="str">
        <f ca="1">IF($I788="","",IFERROR(INDEX(tbVisitas[],MATCH($I788,tbVisitas[Linha],0),5),""))</f>
        <v/>
      </c>
      <c r="F788" s="29" t="str">
        <f ca="1">IF($I788="","",IFERROR(INDEX(tbVisitas[],MATCH($I788,tbVisitas[Linha],0),1),""))</f>
        <v/>
      </c>
      <c r="G788" s="30" t="str">
        <f ca="1">IF($I788="","",IFERROR(INDEX(tbVisitas[],MATCH($I788,tbVisitas[Linha],0),6),""))</f>
        <v/>
      </c>
      <c r="H788" s="30" t="str">
        <f ca="1">IF($I788="","",IFERROR(INDEX(tbVisitas[],MATCH($I788,tbVisitas[Linha],0),7),""))</f>
        <v/>
      </c>
      <c r="I788" s="30" t="str">
        <f t="array" aca="1" ref="I788" ca="1">IFERROR(INDEX(tbVisitas[],MATCH(SMALL(IF((tbVisitas[Funcionário]=$B$5)*(tbVisitas[Data]&gt;=VLOOKUP($B$7,Aux!$E$2:$G$13,2,FALSE))*(tbVisitas[Data]&lt;=VLOOKUP($B$7,Aux!$E$2:$G$13,3,FALSE))=1,tbVisitas[Linha]),ROW(A783)),IF((tbVisitas[Funcionário]=$B$5)*(tbVisitas[Data]&gt;=VLOOKUP($B$7,Aux!$E$2:$G$13,2,FALSE))*(tbVisitas[Data]&lt;=VLOOKUP($B$7,Aux!$E$2:$G$13,3,FALSE))=1,tbVisitas[Linha]),0),9),"")</f>
        <v/>
      </c>
    </row>
    <row r="789" spans="4:9" ht="30" customHeight="1" x14ac:dyDescent="0.25">
      <c r="D789" s="28" t="str">
        <f ca="1">IF($I789="","",IFERROR(INDEX(tbVisitas[],MATCH($I789,tbVisitas[Linha],0),3),""))</f>
        <v/>
      </c>
      <c r="E789" s="28" t="str">
        <f ca="1">IF($I789="","",IFERROR(INDEX(tbVisitas[],MATCH($I789,tbVisitas[Linha],0),5),""))</f>
        <v/>
      </c>
      <c r="F789" s="29" t="str">
        <f ca="1">IF($I789="","",IFERROR(INDEX(tbVisitas[],MATCH($I789,tbVisitas[Linha],0),1),""))</f>
        <v/>
      </c>
      <c r="G789" s="30" t="str">
        <f ca="1">IF($I789="","",IFERROR(INDEX(tbVisitas[],MATCH($I789,tbVisitas[Linha],0),6),""))</f>
        <v/>
      </c>
      <c r="H789" s="30" t="str">
        <f ca="1">IF($I789="","",IFERROR(INDEX(tbVisitas[],MATCH($I789,tbVisitas[Linha],0),7),""))</f>
        <v/>
      </c>
      <c r="I789" s="30" t="str">
        <f t="array" aca="1" ref="I789" ca="1">IFERROR(INDEX(tbVisitas[],MATCH(SMALL(IF((tbVisitas[Funcionário]=$B$5)*(tbVisitas[Data]&gt;=VLOOKUP($B$7,Aux!$E$2:$G$13,2,FALSE))*(tbVisitas[Data]&lt;=VLOOKUP($B$7,Aux!$E$2:$G$13,3,FALSE))=1,tbVisitas[Linha]),ROW(A784)),IF((tbVisitas[Funcionário]=$B$5)*(tbVisitas[Data]&gt;=VLOOKUP($B$7,Aux!$E$2:$G$13,2,FALSE))*(tbVisitas[Data]&lt;=VLOOKUP($B$7,Aux!$E$2:$G$13,3,FALSE))=1,tbVisitas[Linha]),0),9),"")</f>
        <v/>
      </c>
    </row>
    <row r="790" spans="4:9" ht="30" customHeight="1" x14ac:dyDescent="0.25">
      <c r="D790" s="28" t="str">
        <f ca="1">IF($I790="","",IFERROR(INDEX(tbVisitas[],MATCH($I790,tbVisitas[Linha],0),3),""))</f>
        <v/>
      </c>
      <c r="E790" s="28" t="str">
        <f ca="1">IF($I790="","",IFERROR(INDEX(tbVisitas[],MATCH($I790,tbVisitas[Linha],0),5),""))</f>
        <v/>
      </c>
      <c r="F790" s="29" t="str">
        <f ca="1">IF($I790="","",IFERROR(INDEX(tbVisitas[],MATCH($I790,tbVisitas[Linha],0),1),""))</f>
        <v/>
      </c>
      <c r="G790" s="30" t="str">
        <f ca="1">IF($I790="","",IFERROR(INDEX(tbVisitas[],MATCH($I790,tbVisitas[Linha],0),6),""))</f>
        <v/>
      </c>
      <c r="H790" s="30" t="str">
        <f ca="1">IF($I790="","",IFERROR(INDEX(tbVisitas[],MATCH($I790,tbVisitas[Linha],0),7),""))</f>
        <v/>
      </c>
      <c r="I790" s="30" t="str">
        <f t="array" aca="1" ref="I790" ca="1">IFERROR(INDEX(tbVisitas[],MATCH(SMALL(IF((tbVisitas[Funcionário]=$B$5)*(tbVisitas[Data]&gt;=VLOOKUP($B$7,Aux!$E$2:$G$13,2,FALSE))*(tbVisitas[Data]&lt;=VLOOKUP($B$7,Aux!$E$2:$G$13,3,FALSE))=1,tbVisitas[Linha]),ROW(A785)),IF((tbVisitas[Funcionário]=$B$5)*(tbVisitas[Data]&gt;=VLOOKUP($B$7,Aux!$E$2:$G$13,2,FALSE))*(tbVisitas[Data]&lt;=VLOOKUP($B$7,Aux!$E$2:$G$13,3,FALSE))=1,tbVisitas[Linha]),0),9),"")</f>
        <v/>
      </c>
    </row>
    <row r="791" spans="4:9" ht="30" customHeight="1" x14ac:dyDescent="0.25">
      <c r="D791" s="28" t="str">
        <f ca="1">IF($I791="","",IFERROR(INDEX(tbVisitas[],MATCH($I791,tbVisitas[Linha],0),3),""))</f>
        <v/>
      </c>
      <c r="E791" s="28" t="str">
        <f ca="1">IF($I791="","",IFERROR(INDEX(tbVisitas[],MATCH($I791,tbVisitas[Linha],0),5),""))</f>
        <v/>
      </c>
      <c r="F791" s="29" t="str">
        <f ca="1">IF($I791="","",IFERROR(INDEX(tbVisitas[],MATCH($I791,tbVisitas[Linha],0),1),""))</f>
        <v/>
      </c>
      <c r="G791" s="30" t="str">
        <f ca="1">IF($I791="","",IFERROR(INDEX(tbVisitas[],MATCH($I791,tbVisitas[Linha],0),6),""))</f>
        <v/>
      </c>
      <c r="H791" s="30" t="str">
        <f ca="1">IF($I791="","",IFERROR(INDEX(tbVisitas[],MATCH($I791,tbVisitas[Linha],0),7),""))</f>
        <v/>
      </c>
      <c r="I791" s="30" t="str">
        <f t="array" aca="1" ref="I791" ca="1">IFERROR(INDEX(tbVisitas[],MATCH(SMALL(IF((tbVisitas[Funcionário]=$B$5)*(tbVisitas[Data]&gt;=VLOOKUP($B$7,Aux!$E$2:$G$13,2,FALSE))*(tbVisitas[Data]&lt;=VLOOKUP($B$7,Aux!$E$2:$G$13,3,FALSE))=1,tbVisitas[Linha]),ROW(A786)),IF((tbVisitas[Funcionário]=$B$5)*(tbVisitas[Data]&gt;=VLOOKUP($B$7,Aux!$E$2:$G$13,2,FALSE))*(tbVisitas[Data]&lt;=VLOOKUP($B$7,Aux!$E$2:$G$13,3,FALSE))=1,tbVisitas[Linha]),0),9),"")</f>
        <v/>
      </c>
    </row>
    <row r="792" spans="4:9" ht="30" customHeight="1" x14ac:dyDescent="0.25">
      <c r="D792" s="28" t="str">
        <f ca="1">IF($I792="","",IFERROR(INDEX(tbVisitas[],MATCH($I792,tbVisitas[Linha],0),3),""))</f>
        <v/>
      </c>
      <c r="E792" s="28" t="str">
        <f ca="1">IF($I792="","",IFERROR(INDEX(tbVisitas[],MATCH($I792,tbVisitas[Linha],0),5),""))</f>
        <v/>
      </c>
      <c r="F792" s="29" t="str">
        <f ca="1">IF($I792="","",IFERROR(INDEX(tbVisitas[],MATCH($I792,tbVisitas[Linha],0),1),""))</f>
        <v/>
      </c>
      <c r="G792" s="30" t="str">
        <f ca="1">IF($I792="","",IFERROR(INDEX(tbVisitas[],MATCH($I792,tbVisitas[Linha],0),6),""))</f>
        <v/>
      </c>
      <c r="H792" s="30" t="str">
        <f ca="1">IF($I792="","",IFERROR(INDEX(tbVisitas[],MATCH($I792,tbVisitas[Linha],0),7),""))</f>
        <v/>
      </c>
      <c r="I792" s="30" t="str">
        <f t="array" aca="1" ref="I792" ca="1">IFERROR(INDEX(tbVisitas[],MATCH(SMALL(IF((tbVisitas[Funcionário]=$B$5)*(tbVisitas[Data]&gt;=VLOOKUP($B$7,Aux!$E$2:$G$13,2,FALSE))*(tbVisitas[Data]&lt;=VLOOKUP($B$7,Aux!$E$2:$G$13,3,FALSE))=1,tbVisitas[Linha]),ROW(A787)),IF((tbVisitas[Funcionário]=$B$5)*(tbVisitas[Data]&gt;=VLOOKUP($B$7,Aux!$E$2:$G$13,2,FALSE))*(tbVisitas[Data]&lt;=VLOOKUP($B$7,Aux!$E$2:$G$13,3,FALSE))=1,tbVisitas[Linha]),0),9),"")</f>
        <v/>
      </c>
    </row>
    <row r="793" spans="4:9" ht="30" customHeight="1" x14ac:dyDescent="0.25">
      <c r="D793" s="28" t="str">
        <f ca="1">IF($I793="","",IFERROR(INDEX(tbVisitas[],MATCH($I793,tbVisitas[Linha],0),3),""))</f>
        <v/>
      </c>
      <c r="E793" s="28" t="str">
        <f ca="1">IF($I793="","",IFERROR(INDEX(tbVisitas[],MATCH($I793,tbVisitas[Linha],0),5),""))</f>
        <v/>
      </c>
      <c r="F793" s="29" t="str">
        <f ca="1">IF($I793="","",IFERROR(INDEX(tbVisitas[],MATCH($I793,tbVisitas[Linha],0),1),""))</f>
        <v/>
      </c>
      <c r="G793" s="30" t="str">
        <f ca="1">IF($I793="","",IFERROR(INDEX(tbVisitas[],MATCH($I793,tbVisitas[Linha],0),6),""))</f>
        <v/>
      </c>
      <c r="H793" s="30" t="str">
        <f ca="1">IF($I793="","",IFERROR(INDEX(tbVisitas[],MATCH($I793,tbVisitas[Linha],0),7),""))</f>
        <v/>
      </c>
      <c r="I793" s="30" t="str">
        <f t="array" aca="1" ref="I793" ca="1">IFERROR(INDEX(tbVisitas[],MATCH(SMALL(IF((tbVisitas[Funcionário]=$B$5)*(tbVisitas[Data]&gt;=VLOOKUP($B$7,Aux!$E$2:$G$13,2,FALSE))*(tbVisitas[Data]&lt;=VLOOKUP($B$7,Aux!$E$2:$G$13,3,FALSE))=1,tbVisitas[Linha]),ROW(A788)),IF((tbVisitas[Funcionário]=$B$5)*(tbVisitas[Data]&gt;=VLOOKUP($B$7,Aux!$E$2:$G$13,2,FALSE))*(tbVisitas[Data]&lt;=VLOOKUP($B$7,Aux!$E$2:$G$13,3,FALSE))=1,tbVisitas[Linha]),0),9),"")</f>
        <v/>
      </c>
    </row>
    <row r="794" spans="4:9" ht="30" customHeight="1" x14ac:dyDescent="0.25">
      <c r="D794" s="28" t="str">
        <f ca="1">IF($I794="","",IFERROR(INDEX(tbVisitas[],MATCH($I794,tbVisitas[Linha],0),3),""))</f>
        <v/>
      </c>
      <c r="E794" s="28" t="str">
        <f ca="1">IF($I794="","",IFERROR(INDEX(tbVisitas[],MATCH($I794,tbVisitas[Linha],0),5),""))</f>
        <v/>
      </c>
      <c r="F794" s="29" t="str">
        <f ca="1">IF($I794="","",IFERROR(INDEX(tbVisitas[],MATCH($I794,tbVisitas[Linha],0),1),""))</f>
        <v/>
      </c>
      <c r="G794" s="30" t="str">
        <f ca="1">IF($I794="","",IFERROR(INDEX(tbVisitas[],MATCH($I794,tbVisitas[Linha],0),6),""))</f>
        <v/>
      </c>
      <c r="H794" s="30" t="str">
        <f ca="1">IF($I794="","",IFERROR(INDEX(tbVisitas[],MATCH($I794,tbVisitas[Linha],0),7),""))</f>
        <v/>
      </c>
      <c r="I794" s="30" t="str">
        <f t="array" aca="1" ref="I794" ca="1">IFERROR(INDEX(tbVisitas[],MATCH(SMALL(IF((tbVisitas[Funcionário]=$B$5)*(tbVisitas[Data]&gt;=VLOOKUP($B$7,Aux!$E$2:$G$13,2,FALSE))*(tbVisitas[Data]&lt;=VLOOKUP($B$7,Aux!$E$2:$G$13,3,FALSE))=1,tbVisitas[Linha]),ROW(A789)),IF((tbVisitas[Funcionário]=$B$5)*(tbVisitas[Data]&gt;=VLOOKUP($B$7,Aux!$E$2:$G$13,2,FALSE))*(tbVisitas[Data]&lt;=VLOOKUP($B$7,Aux!$E$2:$G$13,3,FALSE))=1,tbVisitas[Linha]),0),9),"")</f>
        <v/>
      </c>
    </row>
    <row r="795" spans="4:9" ht="30" customHeight="1" x14ac:dyDescent="0.25">
      <c r="D795" s="28" t="str">
        <f ca="1">IF($I795="","",IFERROR(INDEX(tbVisitas[],MATCH($I795,tbVisitas[Linha],0),3),""))</f>
        <v/>
      </c>
      <c r="E795" s="28" t="str">
        <f ca="1">IF($I795="","",IFERROR(INDEX(tbVisitas[],MATCH($I795,tbVisitas[Linha],0),5),""))</f>
        <v/>
      </c>
      <c r="F795" s="29" t="str">
        <f ca="1">IF($I795="","",IFERROR(INDEX(tbVisitas[],MATCH($I795,tbVisitas[Linha],0),1),""))</f>
        <v/>
      </c>
      <c r="G795" s="30" t="str">
        <f ca="1">IF($I795="","",IFERROR(INDEX(tbVisitas[],MATCH($I795,tbVisitas[Linha],0),6),""))</f>
        <v/>
      </c>
      <c r="H795" s="30" t="str">
        <f ca="1">IF($I795="","",IFERROR(INDEX(tbVisitas[],MATCH($I795,tbVisitas[Linha],0),7),""))</f>
        <v/>
      </c>
      <c r="I795" s="30" t="str">
        <f t="array" aca="1" ref="I795" ca="1">IFERROR(INDEX(tbVisitas[],MATCH(SMALL(IF((tbVisitas[Funcionário]=$B$5)*(tbVisitas[Data]&gt;=VLOOKUP($B$7,Aux!$E$2:$G$13,2,FALSE))*(tbVisitas[Data]&lt;=VLOOKUP($B$7,Aux!$E$2:$G$13,3,FALSE))=1,tbVisitas[Linha]),ROW(A790)),IF((tbVisitas[Funcionário]=$B$5)*(tbVisitas[Data]&gt;=VLOOKUP($B$7,Aux!$E$2:$G$13,2,FALSE))*(tbVisitas[Data]&lt;=VLOOKUP($B$7,Aux!$E$2:$G$13,3,FALSE))=1,tbVisitas[Linha]),0),9),"")</f>
        <v/>
      </c>
    </row>
    <row r="796" spans="4:9" ht="30" customHeight="1" x14ac:dyDescent="0.25">
      <c r="D796" s="28" t="str">
        <f ca="1">IF($I796="","",IFERROR(INDEX(tbVisitas[],MATCH($I796,tbVisitas[Linha],0),3),""))</f>
        <v/>
      </c>
      <c r="E796" s="28" t="str">
        <f ca="1">IF($I796="","",IFERROR(INDEX(tbVisitas[],MATCH($I796,tbVisitas[Linha],0),5),""))</f>
        <v/>
      </c>
      <c r="F796" s="29" t="str">
        <f ca="1">IF($I796="","",IFERROR(INDEX(tbVisitas[],MATCH($I796,tbVisitas[Linha],0),1),""))</f>
        <v/>
      </c>
      <c r="G796" s="30" t="str">
        <f ca="1">IF($I796="","",IFERROR(INDEX(tbVisitas[],MATCH($I796,tbVisitas[Linha],0),6),""))</f>
        <v/>
      </c>
      <c r="H796" s="30" t="str">
        <f ca="1">IF($I796="","",IFERROR(INDEX(tbVisitas[],MATCH($I796,tbVisitas[Linha],0),7),""))</f>
        <v/>
      </c>
      <c r="I796" s="30" t="str">
        <f t="array" aca="1" ref="I796" ca="1">IFERROR(INDEX(tbVisitas[],MATCH(SMALL(IF((tbVisitas[Funcionário]=$B$5)*(tbVisitas[Data]&gt;=VLOOKUP($B$7,Aux!$E$2:$G$13,2,FALSE))*(tbVisitas[Data]&lt;=VLOOKUP($B$7,Aux!$E$2:$G$13,3,FALSE))=1,tbVisitas[Linha]),ROW(A791)),IF((tbVisitas[Funcionário]=$B$5)*(tbVisitas[Data]&gt;=VLOOKUP($B$7,Aux!$E$2:$G$13,2,FALSE))*(tbVisitas[Data]&lt;=VLOOKUP($B$7,Aux!$E$2:$G$13,3,FALSE))=1,tbVisitas[Linha]),0),9),"")</f>
        <v/>
      </c>
    </row>
    <row r="797" spans="4:9" ht="30" customHeight="1" x14ac:dyDescent="0.25">
      <c r="D797" s="28" t="str">
        <f ca="1">IF($I797="","",IFERROR(INDEX(tbVisitas[],MATCH($I797,tbVisitas[Linha],0),3),""))</f>
        <v/>
      </c>
      <c r="E797" s="28" t="str">
        <f ca="1">IF($I797="","",IFERROR(INDEX(tbVisitas[],MATCH($I797,tbVisitas[Linha],0),5),""))</f>
        <v/>
      </c>
      <c r="F797" s="29" t="str">
        <f ca="1">IF($I797="","",IFERROR(INDEX(tbVisitas[],MATCH($I797,tbVisitas[Linha],0),1),""))</f>
        <v/>
      </c>
      <c r="G797" s="30" t="str">
        <f ca="1">IF($I797="","",IFERROR(INDEX(tbVisitas[],MATCH($I797,tbVisitas[Linha],0),6),""))</f>
        <v/>
      </c>
      <c r="H797" s="30" t="str">
        <f ca="1">IF($I797="","",IFERROR(INDEX(tbVisitas[],MATCH($I797,tbVisitas[Linha],0),7),""))</f>
        <v/>
      </c>
      <c r="I797" s="30" t="str">
        <f t="array" aca="1" ref="I797" ca="1">IFERROR(INDEX(tbVisitas[],MATCH(SMALL(IF((tbVisitas[Funcionário]=$B$5)*(tbVisitas[Data]&gt;=VLOOKUP($B$7,Aux!$E$2:$G$13,2,FALSE))*(tbVisitas[Data]&lt;=VLOOKUP($B$7,Aux!$E$2:$G$13,3,FALSE))=1,tbVisitas[Linha]),ROW(A792)),IF((tbVisitas[Funcionário]=$B$5)*(tbVisitas[Data]&gt;=VLOOKUP($B$7,Aux!$E$2:$G$13,2,FALSE))*(tbVisitas[Data]&lt;=VLOOKUP($B$7,Aux!$E$2:$G$13,3,FALSE))=1,tbVisitas[Linha]),0),9),"")</f>
        <v/>
      </c>
    </row>
    <row r="798" spans="4:9" ht="30" customHeight="1" x14ac:dyDescent="0.25">
      <c r="D798" s="28" t="str">
        <f ca="1">IF($I798="","",IFERROR(INDEX(tbVisitas[],MATCH($I798,tbVisitas[Linha],0),3),""))</f>
        <v/>
      </c>
      <c r="E798" s="28" t="str">
        <f ca="1">IF($I798="","",IFERROR(INDEX(tbVisitas[],MATCH($I798,tbVisitas[Linha],0),5),""))</f>
        <v/>
      </c>
      <c r="F798" s="29" t="str">
        <f ca="1">IF($I798="","",IFERROR(INDEX(tbVisitas[],MATCH($I798,tbVisitas[Linha],0),1),""))</f>
        <v/>
      </c>
      <c r="G798" s="30" t="str">
        <f ca="1">IF($I798="","",IFERROR(INDEX(tbVisitas[],MATCH($I798,tbVisitas[Linha],0),6),""))</f>
        <v/>
      </c>
      <c r="H798" s="30" t="str">
        <f ca="1">IF($I798="","",IFERROR(INDEX(tbVisitas[],MATCH($I798,tbVisitas[Linha],0),7),""))</f>
        <v/>
      </c>
      <c r="I798" s="30" t="str">
        <f t="array" aca="1" ref="I798" ca="1">IFERROR(INDEX(tbVisitas[],MATCH(SMALL(IF((tbVisitas[Funcionário]=$B$5)*(tbVisitas[Data]&gt;=VLOOKUP($B$7,Aux!$E$2:$G$13,2,FALSE))*(tbVisitas[Data]&lt;=VLOOKUP($B$7,Aux!$E$2:$G$13,3,FALSE))=1,tbVisitas[Linha]),ROW(A793)),IF((tbVisitas[Funcionário]=$B$5)*(tbVisitas[Data]&gt;=VLOOKUP($B$7,Aux!$E$2:$G$13,2,FALSE))*(tbVisitas[Data]&lt;=VLOOKUP($B$7,Aux!$E$2:$G$13,3,FALSE))=1,tbVisitas[Linha]),0),9),"")</f>
        <v/>
      </c>
    </row>
    <row r="799" spans="4:9" ht="30" customHeight="1" x14ac:dyDescent="0.25">
      <c r="D799" s="28" t="str">
        <f ca="1">IF($I799="","",IFERROR(INDEX(tbVisitas[],MATCH($I799,tbVisitas[Linha],0),3),""))</f>
        <v/>
      </c>
      <c r="E799" s="28" t="str">
        <f ca="1">IF($I799="","",IFERROR(INDEX(tbVisitas[],MATCH($I799,tbVisitas[Linha],0),5),""))</f>
        <v/>
      </c>
      <c r="F799" s="29" t="str">
        <f ca="1">IF($I799="","",IFERROR(INDEX(tbVisitas[],MATCH($I799,tbVisitas[Linha],0),1),""))</f>
        <v/>
      </c>
      <c r="G799" s="30" t="str">
        <f ca="1">IF($I799="","",IFERROR(INDEX(tbVisitas[],MATCH($I799,tbVisitas[Linha],0),6),""))</f>
        <v/>
      </c>
      <c r="H799" s="30" t="str">
        <f ca="1">IF($I799="","",IFERROR(INDEX(tbVisitas[],MATCH($I799,tbVisitas[Linha],0),7),""))</f>
        <v/>
      </c>
      <c r="I799" s="30" t="str">
        <f t="array" aca="1" ref="I799" ca="1">IFERROR(INDEX(tbVisitas[],MATCH(SMALL(IF((tbVisitas[Funcionário]=$B$5)*(tbVisitas[Data]&gt;=VLOOKUP($B$7,Aux!$E$2:$G$13,2,FALSE))*(tbVisitas[Data]&lt;=VLOOKUP($B$7,Aux!$E$2:$G$13,3,FALSE))=1,tbVisitas[Linha]),ROW(A794)),IF((tbVisitas[Funcionário]=$B$5)*(tbVisitas[Data]&gt;=VLOOKUP($B$7,Aux!$E$2:$G$13,2,FALSE))*(tbVisitas[Data]&lt;=VLOOKUP($B$7,Aux!$E$2:$G$13,3,FALSE))=1,tbVisitas[Linha]),0),9),"")</f>
        <v/>
      </c>
    </row>
    <row r="800" spans="4:9" ht="30" customHeight="1" x14ac:dyDescent="0.25">
      <c r="D800" s="28" t="str">
        <f ca="1">IF($I800="","",IFERROR(INDEX(tbVisitas[],MATCH($I800,tbVisitas[Linha],0),3),""))</f>
        <v/>
      </c>
      <c r="E800" s="28" t="str">
        <f ca="1">IF($I800="","",IFERROR(INDEX(tbVisitas[],MATCH($I800,tbVisitas[Linha],0),5),""))</f>
        <v/>
      </c>
      <c r="F800" s="29" t="str">
        <f ca="1">IF($I800="","",IFERROR(INDEX(tbVisitas[],MATCH($I800,tbVisitas[Linha],0),1),""))</f>
        <v/>
      </c>
      <c r="G800" s="30" t="str">
        <f ca="1">IF($I800="","",IFERROR(INDEX(tbVisitas[],MATCH($I800,tbVisitas[Linha],0),6),""))</f>
        <v/>
      </c>
      <c r="H800" s="30" t="str">
        <f ca="1">IF($I800="","",IFERROR(INDEX(tbVisitas[],MATCH($I800,tbVisitas[Linha],0),7),""))</f>
        <v/>
      </c>
      <c r="I800" s="30" t="str">
        <f t="array" aca="1" ref="I800" ca="1">IFERROR(INDEX(tbVisitas[],MATCH(SMALL(IF((tbVisitas[Funcionário]=$B$5)*(tbVisitas[Data]&gt;=VLOOKUP($B$7,Aux!$E$2:$G$13,2,FALSE))*(tbVisitas[Data]&lt;=VLOOKUP($B$7,Aux!$E$2:$G$13,3,FALSE))=1,tbVisitas[Linha]),ROW(A795)),IF((tbVisitas[Funcionário]=$B$5)*(tbVisitas[Data]&gt;=VLOOKUP($B$7,Aux!$E$2:$G$13,2,FALSE))*(tbVisitas[Data]&lt;=VLOOKUP($B$7,Aux!$E$2:$G$13,3,FALSE))=1,tbVisitas[Linha]),0),9),"")</f>
        <v/>
      </c>
    </row>
    <row r="801" spans="4:9" ht="30" customHeight="1" x14ac:dyDescent="0.25">
      <c r="D801" s="28" t="str">
        <f ca="1">IF($I801="","",IFERROR(INDEX(tbVisitas[],MATCH($I801,tbVisitas[Linha],0),3),""))</f>
        <v/>
      </c>
      <c r="E801" s="28" t="str">
        <f ca="1">IF($I801="","",IFERROR(INDEX(tbVisitas[],MATCH($I801,tbVisitas[Linha],0),5),""))</f>
        <v/>
      </c>
      <c r="F801" s="29" t="str">
        <f ca="1">IF($I801="","",IFERROR(INDEX(tbVisitas[],MATCH($I801,tbVisitas[Linha],0),1),""))</f>
        <v/>
      </c>
      <c r="G801" s="30" t="str">
        <f ca="1">IF($I801="","",IFERROR(INDEX(tbVisitas[],MATCH($I801,tbVisitas[Linha],0),6),""))</f>
        <v/>
      </c>
      <c r="H801" s="30" t="str">
        <f ca="1">IF($I801="","",IFERROR(INDEX(tbVisitas[],MATCH($I801,tbVisitas[Linha],0),7),""))</f>
        <v/>
      </c>
      <c r="I801" s="30" t="str">
        <f t="array" aca="1" ref="I801" ca="1">IFERROR(INDEX(tbVisitas[],MATCH(SMALL(IF((tbVisitas[Funcionário]=$B$5)*(tbVisitas[Data]&gt;=VLOOKUP($B$7,Aux!$E$2:$G$13,2,FALSE))*(tbVisitas[Data]&lt;=VLOOKUP($B$7,Aux!$E$2:$G$13,3,FALSE))=1,tbVisitas[Linha]),ROW(A796)),IF((tbVisitas[Funcionário]=$B$5)*(tbVisitas[Data]&gt;=VLOOKUP($B$7,Aux!$E$2:$G$13,2,FALSE))*(tbVisitas[Data]&lt;=VLOOKUP($B$7,Aux!$E$2:$G$13,3,FALSE))=1,tbVisitas[Linha]),0),9),"")</f>
        <v/>
      </c>
    </row>
    <row r="802" spans="4:9" ht="30" customHeight="1" x14ac:dyDescent="0.25">
      <c r="D802" s="28" t="str">
        <f ca="1">IF($I802="","",IFERROR(INDEX(tbVisitas[],MATCH($I802,tbVisitas[Linha],0),3),""))</f>
        <v/>
      </c>
      <c r="E802" s="28" t="str">
        <f ca="1">IF($I802="","",IFERROR(INDEX(tbVisitas[],MATCH($I802,tbVisitas[Linha],0),5),""))</f>
        <v/>
      </c>
      <c r="F802" s="29" t="str">
        <f ca="1">IF($I802="","",IFERROR(INDEX(tbVisitas[],MATCH($I802,tbVisitas[Linha],0),1),""))</f>
        <v/>
      </c>
      <c r="G802" s="30" t="str">
        <f ca="1">IF($I802="","",IFERROR(INDEX(tbVisitas[],MATCH($I802,tbVisitas[Linha],0),6),""))</f>
        <v/>
      </c>
      <c r="H802" s="30" t="str">
        <f ca="1">IF($I802="","",IFERROR(INDEX(tbVisitas[],MATCH($I802,tbVisitas[Linha],0),7),""))</f>
        <v/>
      </c>
      <c r="I802" s="30" t="str">
        <f t="array" aca="1" ref="I802" ca="1">IFERROR(INDEX(tbVisitas[],MATCH(SMALL(IF((tbVisitas[Funcionário]=$B$5)*(tbVisitas[Data]&gt;=VLOOKUP($B$7,Aux!$E$2:$G$13,2,FALSE))*(tbVisitas[Data]&lt;=VLOOKUP($B$7,Aux!$E$2:$G$13,3,FALSE))=1,tbVisitas[Linha]),ROW(A797)),IF((tbVisitas[Funcionário]=$B$5)*(tbVisitas[Data]&gt;=VLOOKUP($B$7,Aux!$E$2:$G$13,2,FALSE))*(tbVisitas[Data]&lt;=VLOOKUP($B$7,Aux!$E$2:$G$13,3,FALSE))=1,tbVisitas[Linha]),0),9),"")</f>
        <v/>
      </c>
    </row>
    <row r="803" spans="4:9" ht="30" customHeight="1" x14ac:dyDescent="0.25">
      <c r="D803" s="28" t="str">
        <f ca="1">IF($I803="","",IFERROR(INDEX(tbVisitas[],MATCH($I803,tbVisitas[Linha],0),3),""))</f>
        <v/>
      </c>
      <c r="E803" s="28" t="str">
        <f ca="1">IF($I803="","",IFERROR(INDEX(tbVisitas[],MATCH($I803,tbVisitas[Linha],0),5),""))</f>
        <v/>
      </c>
      <c r="F803" s="29" t="str">
        <f ca="1">IF($I803="","",IFERROR(INDEX(tbVisitas[],MATCH($I803,tbVisitas[Linha],0),1),""))</f>
        <v/>
      </c>
      <c r="G803" s="30" t="str">
        <f ca="1">IF($I803="","",IFERROR(INDEX(tbVisitas[],MATCH($I803,tbVisitas[Linha],0),6),""))</f>
        <v/>
      </c>
      <c r="H803" s="30" t="str">
        <f ca="1">IF($I803="","",IFERROR(INDEX(tbVisitas[],MATCH($I803,tbVisitas[Linha],0),7),""))</f>
        <v/>
      </c>
      <c r="I803" s="30" t="str">
        <f t="array" aca="1" ref="I803" ca="1">IFERROR(INDEX(tbVisitas[],MATCH(SMALL(IF((tbVisitas[Funcionário]=$B$5)*(tbVisitas[Data]&gt;=VLOOKUP($B$7,Aux!$E$2:$G$13,2,FALSE))*(tbVisitas[Data]&lt;=VLOOKUP($B$7,Aux!$E$2:$G$13,3,FALSE))=1,tbVisitas[Linha]),ROW(A798)),IF((tbVisitas[Funcionário]=$B$5)*(tbVisitas[Data]&gt;=VLOOKUP($B$7,Aux!$E$2:$G$13,2,FALSE))*(tbVisitas[Data]&lt;=VLOOKUP($B$7,Aux!$E$2:$G$13,3,FALSE))=1,tbVisitas[Linha]),0),9),"")</f>
        <v/>
      </c>
    </row>
    <row r="804" spans="4:9" ht="30" customHeight="1" x14ac:dyDescent="0.25">
      <c r="D804" s="28" t="str">
        <f ca="1">IF($I804="","",IFERROR(INDEX(tbVisitas[],MATCH($I804,tbVisitas[Linha],0),3),""))</f>
        <v/>
      </c>
      <c r="E804" s="28" t="str">
        <f ca="1">IF($I804="","",IFERROR(INDEX(tbVisitas[],MATCH($I804,tbVisitas[Linha],0),5),""))</f>
        <v/>
      </c>
      <c r="F804" s="29" t="str">
        <f ca="1">IF($I804="","",IFERROR(INDEX(tbVisitas[],MATCH($I804,tbVisitas[Linha],0),1),""))</f>
        <v/>
      </c>
      <c r="G804" s="30" t="str">
        <f ca="1">IF($I804="","",IFERROR(INDEX(tbVisitas[],MATCH($I804,tbVisitas[Linha],0),6),""))</f>
        <v/>
      </c>
      <c r="H804" s="30" t="str">
        <f ca="1">IF($I804="","",IFERROR(INDEX(tbVisitas[],MATCH($I804,tbVisitas[Linha],0),7),""))</f>
        <v/>
      </c>
      <c r="I804" s="30" t="str">
        <f t="array" aca="1" ref="I804" ca="1">IFERROR(INDEX(tbVisitas[],MATCH(SMALL(IF((tbVisitas[Funcionário]=$B$5)*(tbVisitas[Data]&gt;=VLOOKUP($B$7,Aux!$E$2:$G$13,2,FALSE))*(tbVisitas[Data]&lt;=VLOOKUP($B$7,Aux!$E$2:$G$13,3,FALSE))=1,tbVisitas[Linha]),ROW(A799)),IF((tbVisitas[Funcionário]=$B$5)*(tbVisitas[Data]&gt;=VLOOKUP($B$7,Aux!$E$2:$G$13,2,FALSE))*(tbVisitas[Data]&lt;=VLOOKUP($B$7,Aux!$E$2:$G$13,3,FALSE))=1,tbVisitas[Linha]),0),9),"")</f>
        <v/>
      </c>
    </row>
    <row r="805" spans="4:9" ht="30" customHeight="1" x14ac:dyDescent="0.25">
      <c r="D805" s="28" t="str">
        <f ca="1">IF($I805="","",IFERROR(INDEX(tbVisitas[],MATCH($I805,tbVisitas[Linha],0),3),""))</f>
        <v/>
      </c>
      <c r="E805" s="28" t="str">
        <f ca="1">IF($I805="","",IFERROR(INDEX(tbVisitas[],MATCH($I805,tbVisitas[Linha],0),5),""))</f>
        <v/>
      </c>
      <c r="F805" s="29" t="str">
        <f ca="1">IF($I805="","",IFERROR(INDEX(tbVisitas[],MATCH($I805,tbVisitas[Linha],0),1),""))</f>
        <v/>
      </c>
      <c r="G805" s="30" t="str">
        <f ca="1">IF($I805="","",IFERROR(INDEX(tbVisitas[],MATCH($I805,tbVisitas[Linha],0),6),""))</f>
        <v/>
      </c>
      <c r="H805" s="30" t="str">
        <f ca="1">IF($I805="","",IFERROR(INDEX(tbVisitas[],MATCH($I805,tbVisitas[Linha],0),7),""))</f>
        <v/>
      </c>
      <c r="I805" s="30" t="str">
        <f t="array" aca="1" ref="I805" ca="1">IFERROR(INDEX(tbVisitas[],MATCH(SMALL(IF((tbVisitas[Funcionário]=$B$5)*(tbVisitas[Data]&gt;=VLOOKUP($B$7,Aux!$E$2:$G$13,2,FALSE))*(tbVisitas[Data]&lt;=VLOOKUP($B$7,Aux!$E$2:$G$13,3,FALSE))=1,tbVisitas[Linha]),ROW(A800)),IF((tbVisitas[Funcionário]=$B$5)*(tbVisitas[Data]&gt;=VLOOKUP($B$7,Aux!$E$2:$G$13,2,FALSE))*(tbVisitas[Data]&lt;=VLOOKUP($B$7,Aux!$E$2:$G$13,3,FALSE))=1,tbVisitas[Linha]),0),9),"")</f>
        <v/>
      </c>
    </row>
    <row r="806" spans="4:9" ht="30" customHeight="1" x14ac:dyDescent="0.25">
      <c r="D806" s="28" t="str">
        <f ca="1">IF($I806="","",IFERROR(INDEX(tbVisitas[],MATCH($I806,tbVisitas[Linha],0),3),""))</f>
        <v/>
      </c>
      <c r="E806" s="28" t="str">
        <f ca="1">IF($I806="","",IFERROR(INDEX(tbVisitas[],MATCH($I806,tbVisitas[Linha],0),5),""))</f>
        <v/>
      </c>
      <c r="F806" s="29" t="str">
        <f ca="1">IF($I806="","",IFERROR(INDEX(tbVisitas[],MATCH($I806,tbVisitas[Linha],0),1),""))</f>
        <v/>
      </c>
      <c r="G806" s="30" t="str">
        <f ca="1">IF($I806="","",IFERROR(INDEX(tbVisitas[],MATCH($I806,tbVisitas[Linha],0),6),""))</f>
        <v/>
      </c>
      <c r="H806" s="30" t="str">
        <f ca="1">IF($I806="","",IFERROR(INDEX(tbVisitas[],MATCH($I806,tbVisitas[Linha],0),7),""))</f>
        <v/>
      </c>
      <c r="I806" s="30" t="str">
        <f t="array" aca="1" ref="I806" ca="1">IFERROR(INDEX(tbVisitas[],MATCH(SMALL(IF((tbVisitas[Funcionário]=$B$5)*(tbVisitas[Data]&gt;=VLOOKUP($B$7,Aux!$E$2:$G$13,2,FALSE))*(tbVisitas[Data]&lt;=VLOOKUP($B$7,Aux!$E$2:$G$13,3,FALSE))=1,tbVisitas[Linha]),ROW(A801)),IF((tbVisitas[Funcionário]=$B$5)*(tbVisitas[Data]&gt;=VLOOKUP($B$7,Aux!$E$2:$G$13,2,FALSE))*(tbVisitas[Data]&lt;=VLOOKUP($B$7,Aux!$E$2:$G$13,3,FALSE))=1,tbVisitas[Linha]),0),9),"")</f>
        <v/>
      </c>
    </row>
    <row r="807" spans="4:9" ht="30" customHeight="1" x14ac:dyDescent="0.25">
      <c r="D807" s="28" t="str">
        <f ca="1">IF($I807="","",IFERROR(INDEX(tbVisitas[],MATCH($I807,tbVisitas[Linha],0),3),""))</f>
        <v/>
      </c>
      <c r="E807" s="28" t="str">
        <f ca="1">IF($I807="","",IFERROR(INDEX(tbVisitas[],MATCH($I807,tbVisitas[Linha],0),5),""))</f>
        <v/>
      </c>
      <c r="F807" s="29" t="str">
        <f ca="1">IF($I807="","",IFERROR(INDEX(tbVisitas[],MATCH($I807,tbVisitas[Linha],0),1),""))</f>
        <v/>
      </c>
      <c r="G807" s="30" t="str">
        <f ca="1">IF($I807="","",IFERROR(INDEX(tbVisitas[],MATCH($I807,tbVisitas[Linha],0),6),""))</f>
        <v/>
      </c>
      <c r="H807" s="30" t="str">
        <f ca="1">IF($I807="","",IFERROR(INDEX(tbVisitas[],MATCH($I807,tbVisitas[Linha],0),7),""))</f>
        <v/>
      </c>
      <c r="I807" s="30" t="str">
        <f t="array" aca="1" ref="I807" ca="1">IFERROR(INDEX(tbVisitas[],MATCH(SMALL(IF((tbVisitas[Funcionário]=$B$5)*(tbVisitas[Data]&gt;=VLOOKUP($B$7,Aux!$E$2:$G$13,2,FALSE))*(tbVisitas[Data]&lt;=VLOOKUP($B$7,Aux!$E$2:$G$13,3,FALSE))=1,tbVisitas[Linha]),ROW(A802)),IF((tbVisitas[Funcionário]=$B$5)*(tbVisitas[Data]&gt;=VLOOKUP($B$7,Aux!$E$2:$G$13,2,FALSE))*(tbVisitas[Data]&lt;=VLOOKUP($B$7,Aux!$E$2:$G$13,3,FALSE))=1,tbVisitas[Linha]),0),9),"")</f>
        <v/>
      </c>
    </row>
    <row r="808" spans="4:9" ht="30" customHeight="1" x14ac:dyDescent="0.25">
      <c r="D808" s="28" t="str">
        <f ca="1">IF($I808="","",IFERROR(INDEX(tbVisitas[],MATCH($I808,tbVisitas[Linha],0),3),""))</f>
        <v/>
      </c>
      <c r="E808" s="28" t="str">
        <f ca="1">IF($I808="","",IFERROR(INDEX(tbVisitas[],MATCH($I808,tbVisitas[Linha],0),5),""))</f>
        <v/>
      </c>
      <c r="F808" s="29" t="str">
        <f ca="1">IF($I808="","",IFERROR(INDEX(tbVisitas[],MATCH($I808,tbVisitas[Linha],0),1),""))</f>
        <v/>
      </c>
      <c r="G808" s="30" t="str">
        <f ca="1">IF($I808="","",IFERROR(INDEX(tbVisitas[],MATCH($I808,tbVisitas[Linha],0),6),""))</f>
        <v/>
      </c>
      <c r="H808" s="30" t="str">
        <f ca="1">IF($I808="","",IFERROR(INDEX(tbVisitas[],MATCH($I808,tbVisitas[Linha],0),7),""))</f>
        <v/>
      </c>
      <c r="I808" s="30" t="str">
        <f t="array" aca="1" ref="I808" ca="1">IFERROR(INDEX(tbVisitas[],MATCH(SMALL(IF((tbVisitas[Funcionário]=$B$5)*(tbVisitas[Data]&gt;=VLOOKUP($B$7,Aux!$E$2:$G$13,2,FALSE))*(tbVisitas[Data]&lt;=VLOOKUP($B$7,Aux!$E$2:$G$13,3,FALSE))=1,tbVisitas[Linha]),ROW(A803)),IF((tbVisitas[Funcionário]=$B$5)*(tbVisitas[Data]&gt;=VLOOKUP($B$7,Aux!$E$2:$G$13,2,FALSE))*(tbVisitas[Data]&lt;=VLOOKUP($B$7,Aux!$E$2:$G$13,3,FALSE))=1,tbVisitas[Linha]),0),9),"")</f>
        <v/>
      </c>
    </row>
    <row r="809" spans="4:9" ht="30" customHeight="1" x14ac:dyDescent="0.25">
      <c r="D809" s="28" t="str">
        <f ca="1">IF($I809="","",IFERROR(INDEX(tbVisitas[],MATCH($I809,tbVisitas[Linha],0),3),""))</f>
        <v/>
      </c>
      <c r="E809" s="28" t="str">
        <f ca="1">IF($I809="","",IFERROR(INDEX(tbVisitas[],MATCH($I809,tbVisitas[Linha],0),5),""))</f>
        <v/>
      </c>
      <c r="F809" s="29" t="str">
        <f ca="1">IF($I809="","",IFERROR(INDEX(tbVisitas[],MATCH($I809,tbVisitas[Linha],0),1),""))</f>
        <v/>
      </c>
      <c r="G809" s="30" t="str">
        <f ca="1">IF($I809="","",IFERROR(INDEX(tbVisitas[],MATCH($I809,tbVisitas[Linha],0),6),""))</f>
        <v/>
      </c>
      <c r="H809" s="30" t="str">
        <f ca="1">IF($I809="","",IFERROR(INDEX(tbVisitas[],MATCH($I809,tbVisitas[Linha],0),7),""))</f>
        <v/>
      </c>
      <c r="I809" s="30" t="str">
        <f t="array" aca="1" ref="I809" ca="1">IFERROR(INDEX(tbVisitas[],MATCH(SMALL(IF((tbVisitas[Funcionário]=$B$5)*(tbVisitas[Data]&gt;=VLOOKUP($B$7,Aux!$E$2:$G$13,2,FALSE))*(tbVisitas[Data]&lt;=VLOOKUP($B$7,Aux!$E$2:$G$13,3,FALSE))=1,tbVisitas[Linha]),ROW(A804)),IF((tbVisitas[Funcionário]=$B$5)*(tbVisitas[Data]&gt;=VLOOKUP($B$7,Aux!$E$2:$G$13,2,FALSE))*(tbVisitas[Data]&lt;=VLOOKUP($B$7,Aux!$E$2:$G$13,3,FALSE))=1,tbVisitas[Linha]),0),9),"")</f>
        <v/>
      </c>
    </row>
    <row r="810" spans="4:9" ht="30" customHeight="1" x14ac:dyDescent="0.25">
      <c r="D810" s="28" t="str">
        <f ca="1">IF($I810="","",IFERROR(INDEX(tbVisitas[],MATCH($I810,tbVisitas[Linha],0),3),""))</f>
        <v/>
      </c>
      <c r="E810" s="28" t="str">
        <f ca="1">IF($I810="","",IFERROR(INDEX(tbVisitas[],MATCH($I810,tbVisitas[Linha],0),5),""))</f>
        <v/>
      </c>
      <c r="F810" s="29" t="str">
        <f ca="1">IF($I810="","",IFERROR(INDEX(tbVisitas[],MATCH($I810,tbVisitas[Linha],0),1),""))</f>
        <v/>
      </c>
      <c r="G810" s="30" t="str">
        <f ca="1">IF($I810="","",IFERROR(INDEX(tbVisitas[],MATCH($I810,tbVisitas[Linha],0),6),""))</f>
        <v/>
      </c>
      <c r="H810" s="30" t="str">
        <f ca="1">IF($I810="","",IFERROR(INDEX(tbVisitas[],MATCH($I810,tbVisitas[Linha],0),7),""))</f>
        <v/>
      </c>
      <c r="I810" s="30" t="str">
        <f t="array" aca="1" ref="I810" ca="1">IFERROR(INDEX(tbVisitas[],MATCH(SMALL(IF((tbVisitas[Funcionário]=$B$5)*(tbVisitas[Data]&gt;=VLOOKUP($B$7,Aux!$E$2:$G$13,2,FALSE))*(tbVisitas[Data]&lt;=VLOOKUP($B$7,Aux!$E$2:$G$13,3,FALSE))=1,tbVisitas[Linha]),ROW(A805)),IF((tbVisitas[Funcionário]=$B$5)*(tbVisitas[Data]&gt;=VLOOKUP($B$7,Aux!$E$2:$G$13,2,FALSE))*(tbVisitas[Data]&lt;=VLOOKUP($B$7,Aux!$E$2:$G$13,3,FALSE))=1,tbVisitas[Linha]),0),9),"")</f>
        <v/>
      </c>
    </row>
    <row r="811" spans="4:9" ht="30" customHeight="1" x14ac:dyDescent="0.25">
      <c r="D811" s="28" t="str">
        <f ca="1">IF($I811="","",IFERROR(INDEX(tbVisitas[],MATCH($I811,tbVisitas[Linha],0),3),""))</f>
        <v/>
      </c>
      <c r="E811" s="28" t="str">
        <f ca="1">IF($I811="","",IFERROR(INDEX(tbVisitas[],MATCH($I811,tbVisitas[Linha],0),5),""))</f>
        <v/>
      </c>
      <c r="F811" s="29" t="str">
        <f ca="1">IF($I811="","",IFERROR(INDEX(tbVisitas[],MATCH($I811,tbVisitas[Linha],0),1),""))</f>
        <v/>
      </c>
      <c r="G811" s="30" t="str">
        <f ca="1">IF($I811="","",IFERROR(INDEX(tbVisitas[],MATCH($I811,tbVisitas[Linha],0),6),""))</f>
        <v/>
      </c>
      <c r="H811" s="30" t="str">
        <f ca="1">IF($I811="","",IFERROR(INDEX(tbVisitas[],MATCH($I811,tbVisitas[Linha],0),7),""))</f>
        <v/>
      </c>
      <c r="I811" s="30" t="str">
        <f t="array" aca="1" ref="I811" ca="1">IFERROR(INDEX(tbVisitas[],MATCH(SMALL(IF((tbVisitas[Funcionário]=$B$5)*(tbVisitas[Data]&gt;=VLOOKUP($B$7,Aux!$E$2:$G$13,2,FALSE))*(tbVisitas[Data]&lt;=VLOOKUP($B$7,Aux!$E$2:$G$13,3,FALSE))=1,tbVisitas[Linha]),ROW(A806)),IF((tbVisitas[Funcionário]=$B$5)*(tbVisitas[Data]&gt;=VLOOKUP($B$7,Aux!$E$2:$G$13,2,FALSE))*(tbVisitas[Data]&lt;=VLOOKUP($B$7,Aux!$E$2:$G$13,3,FALSE))=1,tbVisitas[Linha]),0),9),"")</f>
        <v/>
      </c>
    </row>
    <row r="812" spans="4:9" ht="30" customHeight="1" x14ac:dyDescent="0.25">
      <c r="D812" s="28" t="str">
        <f ca="1">IF($I812="","",IFERROR(INDEX(tbVisitas[],MATCH($I812,tbVisitas[Linha],0),3),""))</f>
        <v/>
      </c>
      <c r="E812" s="28" t="str">
        <f ca="1">IF($I812="","",IFERROR(INDEX(tbVisitas[],MATCH($I812,tbVisitas[Linha],0),5),""))</f>
        <v/>
      </c>
      <c r="F812" s="29" t="str">
        <f ca="1">IF($I812="","",IFERROR(INDEX(tbVisitas[],MATCH($I812,tbVisitas[Linha],0),1),""))</f>
        <v/>
      </c>
      <c r="G812" s="30" t="str">
        <f ca="1">IF($I812="","",IFERROR(INDEX(tbVisitas[],MATCH($I812,tbVisitas[Linha],0),6),""))</f>
        <v/>
      </c>
      <c r="H812" s="30" t="str">
        <f ca="1">IF($I812="","",IFERROR(INDEX(tbVisitas[],MATCH($I812,tbVisitas[Linha],0),7),""))</f>
        <v/>
      </c>
      <c r="I812" s="30" t="str">
        <f t="array" aca="1" ref="I812" ca="1">IFERROR(INDEX(tbVisitas[],MATCH(SMALL(IF((tbVisitas[Funcionário]=$B$5)*(tbVisitas[Data]&gt;=VLOOKUP($B$7,Aux!$E$2:$G$13,2,FALSE))*(tbVisitas[Data]&lt;=VLOOKUP($B$7,Aux!$E$2:$G$13,3,FALSE))=1,tbVisitas[Linha]),ROW(A807)),IF((tbVisitas[Funcionário]=$B$5)*(tbVisitas[Data]&gt;=VLOOKUP($B$7,Aux!$E$2:$G$13,2,FALSE))*(tbVisitas[Data]&lt;=VLOOKUP($B$7,Aux!$E$2:$G$13,3,FALSE))=1,tbVisitas[Linha]),0),9),"")</f>
        <v/>
      </c>
    </row>
    <row r="813" spans="4:9" ht="30" customHeight="1" x14ac:dyDescent="0.25">
      <c r="D813" s="28" t="str">
        <f ca="1">IF($I813="","",IFERROR(INDEX(tbVisitas[],MATCH($I813,tbVisitas[Linha],0),3),""))</f>
        <v/>
      </c>
      <c r="E813" s="28" t="str">
        <f ca="1">IF($I813="","",IFERROR(INDEX(tbVisitas[],MATCH($I813,tbVisitas[Linha],0),5),""))</f>
        <v/>
      </c>
      <c r="F813" s="29" t="str">
        <f ca="1">IF($I813="","",IFERROR(INDEX(tbVisitas[],MATCH($I813,tbVisitas[Linha],0),1),""))</f>
        <v/>
      </c>
      <c r="G813" s="30" t="str">
        <f ca="1">IF($I813="","",IFERROR(INDEX(tbVisitas[],MATCH($I813,tbVisitas[Linha],0),6),""))</f>
        <v/>
      </c>
      <c r="H813" s="30" t="str">
        <f ca="1">IF($I813="","",IFERROR(INDEX(tbVisitas[],MATCH($I813,tbVisitas[Linha],0),7),""))</f>
        <v/>
      </c>
      <c r="I813" s="30" t="str">
        <f t="array" aca="1" ref="I813" ca="1">IFERROR(INDEX(tbVisitas[],MATCH(SMALL(IF((tbVisitas[Funcionário]=$B$5)*(tbVisitas[Data]&gt;=VLOOKUP($B$7,Aux!$E$2:$G$13,2,FALSE))*(tbVisitas[Data]&lt;=VLOOKUP($B$7,Aux!$E$2:$G$13,3,FALSE))=1,tbVisitas[Linha]),ROW(A808)),IF((tbVisitas[Funcionário]=$B$5)*(tbVisitas[Data]&gt;=VLOOKUP($B$7,Aux!$E$2:$G$13,2,FALSE))*(tbVisitas[Data]&lt;=VLOOKUP($B$7,Aux!$E$2:$G$13,3,FALSE))=1,tbVisitas[Linha]),0),9),"")</f>
        <v/>
      </c>
    </row>
    <row r="814" spans="4:9" ht="30" customHeight="1" x14ac:dyDescent="0.25">
      <c r="D814" s="28" t="str">
        <f ca="1">IF($I814="","",IFERROR(INDEX(tbVisitas[],MATCH($I814,tbVisitas[Linha],0),3),""))</f>
        <v/>
      </c>
      <c r="E814" s="28" t="str">
        <f ca="1">IF($I814="","",IFERROR(INDEX(tbVisitas[],MATCH($I814,tbVisitas[Linha],0),5),""))</f>
        <v/>
      </c>
      <c r="F814" s="29" t="str">
        <f ca="1">IF($I814="","",IFERROR(INDEX(tbVisitas[],MATCH($I814,tbVisitas[Linha],0),1),""))</f>
        <v/>
      </c>
      <c r="G814" s="30" t="str">
        <f ca="1">IF($I814="","",IFERROR(INDEX(tbVisitas[],MATCH($I814,tbVisitas[Linha],0),6),""))</f>
        <v/>
      </c>
      <c r="H814" s="30" t="str">
        <f ca="1">IF($I814="","",IFERROR(INDEX(tbVisitas[],MATCH($I814,tbVisitas[Linha],0),7),""))</f>
        <v/>
      </c>
      <c r="I814" s="30" t="str">
        <f t="array" aca="1" ref="I814" ca="1">IFERROR(INDEX(tbVisitas[],MATCH(SMALL(IF((tbVisitas[Funcionário]=$B$5)*(tbVisitas[Data]&gt;=VLOOKUP($B$7,Aux!$E$2:$G$13,2,FALSE))*(tbVisitas[Data]&lt;=VLOOKUP($B$7,Aux!$E$2:$G$13,3,FALSE))=1,tbVisitas[Linha]),ROW(A809)),IF((tbVisitas[Funcionário]=$B$5)*(tbVisitas[Data]&gt;=VLOOKUP($B$7,Aux!$E$2:$G$13,2,FALSE))*(tbVisitas[Data]&lt;=VLOOKUP($B$7,Aux!$E$2:$G$13,3,FALSE))=1,tbVisitas[Linha]),0),9),"")</f>
        <v/>
      </c>
    </row>
    <row r="815" spans="4:9" ht="30" customHeight="1" x14ac:dyDescent="0.25">
      <c r="D815" s="28" t="str">
        <f ca="1">IF($I815="","",IFERROR(INDEX(tbVisitas[],MATCH($I815,tbVisitas[Linha],0),3),""))</f>
        <v/>
      </c>
      <c r="E815" s="28" t="str">
        <f ca="1">IF($I815="","",IFERROR(INDEX(tbVisitas[],MATCH($I815,tbVisitas[Linha],0),5),""))</f>
        <v/>
      </c>
      <c r="F815" s="29" t="str">
        <f ca="1">IF($I815="","",IFERROR(INDEX(tbVisitas[],MATCH($I815,tbVisitas[Linha],0),1),""))</f>
        <v/>
      </c>
      <c r="G815" s="30" t="str">
        <f ca="1">IF($I815="","",IFERROR(INDEX(tbVisitas[],MATCH($I815,tbVisitas[Linha],0),6),""))</f>
        <v/>
      </c>
      <c r="H815" s="30" t="str">
        <f ca="1">IF($I815="","",IFERROR(INDEX(tbVisitas[],MATCH($I815,tbVisitas[Linha],0),7),""))</f>
        <v/>
      </c>
      <c r="I815" s="30" t="str">
        <f t="array" aca="1" ref="I815" ca="1">IFERROR(INDEX(tbVisitas[],MATCH(SMALL(IF((tbVisitas[Funcionário]=$B$5)*(tbVisitas[Data]&gt;=VLOOKUP($B$7,Aux!$E$2:$G$13,2,FALSE))*(tbVisitas[Data]&lt;=VLOOKUP($B$7,Aux!$E$2:$G$13,3,FALSE))=1,tbVisitas[Linha]),ROW(A810)),IF((tbVisitas[Funcionário]=$B$5)*(tbVisitas[Data]&gt;=VLOOKUP($B$7,Aux!$E$2:$G$13,2,FALSE))*(tbVisitas[Data]&lt;=VLOOKUP($B$7,Aux!$E$2:$G$13,3,FALSE))=1,tbVisitas[Linha]),0),9),"")</f>
        <v/>
      </c>
    </row>
    <row r="816" spans="4:9" ht="30" customHeight="1" x14ac:dyDescent="0.25">
      <c r="D816" s="28" t="str">
        <f ca="1">IF($I816="","",IFERROR(INDEX(tbVisitas[],MATCH($I816,tbVisitas[Linha],0),3),""))</f>
        <v/>
      </c>
      <c r="E816" s="28" t="str">
        <f ca="1">IF($I816="","",IFERROR(INDEX(tbVisitas[],MATCH($I816,tbVisitas[Linha],0),5),""))</f>
        <v/>
      </c>
      <c r="F816" s="29" t="str">
        <f ca="1">IF($I816="","",IFERROR(INDEX(tbVisitas[],MATCH($I816,tbVisitas[Linha],0),1),""))</f>
        <v/>
      </c>
      <c r="G816" s="30" t="str">
        <f ca="1">IF($I816="","",IFERROR(INDEX(tbVisitas[],MATCH($I816,tbVisitas[Linha],0),6),""))</f>
        <v/>
      </c>
      <c r="H816" s="30" t="str">
        <f ca="1">IF($I816="","",IFERROR(INDEX(tbVisitas[],MATCH($I816,tbVisitas[Linha],0),7),""))</f>
        <v/>
      </c>
      <c r="I816" s="30" t="str">
        <f t="array" aca="1" ref="I816" ca="1">IFERROR(INDEX(tbVisitas[],MATCH(SMALL(IF((tbVisitas[Funcionário]=$B$5)*(tbVisitas[Data]&gt;=VLOOKUP($B$7,Aux!$E$2:$G$13,2,FALSE))*(tbVisitas[Data]&lt;=VLOOKUP($B$7,Aux!$E$2:$G$13,3,FALSE))=1,tbVisitas[Linha]),ROW(A811)),IF((tbVisitas[Funcionário]=$B$5)*(tbVisitas[Data]&gt;=VLOOKUP($B$7,Aux!$E$2:$G$13,2,FALSE))*(tbVisitas[Data]&lt;=VLOOKUP($B$7,Aux!$E$2:$G$13,3,FALSE))=1,tbVisitas[Linha]),0),9),"")</f>
        <v/>
      </c>
    </row>
    <row r="817" spans="4:9" ht="30" customHeight="1" x14ac:dyDescent="0.25">
      <c r="D817" s="28" t="str">
        <f ca="1">IF($I817="","",IFERROR(INDEX(tbVisitas[],MATCH($I817,tbVisitas[Linha],0),3),""))</f>
        <v/>
      </c>
      <c r="E817" s="28" t="str">
        <f ca="1">IF($I817="","",IFERROR(INDEX(tbVisitas[],MATCH($I817,tbVisitas[Linha],0),5),""))</f>
        <v/>
      </c>
      <c r="F817" s="29" t="str">
        <f ca="1">IF($I817="","",IFERROR(INDEX(tbVisitas[],MATCH($I817,tbVisitas[Linha],0),1),""))</f>
        <v/>
      </c>
      <c r="G817" s="30" t="str">
        <f ca="1">IF($I817="","",IFERROR(INDEX(tbVisitas[],MATCH($I817,tbVisitas[Linha],0),6),""))</f>
        <v/>
      </c>
      <c r="H817" s="30" t="str">
        <f ca="1">IF($I817="","",IFERROR(INDEX(tbVisitas[],MATCH($I817,tbVisitas[Linha],0),7),""))</f>
        <v/>
      </c>
      <c r="I817" s="30" t="str">
        <f t="array" aca="1" ref="I817" ca="1">IFERROR(INDEX(tbVisitas[],MATCH(SMALL(IF((tbVisitas[Funcionário]=$B$5)*(tbVisitas[Data]&gt;=VLOOKUP($B$7,Aux!$E$2:$G$13,2,FALSE))*(tbVisitas[Data]&lt;=VLOOKUP($B$7,Aux!$E$2:$G$13,3,FALSE))=1,tbVisitas[Linha]),ROW(A812)),IF((tbVisitas[Funcionário]=$B$5)*(tbVisitas[Data]&gt;=VLOOKUP($B$7,Aux!$E$2:$G$13,2,FALSE))*(tbVisitas[Data]&lt;=VLOOKUP($B$7,Aux!$E$2:$G$13,3,FALSE))=1,tbVisitas[Linha]),0),9),"")</f>
        <v/>
      </c>
    </row>
    <row r="818" spans="4:9" ht="30" customHeight="1" x14ac:dyDescent="0.25">
      <c r="D818" s="28" t="str">
        <f ca="1">IF($I818="","",IFERROR(INDEX(tbVisitas[],MATCH($I818,tbVisitas[Linha],0),3),""))</f>
        <v/>
      </c>
      <c r="E818" s="28" t="str">
        <f ca="1">IF($I818="","",IFERROR(INDEX(tbVisitas[],MATCH($I818,tbVisitas[Linha],0),5),""))</f>
        <v/>
      </c>
      <c r="F818" s="29" t="str">
        <f ca="1">IF($I818="","",IFERROR(INDEX(tbVisitas[],MATCH($I818,tbVisitas[Linha],0),1),""))</f>
        <v/>
      </c>
      <c r="G818" s="30" t="str">
        <f ca="1">IF($I818="","",IFERROR(INDEX(tbVisitas[],MATCH($I818,tbVisitas[Linha],0),6),""))</f>
        <v/>
      </c>
      <c r="H818" s="30" t="str">
        <f ca="1">IF($I818="","",IFERROR(INDEX(tbVisitas[],MATCH($I818,tbVisitas[Linha],0),7),""))</f>
        <v/>
      </c>
      <c r="I818" s="30" t="str">
        <f t="array" aca="1" ref="I818" ca="1">IFERROR(INDEX(tbVisitas[],MATCH(SMALL(IF((tbVisitas[Funcionário]=$B$5)*(tbVisitas[Data]&gt;=VLOOKUP($B$7,Aux!$E$2:$G$13,2,FALSE))*(tbVisitas[Data]&lt;=VLOOKUP($B$7,Aux!$E$2:$G$13,3,FALSE))=1,tbVisitas[Linha]),ROW(A813)),IF((tbVisitas[Funcionário]=$B$5)*(tbVisitas[Data]&gt;=VLOOKUP($B$7,Aux!$E$2:$G$13,2,FALSE))*(tbVisitas[Data]&lt;=VLOOKUP($B$7,Aux!$E$2:$G$13,3,FALSE))=1,tbVisitas[Linha]),0),9),"")</f>
        <v/>
      </c>
    </row>
    <row r="819" spans="4:9" ht="30" customHeight="1" x14ac:dyDescent="0.25">
      <c r="D819" s="28" t="str">
        <f ca="1">IF($I819="","",IFERROR(INDEX(tbVisitas[],MATCH($I819,tbVisitas[Linha],0),3),""))</f>
        <v/>
      </c>
      <c r="E819" s="28" t="str">
        <f ca="1">IF($I819="","",IFERROR(INDEX(tbVisitas[],MATCH($I819,tbVisitas[Linha],0),5),""))</f>
        <v/>
      </c>
      <c r="F819" s="29" t="str">
        <f ca="1">IF($I819="","",IFERROR(INDEX(tbVisitas[],MATCH($I819,tbVisitas[Linha],0),1),""))</f>
        <v/>
      </c>
      <c r="G819" s="30" t="str">
        <f ca="1">IF($I819="","",IFERROR(INDEX(tbVisitas[],MATCH($I819,tbVisitas[Linha],0),6),""))</f>
        <v/>
      </c>
      <c r="H819" s="30" t="str">
        <f ca="1">IF($I819="","",IFERROR(INDEX(tbVisitas[],MATCH($I819,tbVisitas[Linha],0),7),""))</f>
        <v/>
      </c>
      <c r="I819" s="30" t="str">
        <f t="array" aca="1" ref="I819" ca="1">IFERROR(INDEX(tbVisitas[],MATCH(SMALL(IF((tbVisitas[Funcionário]=$B$5)*(tbVisitas[Data]&gt;=VLOOKUP($B$7,Aux!$E$2:$G$13,2,FALSE))*(tbVisitas[Data]&lt;=VLOOKUP($B$7,Aux!$E$2:$G$13,3,FALSE))=1,tbVisitas[Linha]),ROW(A814)),IF((tbVisitas[Funcionário]=$B$5)*(tbVisitas[Data]&gt;=VLOOKUP($B$7,Aux!$E$2:$G$13,2,FALSE))*(tbVisitas[Data]&lt;=VLOOKUP($B$7,Aux!$E$2:$G$13,3,FALSE))=1,tbVisitas[Linha]),0),9),"")</f>
        <v/>
      </c>
    </row>
    <row r="820" spans="4:9" ht="30" customHeight="1" x14ac:dyDescent="0.25">
      <c r="D820" s="28" t="str">
        <f ca="1">IF($I820="","",IFERROR(INDEX(tbVisitas[],MATCH($I820,tbVisitas[Linha],0),3),""))</f>
        <v/>
      </c>
      <c r="E820" s="28" t="str">
        <f ca="1">IF($I820="","",IFERROR(INDEX(tbVisitas[],MATCH($I820,tbVisitas[Linha],0),5),""))</f>
        <v/>
      </c>
      <c r="F820" s="29" t="str">
        <f ca="1">IF($I820="","",IFERROR(INDEX(tbVisitas[],MATCH($I820,tbVisitas[Linha],0),1),""))</f>
        <v/>
      </c>
      <c r="G820" s="30" t="str">
        <f ca="1">IF($I820="","",IFERROR(INDEX(tbVisitas[],MATCH($I820,tbVisitas[Linha],0),6),""))</f>
        <v/>
      </c>
      <c r="H820" s="30" t="str">
        <f ca="1">IF($I820="","",IFERROR(INDEX(tbVisitas[],MATCH($I820,tbVisitas[Linha],0),7),""))</f>
        <v/>
      </c>
      <c r="I820" s="30" t="str">
        <f t="array" aca="1" ref="I820" ca="1">IFERROR(INDEX(tbVisitas[],MATCH(SMALL(IF((tbVisitas[Funcionário]=$B$5)*(tbVisitas[Data]&gt;=VLOOKUP($B$7,Aux!$E$2:$G$13,2,FALSE))*(tbVisitas[Data]&lt;=VLOOKUP($B$7,Aux!$E$2:$G$13,3,FALSE))=1,tbVisitas[Linha]),ROW(A815)),IF((tbVisitas[Funcionário]=$B$5)*(tbVisitas[Data]&gt;=VLOOKUP($B$7,Aux!$E$2:$G$13,2,FALSE))*(tbVisitas[Data]&lt;=VLOOKUP($B$7,Aux!$E$2:$G$13,3,FALSE))=1,tbVisitas[Linha]),0),9),"")</f>
        <v/>
      </c>
    </row>
    <row r="821" spans="4:9" ht="30" customHeight="1" x14ac:dyDescent="0.25">
      <c r="D821" s="28" t="str">
        <f ca="1">IF($I821="","",IFERROR(INDEX(tbVisitas[],MATCH($I821,tbVisitas[Linha],0),3),""))</f>
        <v/>
      </c>
      <c r="E821" s="28" t="str">
        <f ca="1">IF($I821="","",IFERROR(INDEX(tbVisitas[],MATCH($I821,tbVisitas[Linha],0),5),""))</f>
        <v/>
      </c>
      <c r="F821" s="29" t="str">
        <f ca="1">IF($I821="","",IFERROR(INDEX(tbVisitas[],MATCH($I821,tbVisitas[Linha],0),1),""))</f>
        <v/>
      </c>
      <c r="G821" s="30" t="str">
        <f ca="1">IF($I821="","",IFERROR(INDEX(tbVisitas[],MATCH($I821,tbVisitas[Linha],0),6),""))</f>
        <v/>
      </c>
      <c r="H821" s="30" t="str">
        <f ca="1">IF($I821="","",IFERROR(INDEX(tbVisitas[],MATCH($I821,tbVisitas[Linha],0),7),""))</f>
        <v/>
      </c>
      <c r="I821" s="30" t="str">
        <f t="array" aca="1" ref="I821" ca="1">IFERROR(INDEX(tbVisitas[],MATCH(SMALL(IF((tbVisitas[Funcionário]=$B$5)*(tbVisitas[Data]&gt;=VLOOKUP($B$7,Aux!$E$2:$G$13,2,FALSE))*(tbVisitas[Data]&lt;=VLOOKUP($B$7,Aux!$E$2:$G$13,3,FALSE))=1,tbVisitas[Linha]),ROW(A816)),IF((tbVisitas[Funcionário]=$B$5)*(tbVisitas[Data]&gt;=VLOOKUP($B$7,Aux!$E$2:$G$13,2,FALSE))*(tbVisitas[Data]&lt;=VLOOKUP($B$7,Aux!$E$2:$G$13,3,FALSE))=1,tbVisitas[Linha]),0),9),"")</f>
        <v/>
      </c>
    </row>
    <row r="822" spans="4:9" ht="30" customHeight="1" x14ac:dyDescent="0.25">
      <c r="D822" s="28" t="str">
        <f ca="1">IF($I822="","",IFERROR(INDEX(tbVisitas[],MATCH($I822,tbVisitas[Linha],0),3),""))</f>
        <v/>
      </c>
      <c r="E822" s="28" t="str">
        <f ca="1">IF($I822="","",IFERROR(INDEX(tbVisitas[],MATCH($I822,tbVisitas[Linha],0),5),""))</f>
        <v/>
      </c>
      <c r="F822" s="29" t="str">
        <f ca="1">IF($I822="","",IFERROR(INDEX(tbVisitas[],MATCH($I822,tbVisitas[Linha],0),1),""))</f>
        <v/>
      </c>
      <c r="G822" s="30" t="str">
        <f ca="1">IF($I822="","",IFERROR(INDEX(tbVisitas[],MATCH($I822,tbVisitas[Linha],0),6),""))</f>
        <v/>
      </c>
      <c r="H822" s="30" t="str">
        <f ca="1">IF($I822="","",IFERROR(INDEX(tbVisitas[],MATCH($I822,tbVisitas[Linha],0),7),""))</f>
        <v/>
      </c>
      <c r="I822" s="30" t="str">
        <f t="array" aca="1" ref="I822" ca="1">IFERROR(INDEX(tbVisitas[],MATCH(SMALL(IF((tbVisitas[Funcionário]=$B$5)*(tbVisitas[Data]&gt;=VLOOKUP($B$7,Aux!$E$2:$G$13,2,FALSE))*(tbVisitas[Data]&lt;=VLOOKUP($B$7,Aux!$E$2:$G$13,3,FALSE))=1,tbVisitas[Linha]),ROW(A817)),IF((tbVisitas[Funcionário]=$B$5)*(tbVisitas[Data]&gt;=VLOOKUP($B$7,Aux!$E$2:$G$13,2,FALSE))*(tbVisitas[Data]&lt;=VLOOKUP($B$7,Aux!$E$2:$G$13,3,FALSE))=1,tbVisitas[Linha]),0),9),"")</f>
        <v/>
      </c>
    </row>
    <row r="823" spans="4:9" ht="30" customHeight="1" x14ac:dyDescent="0.25">
      <c r="D823" s="28" t="str">
        <f ca="1">IF($I823="","",IFERROR(INDEX(tbVisitas[],MATCH($I823,tbVisitas[Linha],0),3),""))</f>
        <v/>
      </c>
      <c r="E823" s="28" t="str">
        <f ca="1">IF($I823="","",IFERROR(INDEX(tbVisitas[],MATCH($I823,tbVisitas[Linha],0),5),""))</f>
        <v/>
      </c>
      <c r="F823" s="29" t="str">
        <f ca="1">IF($I823="","",IFERROR(INDEX(tbVisitas[],MATCH($I823,tbVisitas[Linha],0),1),""))</f>
        <v/>
      </c>
      <c r="G823" s="30" t="str">
        <f ca="1">IF($I823="","",IFERROR(INDEX(tbVisitas[],MATCH($I823,tbVisitas[Linha],0),6),""))</f>
        <v/>
      </c>
      <c r="H823" s="30" t="str">
        <f ca="1">IF($I823="","",IFERROR(INDEX(tbVisitas[],MATCH($I823,tbVisitas[Linha],0),7),""))</f>
        <v/>
      </c>
      <c r="I823" s="30" t="str">
        <f t="array" aca="1" ref="I823" ca="1">IFERROR(INDEX(tbVisitas[],MATCH(SMALL(IF((tbVisitas[Funcionário]=$B$5)*(tbVisitas[Data]&gt;=VLOOKUP($B$7,Aux!$E$2:$G$13,2,FALSE))*(tbVisitas[Data]&lt;=VLOOKUP($B$7,Aux!$E$2:$G$13,3,FALSE))=1,tbVisitas[Linha]),ROW(A818)),IF((tbVisitas[Funcionário]=$B$5)*(tbVisitas[Data]&gt;=VLOOKUP($B$7,Aux!$E$2:$G$13,2,FALSE))*(tbVisitas[Data]&lt;=VLOOKUP($B$7,Aux!$E$2:$G$13,3,FALSE))=1,tbVisitas[Linha]),0),9),"")</f>
        <v/>
      </c>
    </row>
    <row r="824" spans="4:9" ht="30" customHeight="1" x14ac:dyDescent="0.25">
      <c r="D824" s="28" t="str">
        <f ca="1">IF($I824="","",IFERROR(INDEX(tbVisitas[],MATCH($I824,tbVisitas[Linha],0),3),""))</f>
        <v/>
      </c>
      <c r="E824" s="28" t="str">
        <f ca="1">IF($I824="","",IFERROR(INDEX(tbVisitas[],MATCH($I824,tbVisitas[Linha],0),5),""))</f>
        <v/>
      </c>
      <c r="F824" s="29" t="str">
        <f ca="1">IF($I824="","",IFERROR(INDEX(tbVisitas[],MATCH($I824,tbVisitas[Linha],0),1),""))</f>
        <v/>
      </c>
      <c r="G824" s="30" t="str">
        <f ca="1">IF($I824="","",IFERROR(INDEX(tbVisitas[],MATCH($I824,tbVisitas[Linha],0),6),""))</f>
        <v/>
      </c>
      <c r="H824" s="30" t="str">
        <f ca="1">IF($I824="","",IFERROR(INDEX(tbVisitas[],MATCH($I824,tbVisitas[Linha],0),7),""))</f>
        <v/>
      </c>
      <c r="I824" s="30" t="str">
        <f t="array" aca="1" ref="I824" ca="1">IFERROR(INDEX(tbVisitas[],MATCH(SMALL(IF((tbVisitas[Funcionário]=$B$5)*(tbVisitas[Data]&gt;=VLOOKUP($B$7,Aux!$E$2:$G$13,2,FALSE))*(tbVisitas[Data]&lt;=VLOOKUP($B$7,Aux!$E$2:$G$13,3,FALSE))=1,tbVisitas[Linha]),ROW(A819)),IF((tbVisitas[Funcionário]=$B$5)*(tbVisitas[Data]&gt;=VLOOKUP($B$7,Aux!$E$2:$G$13,2,FALSE))*(tbVisitas[Data]&lt;=VLOOKUP($B$7,Aux!$E$2:$G$13,3,FALSE))=1,tbVisitas[Linha]),0),9),"")</f>
        <v/>
      </c>
    </row>
    <row r="825" spans="4:9" ht="30" customHeight="1" x14ac:dyDescent="0.25">
      <c r="D825" s="28" t="str">
        <f ca="1">IF($I825="","",IFERROR(INDEX(tbVisitas[],MATCH($I825,tbVisitas[Linha],0),3),""))</f>
        <v/>
      </c>
      <c r="E825" s="28" t="str">
        <f ca="1">IF($I825="","",IFERROR(INDEX(tbVisitas[],MATCH($I825,tbVisitas[Linha],0),5),""))</f>
        <v/>
      </c>
      <c r="F825" s="29" t="str">
        <f ca="1">IF($I825="","",IFERROR(INDEX(tbVisitas[],MATCH($I825,tbVisitas[Linha],0),1),""))</f>
        <v/>
      </c>
      <c r="G825" s="30" t="str">
        <f ca="1">IF($I825="","",IFERROR(INDEX(tbVisitas[],MATCH($I825,tbVisitas[Linha],0),6),""))</f>
        <v/>
      </c>
      <c r="H825" s="30" t="str">
        <f ca="1">IF($I825="","",IFERROR(INDEX(tbVisitas[],MATCH($I825,tbVisitas[Linha],0),7),""))</f>
        <v/>
      </c>
      <c r="I825" s="30" t="str">
        <f t="array" aca="1" ref="I825" ca="1">IFERROR(INDEX(tbVisitas[],MATCH(SMALL(IF((tbVisitas[Funcionário]=$B$5)*(tbVisitas[Data]&gt;=VLOOKUP($B$7,Aux!$E$2:$G$13,2,FALSE))*(tbVisitas[Data]&lt;=VLOOKUP($B$7,Aux!$E$2:$G$13,3,FALSE))=1,tbVisitas[Linha]),ROW(A820)),IF((tbVisitas[Funcionário]=$B$5)*(tbVisitas[Data]&gt;=VLOOKUP($B$7,Aux!$E$2:$G$13,2,FALSE))*(tbVisitas[Data]&lt;=VLOOKUP($B$7,Aux!$E$2:$G$13,3,FALSE))=1,tbVisitas[Linha]),0),9),"")</f>
        <v/>
      </c>
    </row>
    <row r="826" spans="4:9" ht="30" customHeight="1" x14ac:dyDescent="0.25">
      <c r="D826" s="28" t="str">
        <f ca="1">IF($I826="","",IFERROR(INDEX(tbVisitas[],MATCH($I826,tbVisitas[Linha],0),3),""))</f>
        <v/>
      </c>
      <c r="E826" s="28" t="str">
        <f ca="1">IF($I826="","",IFERROR(INDEX(tbVisitas[],MATCH($I826,tbVisitas[Linha],0),5),""))</f>
        <v/>
      </c>
      <c r="F826" s="29" t="str">
        <f ca="1">IF($I826="","",IFERROR(INDEX(tbVisitas[],MATCH($I826,tbVisitas[Linha],0),1),""))</f>
        <v/>
      </c>
      <c r="G826" s="30" t="str">
        <f ca="1">IF($I826="","",IFERROR(INDEX(tbVisitas[],MATCH($I826,tbVisitas[Linha],0),6),""))</f>
        <v/>
      </c>
      <c r="H826" s="30" t="str">
        <f ca="1">IF($I826="","",IFERROR(INDEX(tbVisitas[],MATCH($I826,tbVisitas[Linha],0),7),""))</f>
        <v/>
      </c>
      <c r="I826" s="30" t="str">
        <f t="array" aca="1" ref="I826" ca="1">IFERROR(INDEX(tbVisitas[],MATCH(SMALL(IF((tbVisitas[Funcionário]=$B$5)*(tbVisitas[Data]&gt;=VLOOKUP($B$7,Aux!$E$2:$G$13,2,FALSE))*(tbVisitas[Data]&lt;=VLOOKUP($B$7,Aux!$E$2:$G$13,3,FALSE))=1,tbVisitas[Linha]),ROW(A821)),IF((tbVisitas[Funcionário]=$B$5)*(tbVisitas[Data]&gt;=VLOOKUP($B$7,Aux!$E$2:$G$13,2,FALSE))*(tbVisitas[Data]&lt;=VLOOKUP($B$7,Aux!$E$2:$G$13,3,FALSE))=1,tbVisitas[Linha]),0),9),"")</f>
        <v/>
      </c>
    </row>
    <row r="827" spans="4:9" ht="30" customHeight="1" x14ac:dyDescent="0.25">
      <c r="D827" s="28" t="str">
        <f ca="1">IF($I827="","",IFERROR(INDEX(tbVisitas[],MATCH($I827,tbVisitas[Linha],0),3),""))</f>
        <v/>
      </c>
      <c r="E827" s="28" t="str">
        <f ca="1">IF($I827="","",IFERROR(INDEX(tbVisitas[],MATCH($I827,tbVisitas[Linha],0),5),""))</f>
        <v/>
      </c>
      <c r="F827" s="29" t="str">
        <f ca="1">IF($I827="","",IFERROR(INDEX(tbVisitas[],MATCH($I827,tbVisitas[Linha],0),1),""))</f>
        <v/>
      </c>
      <c r="G827" s="30" t="str">
        <f ca="1">IF($I827="","",IFERROR(INDEX(tbVisitas[],MATCH($I827,tbVisitas[Linha],0),6),""))</f>
        <v/>
      </c>
      <c r="H827" s="30" t="str">
        <f ca="1">IF($I827="","",IFERROR(INDEX(tbVisitas[],MATCH($I827,tbVisitas[Linha],0),7),""))</f>
        <v/>
      </c>
      <c r="I827" s="30" t="str">
        <f t="array" aca="1" ref="I827" ca="1">IFERROR(INDEX(tbVisitas[],MATCH(SMALL(IF((tbVisitas[Funcionário]=$B$5)*(tbVisitas[Data]&gt;=VLOOKUP($B$7,Aux!$E$2:$G$13,2,FALSE))*(tbVisitas[Data]&lt;=VLOOKUP($B$7,Aux!$E$2:$G$13,3,FALSE))=1,tbVisitas[Linha]),ROW(A822)),IF((tbVisitas[Funcionário]=$B$5)*(tbVisitas[Data]&gt;=VLOOKUP($B$7,Aux!$E$2:$G$13,2,FALSE))*(tbVisitas[Data]&lt;=VLOOKUP($B$7,Aux!$E$2:$G$13,3,FALSE))=1,tbVisitas[Linha]),0),9),"")</f>
        <v/>
      </c>
    </row>
    <row r="828" spans="4:9" ht="30" customHeight="1" x14ac:dyDescent="0.25">
      <c r="D828" s="28" t="str">
        <f ca="1">IF($I828="","",IFERROR(INDEX(tbVisitas[],MATCH($I828,tbVisitas[Linha],0),3),""))</f>
        <v/>
      </c>
      <c r="E828" s="28" t="str">
        <f ca="1">IF($I828="","",IFERROR(INDEX(tbVisitas[],MATCH($I828,tbVisitas[Linha],0),5),""))</f>
        <v/>
      </c>
      <c r="F828" s="29" t="str">
        <f ca="1">IF($I828="","",IFERROR(INDEX(tbVisitas[],MATCH($I828,tbVisitas[Linha],0),1),""))</f>
        <v/>
      </c>
      <c r="G828" s="30" t="str">
        <f ca="1">IF($I828="","",IFERROR(INDEX(tbVisitas[],MATCH($I828,tbVisitas[Linha],0),6),""))</f>
        <v/>
      </c>
      <c r="H828" s="30" t="str">
        <f ca="1">IF($I828="","",IFERROR(INDEX(tbVisitas[],MATCH($I828,tbVisitas[Linha],0),7),""))</f>
        <v/>
      </c>
      <c r="I828" s="30" t="str">
        <f t="array" aca="1" ref="I828" ca="1">IFERROR(INDEX(tbVisitas[],MATCH(SMALL(IF((tbVisitas[Funcionário]=$B$5)*(tbVisitas[Data]&gt;=VLOOKUP($B$7,Aux!$E$2:$G$13,2,FALSE))*(tbVisitas[Data]&lt;=VLOOKUP($B$7,Aux!$E$2:$G$13,3,FALSE))=1,tbVisitas[Linha]),ROW(A823)),IF((tbVisitas[Funcionário]=$B$5)*(tbVisitas[Data]&gt;=VLOOKUP($B$7,Aux!$E$2:$G$13,2,FALSE))*(tbVisitas[Data]&lt;=VLOOKUP($B$7,Aux!$E$2:$G$13,3,FALSE))=1,tbVisitas[Linha]),0),9),"")</f>
        <v/>
      </c>
    </row>
    <row r="829" spans="4:9" ht="30" customHeight="1" x14ac:dyDescent="0.25">
      <c r="D829" s="28" t="str">
        <f ca="1">IF($I829="","",IFERROR(INDEX(tbVisitas[],MATCH($I829,tbVisitas[Linha],0),3),""))</f>
        <v/>
      </c>
      <c r="E829" s="28" t="str">
        <f ca="1">IF($I829="","",IFERROR(INDEX(tbVisitas[],MATCH($I829,tbVisitas[Linha],0),5),""))</f>
        <v/>
      </c>
      <c r="F829" s="29" t="str">
        <f ca="1">IF($I829="","",IFERROR(INDEX(tbVisitas[],MATCH($I829,tbVisitas[Linha],0),1),""))</f>
        <v/>
      </c>
      <c r="G829" s="30" t="str">
        <f ca="1">IF($I829="","",IFERROR(INDEX(tbVisitas[],MATCH($I829,tbVisitas[Linha],0),6),""))</f>
        <v/>
      </c>
      <c r="H829" s="30" t="str">
        <f ca="1">IF($I829="","",IFERROR(INDEX(tbVisitas[],MATCH($I829,tbVisitas[Linha],0),7),""))</f>
        <v/>
      </c>
      <c r="I829" s="30" t="str">
        <f t="array" aca="1" ref="I829" ca="1">IFERROR(INDEX(tbVisitas[],MATCH(SMALL(IF((tbVisitas[Funcionário]=$B$5)*(tbVisitas[Data]&gt;=VLOOKUP($B$7,Aux!$E$2:$G$13,2,FALSE))*(tbVisitas[Data]&lt;=VLOOKUP($B$7,Aux!$E$2:$G$13,3,FALSE))=1,tbVisitas[Linha]),ROW(A824)),IF((tbVisitas[Funcionário]=$B$5)*(tbVisitas[Data]&gt;=VLOOKUP($B$7,Aux!$E$2:$G$13,2,FALSE))*(tbVisitas[Data]&lt;=VLOOKUP($B$7,Aux!$E$2:$G$13,3,FALSE))=1,tbVisitas[Linha]),0),9),"")</f>
        <v/>
      </c>
    </row>
    <row r="830" spans="4:9" ht="30" customHeight="1" x14ac:dyDescent="0.25">
      <c r="D830" s="28" t="str">
        <f ca="1">IF($I830="","",IFERROR(INDEX(tbVisitas[],MATCH($I830,tbVisitas[Linha],0),3),""))</f>
        <v/>
      </c>
      <c r="E830" s="28" t="str">
        <f ca="1">IF($I830="","",IFERROR(INDEX(tbVisitas[],MATCH($I830,tbVisitas[Linha],0),5),""))</f>
        <v/>
      </c>
      <c r="F830" s="29" t="str">
        <f ca="1">IF($I830="","",IFERROR(INDEX(tbVisitas[],MATCH($I830,tbVisitas[Linha],0),1),""))</f>
        <v/>
      </c>
      <c r="G830" s="30" t="str">
        <f ca="1">IF($I830="","",IFERROR(INDEX(tbVisitas[],MATCH($I830,tbVisitas[Linha],0),6),""))</f>
        <v/>
      </c>
      <c r="H830" s="30" t="str">
        <f ca="1">IF($I830="","",IFERROR(INDEX(tbVisitas[],MATCH($I830,tbVisitas[Linha],0),7),""))</f>
        <v/>
      </c>
      <c r="I830" s="30" t="str">
        <f t="array" aca="1" ref="I830" ca="1">IFERROR(INDEX(tbVisitas[],MATCH(SMALL(IF((tbVisitas[Funcionário]=$B$5)*(tbVisitas[Data]&gt;=VLOOKUP($B$7,Aux!$E$2:$G$13,2,FALSE))*(tbVisitas[Data]&lt;=VLOOKUP($B$7,Aux!$E$2:$G$13,3,FALSE))=1,tbVisitas[Linha]),ROW(A825)),IF((tbVisitas[Funcionário]=$B$5)*(tbVisitas[Data]&gt;=VLOOKUP($B$7,Aux!$E$2:$G$13,2,FALSE))*(tbVisitas[Data]&lt;=VLOOKUP($B$7,Aux!$E$2:$G$13,3,FALSE))=1,tbVisitas[Linha]),0),9),"")</f>
        <v/>
      </c>
    </row>
    <row r="831" spans="4:9" ht="30" customHeight="1" x14ac:dyDescent="0.25">
      <c r="D831" s="28" t="str">
        <f ca="1">IF($I831="","",IFERROR(INDEX(tbVisitas[],MATCH($I831,tbVisitas[Linha],0),3),""))</f>
        <v/>
      </c>
      <c r="E831" s="28" t="str">
        <f ca="1">IF($I831="","",IFERROR(INDEX(tbVisitas[],MATCH($I831,tbVisitas[Linha],0),5),""))</f>
        <v/>
      </c>
      <c r="F831" s="29" t="str">
        <f ca="1">IF($I831="","",IFERROR(INDEX(tbVisitas[],MATCH($I831,tbVisitas[Linha],0),1),""))</f>
        <v/>
      </c>
      <c r="G831" s="30" t="str">
        <f ca="1">IF($I831="","",IFERROR(INDEX(tbVisitas[],MATCH($I831,tbVisitas[Linha],0),6),""))</f>
        <v/>
      </c>
      <c r="H831" s="30" t="str">
        <f ca="1">IF($I831="","",IFERROR(INDEX(tbVisitas[],MATCH($I831,tbVisitas[Linha],0),7),""))</f>
        <v/>
      </c>
      <c r="I831" s="30" t="str">
        <f t="array" aca="1" ref="I831" ca="1">IFERROR(INDEX(tbVisitas[],MATCH(SMALL(IF((tbVisitas[Funcionário]=$B$5)*(tbVisitas[Data]&gt;=VLOOKUP($B$7,Aux!$E$2:$G$13,2,FALSE))*(tbVisitas[Data]&lt;=VLOOKUP($B$7,Aux!$E$2:$G$13,3,FALSE))=1,tbVisitas[Linha]),ROW(A826)),IF((tbVisitas[Funcionário]=$B$5)*(tbVisitas[Data]&gt;=VLOOKUP($B$7,Aux!$E$2:$G$13,2,FALSE))*(tbVisitas[Data]&lt;=VLOOKUP($B$7,Aux!$E$2:$G$13,3,FALSE))=1,tbVisitas[Linha]),0),9),"")</f>
        <v/>
      </c>
    </row>
    <row r="832" spans="4:9" ht="30" customHeight="1" x14ac:dyDescent="0.25">
      <c r="D832" s="28" t="str">
        <f ca="1">IF($I832="","",IFERROR(INDEX(tbVisitas[],MATCH($I832,tbVisitas[Linha],0),3),""))</f>
        <v/>
      </c>
      <c r="E832" s="28" t="str">
        <f ca="1">IF($I832="","",IFERROR(INDEX(tbVisitas[],MATCH($I832,tbVisitas[Linha],0),5),""))</f>
        <v/>
      </c>
      <c r="F832" s="29" t="str">
        <f ca="1">IF($I832="","",IFERROR(INDEX(tbVisitas[],MATCH($I832,tbVisitas[Linha],0),1),""))</f>
        <v/>
      </c>
      <c r="G832" s="30" t="str">
        <f ca="1">IF($I832="","",IFERROR(INDEX(tbVisitas[],MATCH($I832,tbVisitas[Linha],0),6),""))</f>
        <v/>
      </c>
      <c r="H832" s="30" t="str">
        <f ca="1">IF($I832="","",IFERROR(INDEX(tbVisitas[],MATCH($I832,tbVisitas[Linha],0),7),""))</f>
        <v/>
      </c>
      <c r="I832" s="30" t="str">
        <f t="array" aca="1" ref="I832" ca="1">IFERROR(INDEX(tbVisitas[],MATCH(SMALL(IF((tbVisitas[Funcionário]=$B$5)*(tbVisitas[Data]&gt;=VLOOKUP($B$7,Aux!$E$2:$G$13,2,FALSE))*(tbVisitas[Data]&lt;=VLOOKUP($B$7,Aux!$E$2:$G$13,3,FALSE))=1,tbVisitas[Linha]),ROW(A827)),IF((tbVisitas[Funcionário]=$B$5)*(tbVisitas[Data]&gt;=VLOOKUP($B$7,Aux!$E$2:$G$13,2,FALSE))*(tbVisitas[Data]&lt;=VLOOKUP($B$7,Aux!$E$2:$G$13,3,FALSE))=1,tbVisitas[Linha]),0),9),"")</f>
        <v/>
      </c>
    </row>
    <row r="833" spans="4:9" ht="30" customHeight="1" x14ac:dyDescent="0.25">
      <c r="D833" s="28" t="str">
        <f ca="1">IF($I833="","",IFERROR(INDEX(tbVisitas[],MATCH($I833,tbVisitas[Linha],0),3),""))</f>
        <v/>
      </c>
      <c r="E833" s="28" t="str">
        <f ca="1">IF($I833="","",IFERROR(INDEX(tbVisitas[],MATCH($I833,tbVisitas[Linha],0),5),""))</f>
        <v/>
      </c>
      <c r="F833" s="29" t="str">
        <f ca="1">IF($I833="","",IFERROR(INDEX(tbVisitas[],MATCH($I833,tbVisitas[Linha],0),1),""))</f>
        <v/>
      </c>
      <c r="G833" s="30" t="str">
        <f ca="1">IF($I833="","",IFERROR(INDEX(tbVisitas[],MATCH($I833,tbVisitas[Linha],0),6),""))</f>
        <v/>
      </c>
      <c r="H833" s="30" t="str">
        <f ca="1">IF($I833="","",IFERROR(INDEX(tbVisitas[],MATCH($I833,tbVisitas[Linha],0),7),""))</f>
        <v/>
      </c>
      <c r="I833" s="30" t="str">
        <f t="array" aca="1" ref="I833" ca="1">IFERROR(INDEX(tbVisitas[],MATCH(SMALL(IF((tbVisitas[Funcionário]=$B$5)*(tbVisitas[Data]&gt;=VLOOKUP($B$7,Aux!$E$2:$G$13,2,FALSE))*(tbVisitas[Data]&lt;=VLOOKUP($B$7,Aux!$E$2:$G$13,3,FALSE))=1,tbVisitas[Linha]),ROW(A828)),IF((tbVisitas[Funcionário]=$B$5)*(tbVisitas[Data]&gt;=VLOOKUP($B$7,Aux!$E$2:$G$13,2,FALSE))*(tbVisitas[Data]&lt;=VLOOKUP($B$7,Aux!$E$2:$G$13,3,FALSE))=1,tbVisitas[Linha]),0),9),"")</f>
        <v/>
      </c>
    </row>
    <row r="834" spans="4:9" ht="30" customHeight="1" x14ac:dyDescent="0.25">
      <c r="D834" s="28" t="str">
        <f ca="1">IF($I834="","",IFERROR(INDEX(tbVisitas[],MATCH($I834,tbVisitas[Linha],0),3),""))</f>
        <v/>
      </c>
      <c r="E834" s="28" t="str">
        <f ca="1">IF($I834="","",IFERROR(INDEX(tbVisitas[],MATCH($I834,tbVisitas[Linha],0),5),""))</f>
        <v/>
      </c>
      <c r="F834" s="29" t="str">
        <f ca="1">IF($I834="","",IFERROR(INDEX(tbVisitas[],MATCH($I834,tbVisitas[Linha],0),1),""))</f>
        <v/>
      </c>
      <c r="G834" s="30" t="str">
        <f ca="1">IF($I834="","",IFERROR(INDEX(tbVisitas[],MATCH($I834,tbVisitas[Linha],0),6),""))</f>
        <v/>
      </c>
      <c r="H834" s="30" t="str">
        <f ca="1">IF($I834="","",IFERROR(INDEX(tbVisitas[],MATCH($I834,tbVisitas[Linha],0),7),""))</f>
        <v/>
      </c>
      <c r="I834" s="30" t="str">
        <f t="array" aca="1" ref="I834" ca="1">IFERROR(INDEX(tbVisitas[],MATCH(SMALL(IF((tbVisitas[Funcionário]=$B$5)*(tbVisitas[Data]&gt;=VLOOKUP($B$7,Aux!$E$2:$G$13,2,FALSE))*(tbVisitas[Data]&lt;=VLOOKUP($B$7,Aux!$E$2:$G$13,3,FALSE))=1,tbVisitas[Linha]),ROW(A829)),IF((tbVisitas[Funcionário]=$B$5)*(tbVisitas[Data]&gt;=VLOOKUP($B$7,Aux!$E$2:$G$13,2,FALSE))*(tbVisitas[Data]&lt;=VLOOKUP($B$7,Aux!$E$2:$G$13,3,FALSE))=1,tbVisitas[Linha]),0),9),"")</f>
        <v/>
      </c>
    </row>
    <row r="835" spans="4:9" ht="30" customHeight="1" x14ac:dyDescent="0.25">
      <c r="D835" s="28" t="str">
        <f ca="1">IF($I835="","",IFERROR(INDEX(tbVisitas[],MATCH($I835,tbVisitas[Linha],0),3),""))</f>
        <v/>
      </c>
      <c r="E835" s="28" t="str">
        <f ca="1">IF($I835="","",IFERROR(INDEX(tbVisitas[],MATCH($I835,tbVisitas[Linha],0),5),""))</f>
        <v/>
      </c>
      <c r="F835" s="29" t="str">
        <f ca="1">IF($I835="","",IFERROR(INDEX(tbVisitas[],MATCH($I835,tbVisitas[Linha],0),1),""))</f>
        <v/>
      </c>
      <c r="G835" s="30" t="str">
        <f ca="1">IF($I835="","",IFERROR(INDEX(tbVisitas[],MATCH($I835,tbVisitas[Linha],0),6),""))</f>
        <v/>
      </c>
      <c r="H835" s="30" t="str">
        <f ca="1">IF($I835="","",IFERROR(INDEX(tbVisitas[],MATCH($I835,tbVisitas[Linha],0),7),""))</f>
        <v/>
      </c>
      <c r="I835" s="30" t="str">
        <f t="array" aca="1" ref="I835" ca="1">IFERROR(INDEX(tbVisitas[],MATCH(SMALL(IF((tbVisitas[Funcionário]=$B$5)*(tbVisitas[Data]&gt;=VLOOKUP($B$7,Aux!$E$2:$G$13,2,FALSE))*(tbVisitas[Data]&lt;=VLOOKUP($B$7,Aux!$E$2:$G$13,3,FALSE))=1,tbVisitas[Linha]),ROW(A830)),IF((tbVisitas[Funcionário]=$B$5)*(tbVisitas[Data]&gt;=VLOOKUP($B$7,Aux!$E$2:$G$13,2,FALSE))*(tbVisitas[Data]&lt;=VLOOKUP($B$7,Aux!$E$2:$G$13,3,FALSE))=1,tbVisitas[Linha]),0),9),"")</f>
        <v/>
      </c>
    </row>
    <row r="836" spans="4:9" ht="30" customHeight="1" x14ac:dyDescent="0.25">
      <c r="D836" s="28" t="str">
        <f ca="1">IF($I836="","",IFERROR(INDEX(tbVisitas[],MATCH($I836,tbVisitas[Linha],0),3),""))</f>
        <v/>
      </c>
      <c r="E836" s="28" t="str">
        <f ca="1">IF($I836="","",IFERROR(INDEX(tbVisitas[],MATCH($I836,tbVisitas[Linha],0),5),""))</f>
        <v/>
      </c>
      <c r="F836" s="29" t="str">
        <f ca="1">IF($I836="","",IFERROR(INDEX(tbVisitas[],MATCH($I836,tbVisitas[Linha],0),1),""))</f>
        <v/>
      </c>
      <c r="G836" s="30" t="str">
        <f ca="1">IF($I836="","",IFERROR(INDEX(tbVisitas[],MATCH($I836,tbVisitas[Linha],0),6),""))</f>
        <v/>
      </c>
      <c r="H836" s="30" t="str">
        <f ca="1">IF($I836="","",IFERROR(INDEX(tbVisitas[],MATCH($I836,tbVisitas[Linha],0),7),""))</f>
        <v/>
      </c>
      <c r="I836" s="30" t="str">
        <f t="array" aca="1" ref="I836" ca="1">IFERROR(INDEX(tbVisitas[],MATCH(SMALL(IF((tbVisitas[Funcionário]=$B$5)*(tbVisitas[Data]&gt;=VLOOKUP($B$7,Aux!$E$2:$G$13,2,FALSE))*(tbVisitas[Data]&lt;=VLOOKUP($B$7,Aux!$E$2:$G$13,3,FALSE))=1,tbVisitas[Linha]),ROW(A831)),IF((tbVisitas[Funcionário]=$B$5)*(tbVisitas[Data]&gt;=VLOOKUP($B$7,Aux!$E$2:$G$13,2,FALSE))*(tbVisitas[Data]&lt;=VLOOKUP($B$7,Aux!$E$2:$G$13,3,FALSE))=1,tbVisitas[Linha]),0),9),"")</f>
        <v/>
      </c>
    </row>
    <row r="837" spans="4:9" ht="30" customHeight="1" x14ac:dyDescent="0.25">
      <c r="D837" s="28" t="str">
        <f ca="1">IF($I837="","",IFERROR(INDEX(tbVisitas[],MATCH($I837,tbVisitas[Linha],0),3),""))</f>
        <v/>
      </c>
      <c r="E837" s="28" t="str">
        <f ca="1">IF($I837="","",IFERROR(INDEX(tbVisitas[],MATCH($I837,tbVisitas[Linha],0),5),""))</f>
        <v/>
      </c>
      <c r="F837" s="29" t="str">
        <f ca="1">IF($I837="","",IFERROR(INDEX(tbVisitas[],MATCH($I837,tbVisitas[Linha],0),1),""))</f>
        <v/>
      </c>
      <c r="G837" s="30" t="str">
        <f ca="1">IF($I837="","",IFERROR(INDEX(tbVisitas[],MATCH($I837,tbVisitas[Linha],0),6),""))</f>
        <v/>
      </c>
      <c r="H837" s="30" t="str">
        <f ca="1">IF($I837="","",IFERROR(INDEX(tbVisitas[],MATCH($I837,tbVisitas[Linha],0),7),""))</f>
        <v/>
      </c>
      <c r="I837" s="30" t="str">
        <f t="array" aca="1" ref="I837" ca="1">IFERROR(INDEX(tbVisitas[],MATCH(SMALL(IF((tbVisitas[Funcionário]=$B$5)*(tbVisitas[Data]&gt;=VLOOKUP($B$7,Aux!$E$2:$G$13,2,FALSE))*(tbVisitas[Data]&lt;=VLOOKUP($B$7,Aux!$E$2:$G$13,3,FALSE))=1,tbVisitas[Linha]),ROW(A832)),IF((tbVisitas[Funcionário]=$B$5)*(tbVisitas[Data]&gt;=VLOOKUP($B$7,Aux!$E$2:$G$13,2,FALSE))*(tbVisitas[Data]&lt;=VLOOKUP($B$7,Aux!$E$2:$G$13,3,FALSE))=1,tbVisitas[Linha]),0),9),"")</f>
        <v/>
      </c>
    </row>
    <row r="838" spans="4:9" ht="30" customHeight="1" x14ac:dyDescent="0.25">
      <c r="D838" s="28" t="str">
        <f ca="1">IF($I838="","",IFERROR(INDEX(tbVisitas[],MATCH($I838,tbVisitas[Linha],0),3),""))</f>
        <v/>
      </c>
      <c r="E838" s="28" t="str">
        <f ca="1">IF($I838="","",IFERROR(INDEX(tbVisitas[],MATCH($I838,tbVisitas[Linha],0),5),""))</f>
        <v/>
      </c>
      <c r="F838" s="29" t="str">
        <f ca="1">IF($I838="","",IFERROR(INDEX(tbVisitas[],MATCH($I838,tbVisitas[Linha],0),1),""))</f>
        <v/>
      </c>
      <c r="G838" s="30" t="str">
        <f ca="1">IF($I838="","",IFERROR(INDEX(tbVisitas[],MATCH($I838,tbVisitas[Linha],0),6),""))</f>
        <v/>
      </c>
      <c r="H838" s="30" t="str">
        <f ca="1">IF($I838="","",IFERROR(INDEX(tbVisitas[],MATCH($I838,tbVisitas[Linha],0),7),""))</f>
        <v/>
      </c>
      <c r="I838" s="30" t="str">
        <f t="array" aca="1" ref="I838" ca="1">IFERROR(INDEX(tbVisitas[],MATCH(SMALL(IF((tbVisitas[Funcionário]=$B$5)*(tbVisitas[Data]&gt;=VLOOKUP($B$7,Aux!$E$2:$G$13,2,FALSE))*(tbVisitas[Data]&lt;=VLOOKUP($B$7,Aux!$E$2:$G$13,3,FALSE))=1,tbVisitas[Linha]),ROW(A833)),IF((tbVisitas[Funcionário]=$B$5)*(tbVisitas[Data]&gt;=VLOOKUP($B$7,Aux!$E$2:$G$13,2,FALSE))*(tbVisitas[Data]&lt;=VLOOKUP($B$7,Aux!$E$2:$G$13,3,FALSE))=1,tbVisitas[Linha]),0),9),"")</f>
        <v/>
      </c>
    </row>
    <row r="839" spans="4:9" ht="30" customHeight="1" x14ac:dyDescent="0.25">
      <c r="D839" s="28" t="str">
        <f ca="1">IF($I839="","",IFERROR(INDEX(tbVisitas[],MATCH($I839,tbVisitas[Linha],0),3),""))</f>
        <v/>
      </c>
      <c r="E839" s="28" t="str">
        <f ca="1">IF($I839="","",IFERROR(INDEX(tbVisitas[],MATCH($I839,tbVisitas[Linha],0),5),""))</f>
        <v/>
      </c>
      <c r="F839" s="29" t="str">
        <f ca="1">IF($I839="","",IFERROR(INDEX(tbVisitas[],MATCH($I839,tbVisitas[Linha],0),1),""))</f>
        <v/>
      </c>
      <c r="G839" s="30" t="str">
        <f ca="1">IF($I839="","",IFERROR(INDEX(tbVisitas[],MATCH($I839,tbVisitas[Linha],0),6),""))</f>
        <v/>
      </c>
      <c r="H839" s="30" t="str">
        <f ca="1">IF($I839="","",IFERROR(INDEX(tbVisitas[],MATCH($I839,tbVisitas[Linha],0),7),""))</f>
        <v/>
      </c>
      <c r="I839" s="30" t="str">
        <f t="array" aca="1" ref="I839" ca="1">IFERROR(INDEX(tbVisitas[],MATCH(SMALL(IF((tbVisitas[Funcionário]=$B$5)*(tbVisitas[Data]&gt;=VLOOKUP($B$7,Aux!$E$2:$G$13,2,FALSE))*(tbVisitas[Data]&lt;=VLOOKUP($B$7,Aux!$E$2:$G$13,3,FALSE))=1,tbVisitas[Linha]),ROW(A834)),IF((tbVisitas[Funcionário]=$B$5)*(tbVisitas[Data]&gt;=VLOOKUP($B$7,Aux!$E$2:$G$13,2,FALSE))*(tbVisitas[Data]&lt;=VLOOKUP($B$7,Aux!$E$2:$G$13,3,FALSE))=1,tbVisitas[Linha]),0),9),"")</f>
        <v/>
      </c>
    </row>
    <row r="840" spans="4:9" ht="30" customHeight="1" x14ac:dyDescent="0.25">
      <c r="D840" s="28" t="str">
        <f ca="1">IF($I840="","",IFERROR(INDEX(tbVisitas[],MATCH($I840,tbVisitas[Linha],0),3),""))</f>
        <v/>
      </c>
      <c r="E840" s="28" t="str">
        <f ca="1">IF($I840="","",IFERROR(INDEX(tbVisitas[],MATCH($I840,tbVisitas[Linha],0),5),""))</f>
        <v/>
      </c>
      <c r="F840" s="29" t="str">
        <f ca="1">IF($I840="","",IFERROR(INDEX(tbVisitas[],MATCH($I840,tbVisitas[Linha],0),1),""))</f>
        <v/>
      </c>
      <c r="G840" s="30" t="str">
        <f ca="1">IF($I840="","",IFERROR(INDEX(tbVisitas[],MATCH($I840,tbVisitas[Linha],0),6),""))</f>
        <v/>
      </c>
      <c r="H840" s="30" t="str">
        <f ca="1">IF($I840="","",IFERROR(INDEX(tbVisitas[],MATCH($I840,tbVisitas[Linha],0),7),""))</f>
        <v/>
      </c>
      <c r="I840" s="30" t="str">
        <f t="array" aca="1" ref="I840" ca="1">IFERROR(INDEX(tbVisitas[],MATCH(SMALL(IF((tbVisitas[Funcionário]=$B$5)*(tbVisitas[Data]&gt;=VLOOKUP($B$7,Aux!$E$2:$G$13,2,FALSE))*(tbVisitas[Data]&lt;=VLOOKUP($B$7,Aux!$E$2:$G$13,3,FALSE))=1,tbVisitas[Linha]),ROW(A835)),IF((tbVisitas[Funcionário]=$B$5)*(tbVisitas[Data]&gt;=VLOOKUP($B$7,Aux!$E$2:$G$13,2,FALSE))*(tbVisitas[Data]&lt;=VLOOKUP($B$7,Aux!$E$2:$G$13,3,FALSE))=1,tbVisitas[Linha]),0),9),"")</f>
        <v/>
      </c>
    </row>
    <row r="841" spans="4:9" ht="30" customHeight="1" x14ac:dyDescent="0.25">
      <c r="D841" s="28" t="str">
        <f ca="1">IF($I841="","",IFERROR(INDEX(tbVisitas[],MATCH($I841,tbVisitas[Linha],0),3),""))</f>
        <v/>
      </c>
      <c r="E841" s="28" t="str">
        <f ca="1">IF($I841="","",IFERROR(INDEX(tbVisitas[],MATCH($I841,tbVisitas[Linha],0),5),""))</f>
        <v/>
      </c>
      <c r="F841" s="29" t="str">
        <f ca="1">IF($I841="","",IFERROR(INDEX(tbVisitas[],MATCH($I841,tbVisitas[Linha],0),1),""))</f>
        <v/>
      </c>
      <c r="G841" s="30" t="str">
        <f ca="1">IF($I841="","",IFERROR(INDEX(tbVisitas[],MATCH($I841,tbVisitas[Linha],0),6),""))</f>
        <v/>
      </c>
      <c r="H841" s="30" t="str">
        <f ca="1">IF($I841="","",IFERROR(INDEX(tbVisitas[],MATCH($I841,tbVisitas[Linha],0),7),""))</f>
        <v/>
      </c>
      <c r="I841" s="30" t="str">
        <f t="array" aca="1" ref="I841" ca="1">IFERROR(INDEX(tbVisitas[],MATCH(SMALL(IF((tbVisitas[Funcionário]=$B$5)*(tbVisitas[Data]&gt;=VLOOKUP($B$7,Aux!$E$2:$G$13,2,FALSE))*(tbVisitas[Data]&lt;=VLOOKUP($B$7,Aux!$E$2:$G$13,3,FALSE))=1,tbVisitas[Linha]),ROW(A836)),IF((tbVisitas[Funcionário]=$B$5)*(tbVisitas[Data]&gt;=VLOOKUP($B$7,Aux!$E$2:$G$13,2,FALSE))*(tbVisitas[Data]&lt;=VLOOKUP($B$7,Aux!$E$2:$G$13,3,FALSE))=1,tbVisitas[Linha]),0),9),"")</f>
        <v/>
      </c>
    </row>
    <row r="842" spans="4:9" ht="30" customHeight="1" x14ac:dyDescent="0.25">
      <c r="D842" s="28" t="str">
        <f ca="1">IF($I842="","",IFERROR(INDEX(tbVisitas[],MATCH($I842,tbVisitas[Linha],0),3),""))</f>
        <v/>
      </c>
      <c r="E842" s="28" t="str">
        <f ca="1">IF($I842="","",IFERROR(INDEX(tbVisitas[],MATCH($I842,tbVisitas[Linha],0),5),""))</f>
        <v/>
      </c>
      <c r="F842" s="29" t="str">
        <f ca="1">IF($I842="","",IFERROR(INDEX(tbVisitas[],MATCH($I842,tbVisitas[Linha],0),1),""))</f>
        <v/>
      </c>
      <c r="G842" s="30" t="str">
        <f ca="1">IF($I842="","",IFERROR(INDEX(tbVisitas[],MATCH($I842,tbVisitas[Linha],0),6),""))</f>
        <v/>
      </c>
      <c r="H842" s="30" t="str">
        <f ca="1">IF($I842="","",IFERROR(INDEX(tbVisitas[],MATCH($I842,tbVisitas[Linha],0),7),""))</f>
        <v/>
      </c>
      <c r="I842" s="30" t="str">
        <f t="array" aca="1" ref="I842" ca="1">IFERROR(INDEX(tbVisitas[],MATCH(SMALL(IF((tbVisitas[Funcionário]=$B$5)*(tbVisitas[Data]&gt;=VLOOKUP($B$7,Aux!$E$2:$G$13,2,FALSE))*(tbVisitas[Data]&lt;=VLOOKUP($B$7,Aux!$E$2:$G$13,3,FALSE))=1,tbVisitas[Linha]),ROW(A837)),IF((tbVisitas[Funcionário]=$B$5)*(tbVisitas[Data]&gt;=VLOOKUP($B$7,Aux!$E$2:$G$13,2,FALSE))*(tbVisitas[Data]&lt;=VLOOKUP($B$7,Aux!$E$2:$G$13,3,FALSE))=1,tbVisitas[Linha]),0),9),"")</f>
        <v/>
      </c>
    </row>
    <row r="843" spans="4:9" ht="30" customHeight="1" x14ac:dyDescent="0.25">
      <c r="D843" s="28" t="str">
        <f ca="1">IF($I843="","",IFERROR(INDEX(tbVisitas[],MATCH($I843,tbVisitas[Linha],0),3),""))</f>
        <v/>
      </c>
      <c r="E843" s="28" t="str">
        <f ca="1">IF($I843="","",IFERROR(INDEX(tbVisitas[],MATCH($I843,tbVisitas[Linha],0),5),""))</f>
        <v/>
      </c>
      <c r="F843" s="29" t="str">
        <f ca="1">IF($I843="","",IFERROR(INDEX(tbVisitas[],MATCH($I843,tbVisitas[Linha],0),1),""))</f>
        <v/>
      </c>
      <c r="G843" s="30" t="str">
        <f ca="1">IF($I843="","",IFERROR(INDEX(tbVisitas[],MATCH($I843,tbVisitas[Linha],0),6),""))</f>
        <v/>
      </c>
      <c r="H843" s="30" t="str">
        <f ca="1">IF($I843="","",IFERROR(INDEX(tbVisitas[],MATCH($I843,tbVisitas[Linha],0),7),""))</f>
        <v/>
      </c>
      <c r="I843" s="30" t="str">
        <f t="array" aca="1" ref="I843" ca="1">IFERROR(INDEX(tbVisitas[],MATCH(SMALL(IF((tbVisitas[Funcionário]=$B$5)*(tbVisitas[Data]&gt;=VLOOKUP($B$7,Aux!$E$2:$G$13,2,FALSE))*(tbVisitas[Data]&lt;=VLOOKUP($B$7,Aux!$E$2:$G$13,3,FALSE))=1,tbVisitas[Linha]),ROW(A838)),IF((tbVisitas[Funcionário]=$B$5)*(tbVisitas[Data]&gt;=VLOOKUP($B$7,Aux!$E$2:$G$13,2,FALSE))*(tbVisitas[Data]&lt;=VLOOKUP($B$7,Aux!$E$2:$G$13,3,FALSE))=1,tbVisitas[Linha]),0),9),"")</f>
        <v/>
      </c>
    </row>
    <row r="844" spans="4:9" ht="30" customHeight="1" x14ac:dyDescent="0.25">
      <c r="D844" s="28" t="str">
        <f ca="1">IF($I844="","",IFERROR(INDEX(tbVisitas[],MATCH($I844,tbVisitas[Linha],0),3),""))</f>
        <v/>
      </c>
      <c r="E844" s="28" t="str">
        <f ca="1">IF($I844="","",IFERROR(INDEX(tbVisitas[],MATCH($I844,tbVisitas[Linha],0),5),""))</f>
        <v/>
      </c>
      <c r="F844" s="29" t="str">
        <f ca="1">IF($I844="","",IFERROR(INDEX(tbVisitas[],MATCH($I844,tbVisitas[Linha],0),1),""))</f>
        <v/>
      </c>
      <c r="G844" s="30" t="str">
        <f ca="1">IF($I844="","",IFERROR(INDEX(tbVisitas[],MATCH($I844,tbVisitas[Linha],0),6),""))</f>
        <v/>
      </c>
      <c r="H844" s="30" t="str">
        <f ca="1">IF($I844="","",IFERROR(INDEX(tbVisitas[],MATCH($I844,tbVisitas[Linha],0),7),""))</f>
        <v/>
      </c>
      <c r="I844" s="30" t="str">
        <f t="array" aca="1" ref="I844" ca="1">IFERROR(INDEX(tbVisitas[],MATCH(SMALL(IF((tbVisitas[Funcionário]=$B$5)*(tbVisitas[Data]&gt;=VLOOKUP($B$7,Aux!$E$2:$G$13,2,FALSE))*(tbVisitas[Data]&lt;=VLOOKUP($B$7,Aux!$E$2:$G$13,3,FALSE))=1,tbVisitas[Linha]),ROW(A839)),IF((tbVisitas[Funcionário]=$B$5)*(tbVisitas[Data]&gt;=VLOOKUP($B$7,Aux!$E$2:$G$13,2,FALSE))*(tbVisitas[Data]&lt;=VLOOKUP($B$7,Aux!$E$2:$G$13,3,FALSE))=1,tbVisitas[Linha]),0),9),"")</f>
        <v/>
      </c>
    </row>
    <row r="845" spans="4:9" ht="30" customHeight="1" x14ac:dyDescent="0.25">
      <c r="D845" s="28" t="str">
        <f ca="1">IF($I845="","",IFERROR(INDEX(tbVisitas[],MATCH($I845,tbVisitas[Linha],0),3),""))</f>
        <v/>
      </c>
      <c r="E845" s="28" t="str">
        <f ca="1">IF($I845="","",IFERROR(INDEX(tbVisitas[],MATCH($I845,tbVisitas[Linha],0),5),""))</f>
        <v/>
      </c>
      <c r="F845" s="29" t="str">
        <f ca="1">IF($I845="","",IFERROR(INDEX(tbVisitas[],MATCH($I845,tbVisitas[Linha],0),1),""))</f>
        <v/>
      </c>
      <c r="G845" s="30" t="str">
        <f ca="1">IF($I845="","",IFERROR(INDEX(tbVisitas[],MATCH($I845,tbVisitas[Linha],0),6),""))</f>
        <v/>
      </c>
      <c r="H845" s="30" t="str">
        <f ca="1">IF($I845="","",IFERROR(INDEX(tbVisitas[],MATCH($I845,tbVisitas[Linha],0),7),""))</f>
        <v/>
      </c>
      <c r="I845" s="30" t="str">
        <f t="array" aca="1" ref="I845" ca="1">IFERROR(INDEX(tbVisitas[],MATCH(SMALL(IF((tbVisitas[Funcionário]=$B$5)*(tbVisitas[Data]&gt;=VLOOKUP($B$7,Aux!$E$2:$G$13,2,FALSE))*(tbVisitas[Data]&lt;=VLOOKUP($B$7,Aux!$E$2:$G$13,3,FALSE))=1,tbVisitas[Linha]),ROW(A840)),IF((tbVisitas[Funcionário]=$B$5)*(tbVisitas[Data]&gt;=VLOOKUP($B$7,Aux!$E$2:$G$13,2,FALSE))*(tbVisitas[Data]&lt;=VLOOKUP($B$7,Aux!$E$2:$G$13,3,FALSE))=1,tbVisitas[Linha]),0),9),"")</f>
        <v/>
      </c>
    </row>
    <row r="846" spans="4:9" ht="30" customHeight="1" x14ac:dyDescent="0.25">
      <c r="D846" s="28" t="str">
        <f ca="1">IF($I846="","",IFERROR(INDEX(tbVisitas[],MATCH($I846,tbVisitas[Linha],0),3),""))</f>
        <v/>
      </c>
      <c r="E846" s="28" t="str">
        <f ca="1">IF($I846="","",IFERROR(INDEX(tbVisitas[],MATCH($I846,tbVisitas[Linha],0),5),""))</f>
        <v/>
      </c>
      <c r="F846" s="29" t="str">
        <f ca="1">IF($I846="","",IFERROR(INDEX(tbVisitas[],MATCH($I846,tbVisitas[Linha],0),1),""))</f>
        <v/>
      </c>
      <c r="G846" s="30" t="str">
        <f ca="1">IF($I846="","",IFERROR(INDEX(tbVisitas[],MATCH($I846,tbVisitas[Linha],0),6),""))</f>
        <v/>
      </c>
      <c r="H846" s="30" t="str">
        <f ca="1">IF($I846="","",IFERROR(INDEX(tbVisitas[],MATCH($I846,tbVisitas[Linha],0),7),""))</f>
        <v/>
      </c>
      <c r="I846" s="30" t="str">
        <f t="array" aca="1" ref="I846" ca="1">IFERROR(INDEX(tbVisitas[],MATCH(SMALL(IF((tbVisitas[Funcionário]=$B$5)*(tbVisitas[Data]&gt;=VLOOKUP($B$7,Aux!$E$2:$G$13,2,FALSE))*(tbVisitas[Data]&lt;=VLOOKUP($B$7,Aux!$E$2:$G$13,3,FALSE))=1,tbVisitas[Linha]),ROW(A841)),IF((tbVisitas[Funcionário]=$B$5)*(tbVisitas[Data]&gt;=VLOOKUP($B$7,Aux!$E$2:$G$13,2,FALSE))*(tbVisitas[Data]&lt;=VLOOKUP($B$7,Aux!$E$2:$G$13,3,FALSE))=1,tbVisitas[Linha]),0),9),"")</f>
        <v/>
      </c>
    </row>
    <row r="847" spans="4:9" ht="30" customHeight="1" x14ac:dyDescent="0.25">
      <c r="D847" s="28" t="str">
        <f ca="1">IF($I847="","",IFERROR(INDEX(tbVisitas[],MATCH($I847,tbVisitas[Linha],0),3),""))</f>
        <v/>
      </c>
      <c r="E847" s="28" t="str">
        <f ca="1">IF($I847="","",IFERROR(INDEX(tbVisitas[],MATCH($I847,tbVisitas[Linha],0),5),""))</f>
        <v/>
      </c>
      <c r="F847" s="29" t="str">
        <f ca="1">IF($I847="","",IFERROR(INDEX(tbVisitas[],MATCH($I847,tbVisitas[Linha],0),1),""))</f>
        <v/>
      </c>
      <c r="G847" s="30" t="str">
        <f ca="1">IF($I847="","",IFERROR(INDEX(tbVisitas[],MATCH($I847,tbVisitas[Linha],0),6),""))</f>
        <v/>
      </c>
      <c r="H847" s="30" t="str">
        <f ca="1">IF($I847="","",IFERROR(INDEX(tbVisitas[],MATCH($I847,tbVisitas[Linha],0),7),""))</f>
        <v/>
      </c>
      <c r="I847" s="30" t="str">
        <f t="array" aca="1" ref="I847" ca="1">IFERROR(INDEX(tbVisitas[],MATCH(SMALL(IF((tbVisitas[Funcionário]=$B$5)*(tbVisitas[Data]&gt;=VLOOKUP($B$7,Aux!$E$2:$G$13,2,FALSE))*(tbVisitas[Data]&lt;=VLOOKUP($B$7,Aux!$E$2:$G$13,3,FALSE))=1,tbVisitas[Linha]),ROW(A842)),IF((tbVisitas[Funcionário]=$B$5)*(tbVisitas[Data]&gt;=VLOOKUP($B$7,Aux!$E$2:$G$13,2,FALSE))*(tbVisitas[Data]&lt;=VLOOKUP($B$7,Aux!$E$2:$G$13,3,FALSE))=1,tbVisitas[Linha]),0),9),"")</f>
        <v/>
      </c>
    </row>
    <row r="848" spans="4:9" ht="30" customHeight="1" x14ac:dyDescent="0.25">
      <c r="D848" s="28" t="str">
        <f ca="1">IF($I848="","",IFERROR(INDEX(tbVisitas[],MATCH($I848,tbVisitas[Linha],0),3),""))</f>
        <v/>
      </c>
      <c r="E848" s="28" t="str">
        <f ca="1">IF($I848="","",IFERROR(INDEX(tbVisitas[],MATCH($I848,tbVisitas[Linha],0),5),""))</f>
        <v/>
      </c>
      <c r="F848" s="29" t="str">
        <f ca="1">IF($I848="","",IFERROR(INDEX(tbVisitas[],MATCH($I848,tbVisitas[Linha],0),1),""))</f>
        <v/>
      </c>
      <c r="G848" s="30" t="str">
        <f ca="1">IF($I848="","",IFERROR(INDEX(tbVisitas[],MATCH($I848,tbVisitas[Linha],0),6),""))</f>
        <v/>
      </c>
      <c r="H848" s="30" t="str">
        <f ca="1">IF($I848="","",IFERROR(INDEX(tbVisitas[],MATCH($I848,tbVisitas[Linha],0),7),""))</f>
        <v/>
      </c>
      <c r="I848" s="30" t="str">
        <f t="array" aca="1" ref="I848" ca="1">IFERROR(INDEX(tbVisitas[],MATCH(SMALL(IF((tbVisitas[Funcionário]=$B$5)*(tbVisitas[Data]&gt;=VLOOKUP($B$7,Aux!$E$2:$G$13,2,FALSE))*(tbVisitas[Data]&lt;=VLOOKUP($B$7,Aux!$E$2:$G$13,3,FALSE))=1,tbVisitas[Linha]),ROW(A843)),IF((tbVisitas[Funcionário]=$B$5)*(tbVisitas[Data]&gt;=VLOOKUP($B$7,Aux!$E$2:$G$13,2,FALSE))*(tbVisitas[Data]&lt;=VLOOKUP($B$7,Aux!$E$2:$G$13,3,FALSE))=1,tbVisitas[Linha]),0),9),"")</f>
        <v/>
      </c>
    </row>
    <row r="849" spans="4:9" ht="30" customHeight="1" x14ac:dyDescent="0.25">
      <c r="D849" s="28" t="str">
        <f ca="1">IF($I849="","",IFERROR(INDEX(tbVisitas[],MATCH($I849,tbVisitas[Linha],0),3),""))</f>
        <v/>
      </c>
      <c r="E849" s="28" t="str">
        <f ca="1">IF($I849="","",IFERROR(INDEX(tbVisitas[],MATCH($I849,tbVisitas[Linha],0),5),""))</f>
        <v/>
      </c>
      <c r="F849" s="29" t="str">
        <f ca="1">IF($I849="","",IFERROR(INDEX(tbVisitas[],MATCH($I849,tbVisitas[Linha],0),1),""))</f>
        <v/>
      </c>
      <c r="G849" s="30" t="str">
        <f ca="1">IF($I849="","",IFERROR(INDEX(tbVisitas[],MATCH($I849,tbVisitas[Linha],0),6),""))</f>
        <v/>
      </c>
      <c r="H849" s="30" t="str">
        <f ca="1">IF($I849="","",IFERROR(INDEX(tbVisitas[],MATCH($I849,tbVisitas[Linha],0),7),""))</f>
        <v/>
      </c>
      <c r="I849" s="30" t="str">
        <f t="array" aca="1" ref="I849" ca="1">IFERROR(INDEX(tbVisitas[],MATCH(SMALL(IF((tbVisitas[Funcionário]=$B$5)*(tbVisitas[Data]&gt;=VLOOKUP($B$7,Aux!$E$2:$G$13,2,FALSE))*(tbVisitas[Data]&lt;=VLOOKUP($B$7,Aux!$E$2:$G$13,3,FALSE))=1,tbVisitas[Linha]),ROW(A844)),IF((tbVisitas[Funcionário]=$B$5)*(tbVisitas[Data]&gt;=VLOOKUP($B$7,Aux!$E$2:$G$13,2,FALSE))*(tbVisitas[Data]&lt;=VLOOKUP($B$7,Aux!$E$2:$G$13,3,FALSE))=1,tbVisitas[Linha]),0),9),"")</f>
        <v/>
      </c>
    </row>
    <row r="850" spans="4:9" ht="30" customHeight="1" x14ac:dyDescent="0.25">
      <c r="D850" s="28" t="str">
        <f ca="1">IF($I850="","",IFERROR(INDEX(tbVisitas[],MATCH($I850,tbVisitas[Linha],0),3),""))</f>
        <v/>
      </c>
      <c r="E850" s="28" t="str">
        <f ca="1">IF($I850="","",IFERROR(INDEX(tbVisitas[],MATCH($I850,tbVisitas[Linha],0),5),""))</f>
        <v/>
      </c>
      <c r="F850" s="29" t="str">
        <f ca="1">IF($I850="","",IFERROR(INDEX(tbVisitas[],MATCH($I850,tbVisitas[Linha],0),1),""))</f>
        <v/>
      </c>
      <c r="G850" s="30" t="str">
        <f ca="1">IF($I850="","",IFERROR(INDEX(tbVisitas[],MATCH($I850,tbVisitas[Linha],0),6),""))</f>
        <v/>
      </c>
      <c r="H850" s="30" t="str">
        <f ca="1">IF($I850="","",IFERROR(INDEX(tbVisitas[],MATCH($I850,tbVisitas[Linha],0),7),""))</f>
        <v/>
      </c>
      <c r="I850" s="30" t="str">
        <f t="array" aca="1" ref="I850" ca="1">IFERROR(INDEX(tbVisitas[],MATCH(SMALL(IF((tbVisitas[Funcionário]=$B$5)*(tbVisitas[Data]&gt;=VLOOKUP($B$7,Aux!$E$2:$G$13,2,FALSE))*(tbVisitas[Data]&lt;=VLOOKUP($B$7,Aux!$E$2:$G$13,3,FALSE))=1,tbVisitas[Linha]),ROW(A845)),IF((tbVisitas[Funcionário]=$B$5)*(tbVisitas[Data]&gt;=VLOOKUP($B$7,Aux!$E$2:$G$13,2,FALSE))*(tbVisitas[Data]&lt;=VLOOKUP($B$7,Aux!$E$2:$G$13,3,FALSE))=1,tbVisitas[Linha]),0),9),"")</f>
        <v/>
      </c>
    </row>
    <row r="851" spans="4:9" ht="30" customHeight="1" x14ac:dyDescent="0.25">
      <c r="D851" s="28" t="str">
        <f ca="1">IF($I851="","",IFERROR(INDEX(tbVisitas[],MATCH($I851,tbVisitas[Linha],0),3),""))</f>
        <v/>
      </c>
      <c r="E851" s="28" t="str">
        <f ca="1">IF($I851="","",IFERROR(INDEX(tbVisitas[],MATCH($I851,tbVisitas[Linha],0),5),""))</f>
        <v/>
      </c>
      <c r="F851" s="29" t="str">
        <f ca="1">IF($I851="","",IFERROR(INDEX(tbVisitas[],MATCH($I851,tbVisitas[Linha],0),1),""))</f>
        <v/>
      </c>
      <c r="G851" s="30" t="str">
        <f ca="1">IF($I851="","",IFERROR(INDEX(tbVisitas[],MATCH($I851,tbVisitas[Linha],0),6),""))</f>
        <v/>
      </c>
      <c r="H851" s="30" t="str">
        <f ca="1">IF($I851="","",IFERROR(INDEX(tbVisitas[],MATCH($I851,tbVisitas[Linha],0),7),""))</f>
        <v/>
      </c>
      <c r="I851" s="30" t="str">
        <f t="array" aca="1" ref="I851" ca="1">IFERROR(INDEX(tbVisitas[],MATCH(SMALL(IF((tbVisitas[Funcionário]=$B$5)*(tbVisitas[Data]&gt;=VLOOKUP($B$7,Aux!$E$2:$G$13,2,FALSE))*(tbVisitas[Data]&lt;=VLOOKUP($B$7,Aux!$E$2:$G$13,3,FALSE))=1,tbVisitas[Linha]),ROW(A846)),IF((tbVisitas[Funcionário]=$B$5)*(tbVisitas[Data]&gt;=VLOOKUP($B$7,Aux!$E$2:$G$13,2,FALSE))*(tbVisitas[Data]&lt;=VLOOKUP($B$7,Aux!$E$2:$G$13,3,FALSE))=1,tbVisitas[Linha]),0),9),"")</f>
        <v/>
      </c>
    </row>
    <row r="852" spans="4:9" ht="30" customHeight="1" x14ac:dyDescent="0.25">
      <c r="D852" s="28" t="str">
        <f ca="1">IF($I852="","",IFERROR(INDEX(tbVisitas[],MATCH($I852,tbVisitas[Linha],0),3),""))</f>
        <v/>
      </c>
      <c r="E852" s="28" t="str">
        <f ca="1">IF($I852="","",IFERROR(INDEX(tbVisitas[],MATCH($I852,tbVisitas[Linha],0),5),""))</f>
        <v/>
      </c>
      <c r="F852" s="29" t="str">
        <f ca="1">IF($I852="","",IFERROR(INDEX(tbVisitas[],MATCH($I852,tbVisitas[Linha],0),1),""))</f>
        <v/>
      </c>
      <c r="G852" s="30" t="str">
        <f ca="1">IF($I852="","",IFERROR(INDEX(tbVisitas[],MATCH($I852,tbVisitas[Linha],0),6),""))</f>
        <v/>
      </c>
      <c r="H852" s="30" t="str">
        <f ca="1">IF($I852="","",IFERROR(INDEX(tbVisitas[],MATCH($I852,tbVisitas[Linha],0),7),""))</f>
        <v/>
      </c>
      <c r="I852" s="30" t="str">
        <f t="array" aca="1" ref="I852" ca="1">IFERROR(INDEX(tbVisitas[],MATCH(SMALL(IF((tbVisitas[Funcionário]=$B$5)*(tbVisitas[Data]&gt;=VLOOKUP($B$7,Aux!$E$2:$G$13,2,FALSE))*(tbVisitas[Data]&lt;=VLOOKUP($B$7,Aux!$E$2:$G$13,3,FALSE))=1,tbVisitas[Linha]),ROW(A847)),IF((tbVisitas[Funcionário]=$B$5)*(tbVisitas[Data]&gt;=VLOOKUP($B$7,Aux!$E$2:$G$13,2,FALSE))*(tbVisitas[Data]&lt;=VLOOKUP($B$7,Aux!$E$2:$G$13,3,FALSE))=1,tbVisitas[Linha]),0),9),"")</f>
        <v/>
      </c>
    </row>
    <row r="853" spans="4:9" ht="30" customHeight="1" x14ac:dyDescent="0.25">
      <c r="D853" s="28" t="str">
        <f ca="1">IF($I853="","",IFERROR(INDEX(tbVisitas[],MATCH($I853,tbVisitas[Linha],0),3),""))</f>
        <v/>
      </c>
      <c r="E853" s="28" t="str">
        <f ca="1">IF($I853="","",IFERROR(INDEX(tbVisitas[],MATCH($I853,tbVisitas[Linha],0),5),""))</f>
        <v/>
      </c>
      <c r="F853" s="29" t="str">
        <f ca="1">IF($I853="","",IFERROR(INDEX(tbVisitas[],MATCH($I853,tbVisitas[Linha],0),1),""))</f>
        <v/>
      </c>
      <c r="G853" s="30" t="str">
        <f ca="1">IF($I853="","",IFERROR(INDEX(tbVisitas[],MATCH($I853,tbVisitas[Linha],0),6),""))</f>
        <v/>
      </c>
      <c r="H853" s="30" t="str">
        <f ca="1">IF($I853="","",IFERROR(INDEX(tbVisitas[],MATCH($I853,tbVisitas[Linha],0),7),""))</f>
        <v/>
      </c>
      <c r="I853" s="30" t="str">
        <f t="array" aca="1" ref="I853" ca="1">IFERROR(INDEX(tbVisitas[],MATCH(SMALL(IF((tbVisitas[Funcionário]=$B$5)*(tbVisitas[Data]&gt;=VLOOKUP($B$7,Aux!$E$2:$G$13,2,FALSE))*(tbVisitas[Data]&lt;=VLOOKUP($B$7,Aux!$E$2:$G$13,3,FALSE))=1,tbVisitas[Linha]),ROW(A848)),IF((tbVisitas[Funcionário]=$B$5)*(tbVisitas[Data]&gt;=VLOOKUP($B$7,Aux!$E$2:$G$13,2,FALSE))*(tbVisitas[Data]&lt;=VLOOKUP($B$7,Aux!$E$2:$G$13,3,FALSE))=1,tbVisitas[Linha]),0),9),"")</f>
        <v/>
      </c>
    </row>
    <row r="854" spans="4:9" ht="30" customHeight="1" x14ac:dyDescent="0.25">
      <c r="D854" s="28" t="str">
        <f ca="1">IF($I854="","",IFERROR(INDEX(tbVisitas[],MATCH($I854,tbVisitas[Linha],0),3),""))</f>
        <v/>
      </c>
      <c r="E854" s="28" t="str">
        <f ca="1">IF($I854="","",IFERROR(INDEX(tbVisitas[],MATCH($I854,tbVisitas[Linha],0),5),""))</f>
        <v/>
      </c>
      <c r="F854" s="29" t="str">
        <f ca="1">IF($I854="","",IFERROR(INDEX(tbVisitas[],MATCH($I854,tbVisitas[Linha],0),1),""))</f>
        <v/>
      </c>
      <c r="G854" s="30" t="str">
        <f ca="1">IF($I854="","",IFERROR(INDEX(tbVisitas[],MATCH($I854,tbVisitas[Linha],0),6),""))</f>
        <v/>
      </c>
      <c r="H854" s="30" t="str">
        <f ca="1">IF($I854="","",IFERROR(INDEX(tbVisitas[],MATCH($I854,tbVisitas[Linha],0),7),""))</f>
        <v/>
      </c>
      <c r="I854" s="30" t="str">
        <f t="array" aca="1" ref="I854" ca="1">IFERROR(INDEX(tbVisitas[],MATCH(SMALL(IF((tbVisitas[Funcionário]=$B$5)*(tbVisitas[Data]&gt;=VLOOKUP($B$7,Aux!$E$2:$G$13,2,FALSE))*(tbVisitas[Data]&lt;=VLOOKUP($B$7,Aux!$E$2:$G$13,3,FALSE))=1,tbVisitas[Linha]),ROW(A849)),IF((tbVisitas[Funcionário]=$B$5)*(tbVisitas[Data]&gt;=VLOOKUP($B$7,Aux!$E$2:$G$13,2,FALSE))*(tbVisitas[Data]&lt;=VLOOKUP($B$7,Aux!$E$2:$G$13,3,FALSE))=1,tbVisitas[Linha]),0),9),"")</f>
        <v/>
      </c>
    </row>
    <row r="855" spans="4:9" ht="30" customHeight="1" x14ac:dyDescent="0.25">
      <c r="D855" s="28" t="str">
        <f ca="1">IF($I855="","",IFERROR(INDEX(tbVisitas[],MATCH($I855,tbVisitas[Linha],0),3),""))</f>
        <v/>
      </c>
      <c r="E855" s="28" t="str">
        <f ca="1">IF($I855="","",IFERROR(INDEX(tbVisitas[],MATCH($I855,tbVisitas[Linha],0),5),""))</f>
        <v/>
      </c>
      <c r="F855" s="29" t="str">
        <f ca="1">IF($I855="","",IFERROR(INDEX(tbVisitas[],MATCH($I855,tbVisitas[Linha],0),1),""))</f>
        <v/>
      </c>
      <c r="G855" s="30" t="str">
        <f ca="1">IF($I855="","",IFERROR(INDEX(tbVisitas[],MATCH($I855,tbVisitas[Linha],0),6),""))</f>
        <v/>
      </c>
      <c r="H855" s="30" t="str">
        <f ca="1">IF($I855="","",IFERROR(INDEX(tbVisitas[],MATCH($I855,tbVisitas[Linha],0),7),""))</f>
        <v/>
      </c>
      <c r="I855" s="30" t="str">
        <f t="array" aca="1" ref="I855" ca="1">IFERROR(INDEX(tbVisitas[],MATCH(SMALL(IF((tbVisitas[Funcionário]=$B$5)*(tbVisitas[Data]&gt;=VLOOKUP($B$7,Aux!$E$2:$G$13,2,FALSE))*(tbVisitas[Data]&lt;=VLOOKUP($B$7,Aux!$E$2:$G$13,3,FALSE))=1,tbVisitas[Linha]),ROW(A850)),IF((tbVisitas[Funcionário]=$B$5)*(tbVisitas[Data]&gt;=VLOOKUP($B$7,Aux!$E$2:$G$13,2,FALSE))*(tbVisitas[Data]&lt;=VLOOKUP($B$7,Aux!$E$2:$G$13,3,FALSE))=1,tbVisitas[Linha]),0),9),"")</f>
        <v/>
      </c>
    </row>
    <row r="856" spans="4:9" ht="30" customHeight="1" x14ac:dyDescent="0.25">
      <c r="D856" s="28" t="str">
        <f ca="1">IF($I856="","",IFERROR(INDEX(tbVisitas[],MATCH($I856,tbVisitas[Linha],0),3),""))</f>
        <v/>
      </c>
      <c r="E856" s="28" t="str">
        <f ca="1">IF($I856="","",IFERROR(INDEX(tbVisitas[],MATCH($I856,tbVisitas[Linha],0),5),""))</f>
        <v/>
      </c>
      <c r="F856" s="29" t="str">
        <f ca="1">IF($I856="","",IFERROR(INDEX(tbVisitas[],MATCH($I856,tbVisitas[Linha],0),1),""))</f>
        <v/>
      </c>
      <c r="G856" s="30" t="str">
        <f ca="1">IF($I856="","",IFERROR(INDEX(tbVisitas[],MATCH($I856,tbVisitas[Linha],0),6),""))</f>
        <v/>
      </c>
      <c r="H856" s="30" t="str">
        <f ca="1">IF($I856="","",IFERROR(INDEX(tbVisitas[],MATCH($I856,tbVisitas[Linha],0),7),""))</f>
        <v/>
      </c>
      <c r="I856" s="30" t="str">
        <f t="array" aca="1" ref="I856" ca="1">IFERROR(INDEX(tbVisitas[],MATCH(SMALL(IF((tbVisitas[Funcionário]=$B$5)*(tbVisitas[Data]&gt;=VLOOKUP($B$7,Aux!$E$2:$G$13,2,FALSE))*(tbVisitas[Data]&lt;=VLOOKUP($B$7,Aux!$E$2:$G$13,3,FALSE))=1,tbVisitas[Linha]),ROW(A851)),IF((tbVisitas[Funcionário]=$B$5)*(tbVisitas[Data]&gt;=VLOOKUP($B$7,Aux!$E$2:$G$13,2,FALSE))*(tbVisitas[Data]&lt;=VLOOKUP($B$7,Aux!$E$2:$G$13,3,FALSE))=1,tbVisitas[Linha]),0),9),"")</f>
        <v/>
      </c>
    </row>
    <row r="857" spans="4:9" ht="30" customHeight="1" x14ac:dyDescent="0.25">
      <c r="D857" s="28" t="str">
        <f ca="1">IF($I857="","",IFERROR(INDEX(tbVisitas[],MATCH($I857,tbVisitas[Linha],0),3),""))</f>
        <v/>
      </c>
      <c r="E857" s="28" t="str">
        <f ca="1">IF($I857="","",IFERROR(INDEX(tbVisitas[],MATCH($I857,tbVisitas[Linha],0),5),""))</f>
        <v/>
      </c>
      <c r="F857" s="29" t="str">
        <f ca="1">IF($I857="","",IFERROR(INDEX(tbVisitas[],MATCH($I857,tbVisitas[Linha],0),1),""))</f>
        <v/>
      </c>
      <c r="G857" s="30" t="str">
        <f ca="1">IF($I857="","",IFERROR(INDEX(tbVisitas[],MATCH($I857,tbVisitas[Linha],0),6),""))</f>
        <v/>
      </c>
      <c r="H857" s="30" t="str">
        <f ca="1">IF($I857="","",IFERROR(INDEX(tbVisitas[],MATCH($I857,tbVisitas[Linha],0),7),""))</f>
        <v/>
      </c>
      <c r="I857" s="30" t="str">
        <f t="array" aca="1" ref="I857" ca="1">IFERROR(INDEX(tbVisitas[],MATCH(SMALL(IF((tbVisitas[Funcionário]=$B$5)*(tbVisitas[Data]&gt;=VLOOKUP($B$7,Aux!$E$2:$G$13,2,FALSE))*(tbVisitas[Data]&lt;=VLOOKUP($B$7,Aux!$E$2:$G$13,3,FALSE))=1,tbVisitas[Linha]),ROW(A852)),IF((tbVisitas[Funcionário]=$B$5)*(tbVisitas[Data]&gt;=VLOOKUP($B$7,Aux!$E$2:$G$13,2,FALSE))*(tbVisitas[Data]&lt;=VLOOKUP($B$7,Aux!$E$2:$G$13,3,FALSE))=1,tbVisitas[Linha]),0),9),"")</f>
        <v/>
      </c>
    </row>
    <row r="858" spans="4:9" ht="30" customHeight="1" x14ac:dyDescent="0.25">
      <c r="D858" s="28" t="str">
        <f ca="1">IF($I858="","",IFERROR(INDEX(tbVisitas[],MATCH($I858,tbVisitas[Linha],0),3),""))</f>
        <v/>
      </c>
      <c r="E858" s="28" t="str">
        <f ca="1">IF($I858="","",IFERROR(INDEX(tbVisitas[],MATCH($I858,tbVisitas[Linha],0),5),""))</f>
        <v/>
      </c>
      <c r="F858" s="29" t="str">
        <f ca="1">IF($I858="","",IFERROR(INDEX(tbVisitas[],MATCH($I858,tbVisitas[Linha],0),1),""))</f>
        <v/>
      </c>
      <c r="G858" s="30" t="str">
        <f ca="1">IF($I858="","",IFERROR(INDEX(tbVisitas[],MATCH($I858,tbVisitas[Linha],0),6),""))</f>
        <v/>
      </c>
      <c r="H858" s="30" t="str">
        <f ca="1">IF($I858="","",IFERROR(INDEX(tbVisitas[],MATCH($I858,tbVisitas[Linha],0),7),""))</f>
        <v/>
      </c>
      <c r="I858" s="30" t="str">
        <f t="array" aca="1" ref="I858" ca="1">IFERROR(INDEX(tbVisitas[],MATCH(SMALL(IF((tbVisitas[Funcionário]=$B$5)*(tbVisitas[Data]&gt;=VLOOKUP($B$7,Aux!$E$2:$G$13,2,FALSE))*(tbVisitas[Data]&lt;=VLOOKUP($B$7,Aux!$E$2:$G$13,3,FALSE))=1,tbVisitas[Linha]),ROW(A853)),IF((tbVisitas[Funcionário]=$B$5)*(tbVisitas[Data]&gt;=VLOOKUP($B$7,Aux!$E$2:$G$13,2,FALSE))*(tbVisitas[Data]&lt;=VLOOKUP($B$7,Aux!$E$2:$G$13,3,FALSE))=1,tbVisitas[Linha]),0),9),"")</f>
        <v/>
      </c>
    </row>
    <row r="859" spans="4:9" ht="30" customHeight="1" x14ac:dyDescent="0.25">
      <c r="D859" s="28" t="str">
        <f ca="1">IF($I859="","",IFERROR(INDEX(tbVisitas[],MATCH($I859,tbVisitas[Linha],0),3),""))</f>
        <v/>
      </c>
      <c r="E859" s="28" t="str">
        <f ca="1">IF($I859="","",IFERROR(INDEX(tbVisitas[],MATCH($I859,tbVisitas[Linha],0),5),""))</f>
        <v/>
      </c>
      <c r="F859" s="29" t="str">
        <f ca="1">IF($I859="","",IFERROR(INDEX(tbVisitas[],MATCH($I859,tbVisitas[Linha],0),1),""))</f>
        <v/>
      </c>
      <c r="G859" s="30" t="str">
        <f ca="1">IF($I859="","",IFERROR(INDEX(tbVisitas[],MATCH($I859,tbVisitas[Linha],0),6),""))</f>
        <v/>
      </c>
      <c r="H859" s="30" t="str">
        <f ca="1">IF($I859="","",IFERROR(INDEX(tbVisitas[],MATCH($I859,tbVisitas[Linha],0),7),""))</f>
        <v/>
      </c>
      <c r="I859" s="30" t="str">
        <f t="array" aca="1" ref="I859" ca="1">IFERROR(INDEX(tbVisitas[],MATCH(SMALL(IF((tbVisitas[Funcionário]=$B$5)*(tbVisitas[Data]&gt;=VLOOKUP($B$7,Aux!$E$2:$G$13,2,FALSE))*(tbVisitas[Data]&lt;=VLOOKUP($B$7,Aux!$E$2:$G$13,3,FALSE))=1,tbVisitas[Linha]),ROW(A854)),IF((tbVisitas[Funcionário]=$B$5)*(tbVisitas[Data]&gt;=VLOOKUP($B$7,Aux!$E$2:$G$13,2,FALSE))*(tbVisitas[Data]&lt;=VLOOKUP($B$7,Aux!$E$2:$G$13,3,FALSE))=1,tbVisitas[Linha]),0),9),"")</f>
        <v/>
      </c>
    </row>
    <row r="860" spans="4:9" ht="30" customHeight="1" x14ac:dyDescent="0.25">
      <c r="D860" s="28" t="str">
        <f ca="1">IF($I860="","",IFERROR(INDEX(tbVisitas[],MATCH($I860,tbVisitas[Linha],0),3),""))</f>
        <v/>
      </c>
      <c r="E860" s="28" t="str">
        <f ca="1">IF($I860="","",IFERROR(INDEX(tbVisitas[],MATCH($I860,tbVisitas[Linha],0),5),""))</f>
        <v/>
      </c>
      <c r="F860" s="29" t="str">
        <f ca="1">IF($I860="","",IFERROR(INDEX(tbVisitas[],MATCH($I860,tbVisitas[Linha],0),1),""))</f>
        <v/>
      </c>
      <c r="G860" s="30" t="str">
        <f ca="1">IF($I860="","",IFERROR(INDEX(tbVisitas[],MATCH($I860,tbVisitas[Linha],0),6),""))</f>
        <v/>
      </c>
      <c r="H860" s="30" t="str">
        <f ca="1">IF($I860="","",IFERROR(INDEX(tbVisitas[],MATCH($I860,tbVisitas[Linha],0),7),""))</f>
        <v/>
      </c>
      <c r="I860" s="30" t="str">
        <f t="array" aca="1" ref="I860" ca="1">IFERROR(INDEX(tbVisitas[],MATCH(SMALL(IF((tbVisitas[Funcionário]=$B$5)*(tbVisitas[Data]&gt;=VLOOKUP($B$7,Aux!$E$2:$G$13,2,FALSE))*(tbVisitas[Data]&lt;=VLOOKUP($B$7,Aux!$E$2:$G$13,3,FALSE))=1,tbVisitas[Linha]),ROW(A855)),IF((tbVisitas[Funcionário]=$B$5)*(tbVisitas[Data]&gt;=VLOOKUP($B$7,Aux!$E$2:$G$13,2,FALSE))*(tbVisitas[Data]&lt;=VLOOKUP($B$7,Aux!$E$2:$G$13,3,FALSE))=1,tbVisitas[Linha]),0),9),"")</f>
        <v/>
      </c>
    </row>
    <row r="861" spans="4:9" ht="30" customHeight="1" x14ac:dyDescent="0.25">
      <c r="D861" s="28" t="str">
        <f ca="1">IF($I861="","",IFERROR(INDEX(tbVisitas[],MATCH($I861,tbVisitas[Linha],0),3),""))</f>
        <v/>
      </c>
      <c r="E861" s="28" t="str">
        <f ca="1">IF($I861="","",IFERROR(INDEX(tbVisitas[],MATCH($I861,tbVisitas[Linha],0),5),""))</f>
        <v/>
      </c>
      <c r="F861" s="29" t="str">
        <f ca="1">IF($I861="","",IFERROR(INDEX(tbVisitas[],MATCH($I861,tbVisitas[Linha],0),1),""))</f>
        <v/>
      </c>
      <c r="G861" s="30" t="str">
        <f ca="1">IF($I861="","",IFERROR(INDEX(tbVisitas[],MATCH($I861,tbVisitas[Linha],0),6),""))</f>
        <v/>
      </c>
      <c r="H861" s="30" t="str">
        <f ca="1">IF($I861="","",IFERROR(INDEX(tbVisitas[],MATCH($I861,tbVisitas[Linha],0),7),""))</f>
        <v/>
      </c>
      <c r="I861" s="30" t="str">
        <f t="array" aca="1" ref="I861" ca="1">IFERROR(INDEX(tbVisitas[],MATCH(SMALL(IF((tbVisitas[Funcionário]=$B$5)*(tbVisitas[Data]&gt;=VLOOKUP($B$7,Aux!$E$2:$G$13,2,FALSE))*(tbVisitas[Data]&lt;=VLOOKUP($B$7,Aux!$E$2:$G$13,3,FALSE))=1,tbVisitas[Linha]),ROW(A856)),IF((tbVisitas[Funcionário]=$B$5)*(tbVisitas[Data]&gt;=VLOOKUP($B$7,Aux!$E$2:$G$13,2,FALSE))*(tbVisitas[Data]&lt;=VLOOKUP($B$7,Aux!$E$2:$G$13,3,FALSE))=1,tbVisitas[Linha]),0),9),"")</f>
        <v/>
      </c>
    </row>
    <row r="862" spans="4:9" ht="30" customHeight="1" x14ac:dyDescent="0.25">
      <c r="D862" s="28" t="str">
        <f ca="1">IF($I862="","",IFERROR(INDEX(tbVisitas[],MATCH($I862,tbVisitas[Linha],0),3),""))</f>
        <v/>
      </c>
      <c r="E862" s="28" t="str">
        <f ca="1">IF($I862="","",IFERROR(INDEX(tbVisitas[],MATCH($I862,tbVisitas[Linha],0),5),""))</f>
        <v/>
      </c>
      <c r="F862" s="29" t="str">
        <f ca="1">IF($I862="","",IFERROR(INDEX(tbVisitas[],MATCH($I862,tbVisitas[Linha],0),1),""))</f>
        <v/>
      </c>
      <c r="G862" s="30" t="str">
        <f ca="1">IF($I862="","",IFERROR(INDEX(tbVisitas[],MATCH($I862,tbVisitas[Linha],0),6),""))</f>
        <v/>
      </c>
      <c r="H862" s="30" t="str">
        <f ca="1">IF($I862="","",IFERROR(INDEX(tbVisitas[],MATCH($I862,tbVisitas[Linha],0),7),""))</f>
        <v/>
      </c>
      <c r="I862" s="30" t="str">
        <f t="array" aca="1" ref="I862" ca="1">IFERROR(INDEX(tbVisitas[],MATCH(SMALL(IF((tbVisitas[Funcionário]=$B$5)*(tbVisitas[Data]&gt;=VLOOKUP($B$7,Aux!$E$2:$G$13,2,FALSE))*(tbVisitas[Data]&lt;=VLOOKUP($B$7,Aux!$E$2:$G$13,3,FALSE))=1,tbVisitas[Linha]),ROW(A857)),IF((tbVisitas[Funcionário]=$B$5)*(tbVisitas[Data]&gt;=VLOOKUP($B$7,Aux!$E$2:$G$13,2,FALSE))*(tbVisitas[Data]&lt;=VLOOKUP($B$7,Aux!$E$2:$G$13,3,FALSE))=1,tbVisitas[Linha]),0),9),"")</f>
        <v/>
      </c>
    </row>
    <row r="863" spans="4:9" ht="30" customHeight="1" x14ac:dyDescent="0.25">
      <c r="D863" s="28" t="str">
        <f ca="1">IF($I863="","",IFERROR(INDEX(tbVisitas[],MATCH($I863,tbVisitas[Linha],0),3),""))</f>
        <v/>
      </c>
      <c r="E863" s="28" t="str">
        <f ca="1">IF($I863="","",IFERROR(INDEX(tbVisitas[],MATCH($I863,tbVisitas[Linha],0),5),""))</f>
        <v/>
      </c>
      <c r="F863" s="29" t="str">
        <f ca="1">IF($I863="","",IFERROR(INDEX(tbVisitas[],MATCH($I863,tbVisitas[Linha],0),1),""))</f>
        <v/>
      </c>
      <c r="G863" s="30" t="str">
        <f ca="1">IF($I863="","",IFERROR(INDEX(tbVisitas[],MATCH($I863,tbVisitas[Linha],0),6),""))</f>
        <v/>
      </c>
      <c r="H863" s="30" t="str">
        <f ca="1">IF($I863="","",IFERROR(INDEX(tbVisitas[],MATCH($I863,tbVisitas[Linha],0),7),""))</f>
        <v/>
      </c>
      <c r="I863" s="30" t="str">
        <f t="array" aca="1" ref="I863" ca="1">IFERROR(INDEX(tbVisitas[],MATCH(SMALL(IF((tbVisitas[Funcionário]=$B$5)*(tbVisitas[Data]&gt;=VLOOKUP($B$7,Aux!$E$2:$G$13,2,FALSE))*(tbVisitas[Data]&lt;=VLOOKUP($B$7,Aux!$E$2:$G$13,3,FALSE))=1,tbVisitas[Linha]),ROW(A858)),IF((tbVisitas[Funcionário]=$B$5)*(tbVisitas[Data]&gt;=VLOOKUP($B$7,Aux!$E$2:$G$13,2,FALSE))*(tbVisitas[Data]&lt;=VLOOKUP($B$7,Aux!$E$2:$G$13,3,FALSE))=1,tbVisitas[Linha]),0),9),"")</f>
        <v/>
      </c>
    </row>
    <row r="864" spans="4:9" ht="30" customHeight="1" x14ac:dyDescent="0.25">
      <c r="D864" s="28" t="str">
        <f ca="1">IF($I864="","",IFERROR(INDEX(tbVisitas[],MATCH($I864,tbVisitas[Linha],0),3),""))</f>
        <v/>
      </c>
      <c r="E864" s="28" t="str">
        <f ca="1">IF($I864="","",IFERROR(INDEX(tbVisitas[],MATCH($I864,tbVisitas[Linha],0),5),""))</f>
        <v/>
      </c>
      <c r="F864" s="29" t="str">
        <f ca="1">IF($I864="","",IFERROR(INDEX(tbVisitas[],MATCH($I864,tbVisitas[Linha],0),1),""))</f>
        <v/>
      </c>
      <c r="G864" s="30" t="str">
        <f ca="1">IF($I864="","",IFERROR(INDEX(tbVisitas[],MATCH($I864,tbVisitas[Linha],0),6),""))</f>
        <v/>
      </c>
      <c r="H864" s="30" t="str">
        <f ca="1">IF($I864="","",IFERROR(INDEX(tbVisitas[],MATCH($I864,tbVisitas[Linha],0),7),""))</f>
        <v/>
      </c>
      <c r="I864" s="30" t="str">
        <f t="array" aca="1" ref="I864" ca="1">IFERROR(INDEX(tbVisitas[],MATCH(SMALL(IF((tbVisitas[Funcionário]=$B$5)*(tbVisitas[Data]&gt;=VLOOKUP($B$7,Aux!$E$2:$G$13,2,FALSE))*(tbVisitas[Data]&lt;=VLOOKUP($B$7,Aux!$E$2:$G$13,3,FALSE))=1,tbVisitas[Linha]),ROW(A859)),IF((tbVisitas[Funcionário]=$B$5)*(tbVisitas[Data]&gt;=VLOOKUP($B$7,Aux!$E$2:$G$13,2,FALSE))*(tbVisitas[Data]&lt;=VLOOKUP($B$7,Aux!$E$2:$G$13,3,FALSE))=1,tbVisitas[Linha]),0),9),"")</f>
        <v/>
      </c>
    </row>
    <row r="865" spans="4:9" ht="30" customHeight="1" x14ac:dyDescent="0.25">
      <c r="D865" s="28" t="str">
        <f ca="1">IF($I865="","",IFERROR(INDEX(tbVisitas[],MATCH($I865,tbVisitas[Linha],0),3),""))</f>
        <v/>
      </c>
      <c r="E865" s="28" t="str">
        <f ca="1">IF($I865="","",IFERROR(INDEX(tbVisitas[],MATCH($I865,tbVisitas[Linha],0),5),""))</f>
        <v/>
      </c>
      <c r="F865" s="29" t="str">
        <f ca="1">IF($I865="","",IFERROR(INDEX(tbVisitas[],MATCH($I865,tbVisitas[Linha],0),1),""))</f>
        <v/>
      </c>
      <c r="G865" s="30" t="str">
        <f ca="1">IF($I865="","",IFERROR(INDEX(tbVisitas[],MATCH($I865,tbVisitas[Linha],0),6),""))</f>
        <v/>
      </c>
      <c r="H865" s="30" t="str">
        <f ca="1">IF($I865="","",IFERROR(INDEX(tbVisitas[],MATCH($I865,tbVisitas[Linha],0),7),""))</f>
        <v/>
      </c>
      <c r="I865" s="30" t="str">
        <f t="array" aca="1" ref="I865" ca="1">IFERROR(INDEX(tbVisitas[],MATCH(SMALL(IF((tbVisitas[Funcionário]=$B$5)*(tbVisitas[Data]&gt;=VLOOKUP($B$7,Aux!$E$2:$G$13,2,FALSE))*(tbVisitas[Data]&lt;=VLOOKUP($B$7,Aux!$E$2:$G$13,3,FALSE))=1,tbVisitas[Linha]),ROW(A860)),IF((tbVisitas[Funcionário]=$B$5)*(tbVisitas[Data]&gt;=VLOOKUP($B$7,Aux!$E$2:$G$13,2,FALSE))*(tbVisitas[Data]&lt;=VLOOKUP($B$7,Aux!$E$2:$G$13,3,FALSE))=1,tbVisitas[Linha]),0),9),"")</f>
        <v/>
      </c>
    </row>
    <row r="866" spans="4:9" ht="30" customHeight="1" x14ac:dyDescent="0.25">
      <c r="D866" s="28" t="str">
        <f ca="1">IF($I866="","",IFERROR(INDEX(tbVisitas[],MATCH($I866,tbVisitas[Linha],0),3),""))</f>
        <v/>
      </c>
      <c r="E866" s="28" t="str">
        <f ca="1">IF($I866="","",IFERROR(INDEX(tbVisitas[],MATCH($I866,tbVisitas[Linha],0),5),""))</f>
        <v/>
      </c>
      <c r="F866" s="29" t="str">
        <f ca="1">IF($I866="","",IFERROR(INDEX(tbVisitas[],MATCH($I866,tbVisitas[Linha],0),1),""))</f>
        <v/>
      </c>
      <c r="G866" s="30" t="str">
        <f ca="1">IF($I866="","",IFERROR(INDEX(tbVisitas[],MATCH($I866,tbVisitas[Linha],0),6),""))</f>
        <v/>
      </c>
      <c r="H866" s="30" t="str">
        <f ca="1">IF($I866="","",IFERROR(INDEX(tbVisitas[],MATCH($I866,tbVisitas[Linha],0),7),""))</f>
        <v/>
      </c>
      <c r="I866" s="30" t="str">
        <f t="array" aca="1" ref="I866" ca="1">IFERROR(INDEX(tbVisitas[],MATCH(SMALL(IF((tbVisitas[Funcionário]=$B$5)*(tbVisitas[Data]&gt;=VLOOKUP($B$7,Aux!$E$2:$G$13,2,FALSE))*(tbVisitas[Data]&lt;=VLOOKUP($B$7,Aux!$E$2:$G$13,3,FALSE))=1,tbVisitas[Linha]),ROW(A861)),IF((tbVisitas[Funcionário]=$B$5)*(tbVisitas[Data]&gt;=VLOOKUP($B$7,Aux!$E$2:$G$13,2,FALSE))*(tbVisitas[Data]&lt;=VLOOKUP($B$7,Aux!$E$2:$G$13,3,FALSE))=1,tbVisitas[Linha]),0),9),"")</f>
        <v/>
      </c>
    </row>
    <row r="867" spans="4:9" ht="30" customHeight="1" x14ac:dyDescent="0.25">
      <c r="D867" s="28" t="str">
        <f ca="1">IF($I867="","",IFERROR(INDEX(tbVisitas[],MATCH($I867,tbVisitas[Linha],0),3),""))</f>
        <v/>
      </c>
      <c r="E867" s="28" t="str">
        <f ca="1">IF($I867="","",IFERROR(INDEX(tbVisitas[],MATCH($I867,tbVisitas[Linha],0),5),""))</f>
        <v/>
      </c>
      <c r="F867" s="29" t="str">
        <f ca="1">IF($I867="","",IFERROR(INDEX(tbVisitas[],MATCH($I867,tbVisitas[Linha],0),1),""))</f>
        <v/>
      </c>
      <c r="G867" s="30" t="str">
        <f ca="1">IF($I867="","",IFERROR(INDEX(tbVisitas[],MATCH($I867,tbVisitas[Linha],0),6),""))</f>
        <v/>
      </c>
      <c r="H867" s="30" t="str">
        <f ca="1">IF($I867="","",IFERROR(INDEX(tbVisitas[],MATCH($I867,tbVisitas[Linha],0),7),""))</f>
        <v/>
      </c>
      <c r="I867" s="30" t="str">
        <f t="array" aca="1" ref="I867" ca="1">IFERROR(INDEX(tbVisitas[],MATCH(SMALL(IF((tbVisitas[Funcionário]=$B$5)*(tbVisitas[Data]&gt;=VLOOKUP($B$7,Aux!$E$2:$G$13,2,FALSE))*(tbVisitas[Data]&lt;=VLOOKUP($B$7,Aux!$E$2:$G$13,3,FALSE))=1,tbVisitas[Linha]),ROW(A862)),IF((tbVisitas[Funcionário]=$B$5)*(tbVisitas[Data]&gt;=VLOOKUP($B$7,Aux!$E$2:$G$13,2,FALSE))*(tbVisitas[Data]&lt;=VLOOKUP($B$7,Aux!$E$2:$G$13,3,FALSE))=1,tbVisitas[Linha]),0),9),"")</f>
        <v/>
      </c>
    </row>
    <row r="868" spans="4:9" ht="30" customHeight="1" x14ac:dyDescent="0.25">
      <c r="D868" s="28" t="str">
        <f ca="1">IF($I868="","",IFERROR(INDEX(tbVisitas[],MATCH($I868,tbVisitas[Linha],0),3),""))</f>
        <v/>
      </c>
      <c r="E868" s="28" t="str">
        <f ca="1">IF($I868="","",IFERROR(INDEX(tbVisitas[],MATCH($I868,tbVisitas[Linha],0),5),""))</f>
        <v/>
      </c>
      <c r="F868" s="29" t="str">
        <f ca="1">IF($I868="","",IFERROR(INDEX(tbVisitas[],MATCH($I868,tbVisitas[Linha],0),1),""))</f>
        <v/>
      </c>
      <c r="G868" s="30" t="str">
        <f ca="1">IF($I868="","",IFERROR(INDEX(tbVisitas[],MATCH($I868,tbVisitas[Linha],0),6),""))</f>
        <v/>
      </c>
      <c r="H868" s="30" t="str">
        <f ca="1">IF($I868="","",IFERROR(INDEX(tbVisitas[],MATCH($I868,tbVisitas[Linha],0),7),""))</f>
        <v/>
      </c>
      <c r="I868" s="30" t="str">
        <f t="array" aca="1" ref="I868" ca="1">IFERROR(INDEX(tbVisitas[],MATCH(SMALL(IF((tbVisitas[Funcionário]=$B$5)*(tbVisitas[Data]&gt;=VLOOKUP($B$7,Aux!$E$2:$G$13,2,FALSE))*(tbVisitas[Data]&lt;=VLOOKUP($B$7,Aux!$E$2:$G$13,3,FALSE))=1,tbVisitas[Linha]),ROW(A863)),IF((tbVisitas[Funcionário]=$B$5)*(tbVisitas[Data]&gt;=VLOOKUP($B$7,Aux!$E$2:$G$13,2,FALSE))*(tbVisitas[Data]&lt;=VLOOKUP($B$7,Aux!$E$2:$G$13,3,FALSE))=1,tbVisitas[Linha]),0),9),"")</f>
        <v/>
      </c>
    </row>
    <row r="869" spans="4:9" ht="30" customHeight="1" x14ac:dyDescent="0.25">
      <c r="D869" s="28" t="str">
        <f ca="1">IF($I869="","",IFERROR(INDEX(tbVisitas[],MATCH($I869,tbVisitas[Linha],0),3),""))</f>
        <v/>
      </c>
      <c r="E869" s="28" t="str">
        <f ca="1">IF($I869="","",IFERROR(INDEX(tbVisitas[],MATCH($I869,tbVisitas[Linha],0),5),""))</f>
        <v/>
      </c>
      <c r="F869" s="29" t="str">
        <f ca="1">IF($I869="","",IFERROR(INDEX(tbVisitas[],MATCH($I869,tbVisitas[Linha],0),1),""))</f>
        <v/>
      </c>
      <c r="G869" s="30" t="str">
        <f ca="1">IF($I869="","",IFERROR(INDEX(tbVisitas[],MATCH($I869,tbVisitas[Linha],0),6),""))</f>
        <v/>
      </c>
      <c r="H869" s="30" t="str">
        <f ca="1">IF($I869="","",IFERROR(INDEX(tbVisitas[],MATCH($I869,tbVisitas[Linha],0),7),""))</f>
        <v/>
      </c>
      <c r="I869" s="30" t="str">
        <f t="array" aca="1" ref="I869" ca="1">IFERROR(INDEX(tbVisitas[],MATCH(SMALL(IF((tbVisitas[Funcionário]=$B$5)*(tbVisitas[Data]&gt;=VLOOKUP($B$7,Aux!$E$2:$G$13,2,FALSE))*(tbVisitas[Data]&lt;=VLOOKUP($B$7,Aux!$E$2:$G$13,3,FALSE))=1,tbVisitas[Linha]),ROW(A864)),IF((tbVisitas[Funcionário]=$B$5)*(tbVisitas[Data]&gt;=VLOOKUP($B$7,Aux!$E$2:$G$13,2,FALSE))*(tbVisitas[Data]&lt;=VLOOKUP($B$7,Aux!$E$2:$G$13,3,FALSE))=1,tbVisitas[Linha]),0),9),"")</f>
        <v/>
      </c>
    </row>
    <row r="870" spans="4:9" ht="30" customHeight="1" x14ac:dyDescent="0.25">
      <c r="D870" s="28" t="str">
        <f ca="1">IF($I870="","",IFERROR(INDEX(tbVisitas[],MATCH($I870,tbVisitas[Linha],0),3),""))</f>
        <v/>
      </c>
      <c r="E870" s="28" t="str">
        <f ca="1">IF($I870="","",IFERROR(INDEX(tbVisitas[],MATCH($I870,tbVisitas[Linha],0),5),""))</f>
        <v/>
      </c>
      <c r="F870" s="29" t="str">
        <f ca="1">IF($I870="","",IFERROR(INDEX(tbVisitas[],MATCH($I870,tbVisitas[Linha],0),1),""))</f>
        <v/>
      </c>
      <c r="G870" s="30" t="str">
        <f ca="1">IF($I870="","",IFERROR(INDEX(tbVisitas[],MATCH($I870,tbVisitas[Linha],0),6),""))</f>
        <v/>
      </c>
      <c r="H870" s="30" t="str">
        <f ca="1">IF($I870="","",IFERROR(INDEX(tbVisitas[],MATCH($I870,tbVisitas[Linha],0),7),""))</f>
        <v/>
      </c>
      <c r="I870" s="30" t="str">
        <f t="array" aca="1" ref="I870" ca="1">IFERROR(INDEX(tbVisitas[],MATCH(SMALL(IF((tbVisitas[Funcionário]=$B$5)*(tbVisitas[Data]&gt;=VLOOKUP($B$7,Aux!$E$2:$G$13,2,FALSE))*(tbVisitas[Data]&lt;=VLOOKUP($B$7,Aux!$E$2:$G$13,3,FALSE))=1,tbVisitas[Linha]),ROW(A865)),IF((tbVisitas[Funcionário]=$B$5)*(tbVisitas[Data]&gt;=VLOOKUP($B$7,Aux!$E$2:$G$13,2,FALSE))*(tbVisitas[Data]&lt;=VLOOKUP($B$7,Aux!$E$2:$G$13,3,FALSE))=1,tbVisitas[Linha]),0),9),"")</f>
        <v/>
      </c>
    </row>
    <row r="871" spans="4:9" ht="30" customHeight="1" x14ac:dyDescent="0.25">
      <c r="D871" s="28" t="str">
        <f ca="1">IF($I871="","",IFERROR(INDEX(tbVisitas[],MATCH($I871,tbVisitas[Linha],0),3),""))</f>
        <v/>
      </c>
      <c r="E871" s="28" t="str">
        <f ca="1">IF($I871="","",IFERROR(INDEX(tbVisitas[],MATCH($I871,tbVisitas[Linha],0),5),""))</f>
        <v/>
      </c>
      <c r="F871" s="29" t="str">
        <f ca="1">IF($I871="","",IFERROR(INDEX(tbVisitas[],MATCH($I871,tbVisitas[Linha],0),1),""))</f>
        <v/>
      </c>
      <c r="G871" s="30" t="str">
        <f ca="1">IF($I871="","",IFERROR(INDEX(tbVisitas[],MATCH($I871,tbVisitas[Linha],0),6),""))</f>
        <v/>
      </c>
      <c r="H871" s="30" t="str">
        <f ca="1">IF($I871="","",IFERROR(INDEX(tbVisitas[],MATCH($I871,tbVisitas[Linha],0),7),""))</f>
        <v/>
      </c>
      <c r="I871" s="30" t="str">
        <f t="array" aca="1" ref="I871" ca="1">IFERROR(INDEX(tbVisitas[],MATCH(SMALL(IF((tbVisitas[Funcionário]=$B$5)*(tbVisitas[Data]&gt;=VLOOKUP($B$7,Aux!$E$2:$G$13,2,FALSE))*(tbVisitas[Data]&lt;=VLOOKUP($B$7,Aux!$E$2:$G$13,3,FALSE))=1,tbVisitas[Linha]),ROW(A866)),IF((tbVisitas[Funcionário]=$B$5)*(tbVisitas[Data]&gt;=VLOOKUP($B$7,Aux!$E$2:$G$13,2,FALSE))*(tbVisitas[Data]&lt;=VLOOKUP($B$7,Aux!$E$2:$G$13,3,FALSE))=1,tbVisitas[Linha]),0),9),"")</f>
        <v/>
      </c>
    </row>
    <row r="872" spans="4:9" ht="30" customHeight="1" x14ac:dyDescent="0.25">
      <c r="D872" s="28" t="str">
        <f ca="1">IF($I872="","",IFERROR(INDEX(tbVisitas[],MATCH($I872,tbVisitas[Linha],0),3),""))</f>
        <v/>
      </c>
      <c r="E872" s="28" t="str">
        <f ca="1">IF($I872="","",IFERROR(INDEX(tbVisitas[],MATCH($I872,tbVisitas[Linha],0),5),""))</f>
        <v/>
      </c>
      <c r="F872" s="29" t="str">
        <f ca="1">IF($I872="","",IFERROR(INDEX(tbVisitas[],MATCH($I872,tbVisitas[Linha],0),1),""))</f>
        <v/>
      </c>
      <c r="G872" s="30" t="str">
        <f ca="1">IF($I872="","",IFERROR(INDEX(tbVisitas[],MATCH($I872,tbVisitas[Linha],0),6),""))</f>
        <v/>
      </c>
      <c r="H872" s="30" t="str">
        <f ca="1">IF($I872="","",IFERROR(INDEX(tbVisitas[],MATCH($I872,tbVisitas[Linha],0),7),""))</f>
        <v/>
      </c>
      <c r="I872" s="30" t="str">
        <f t="array" aca="1" ref="I872" ca="1">IFERROR(INDEX(tbVisitas[],MATCH(SMALL(IF((tbVisitas[Funcionário]=$B$5)*(tbVisitas[Data]&gt;=VLOOKUP($B$7,Aux!$E$2:$G$13,2,FALSE))*(tbVisitas[Data]&lt;=VLOOKUP($B$7,Aux!$E$2:$G$13,3,FALSE))=1,tbVisitas[Linha]),ROW(A867)),IF((tbVisitas[Funcionário]=$B$5)*(tbVisitas[Data]&gt;=VLOOKUP($B$7,Aux!$E$2:$G$13,2,FALSE))*(tbVisitas[Data]&lt;=VLOOKUP($B$7,Aux!$E$2:$G$13,3,FALSE))=1,tbVisitas[Linha]),0),9),"")</f>
        <v/>
      </c>
    </row>
    <row r="873" spans="4:9" ht="30" customHeight="1" x14ac:dyDescent="0.25">
      <c r="D873" s="28" t="str">
        <f ca="1">IF($I873="","",IFERROR(INDEX(tbVisitas[],MATCH($I873,tbVisitas[Linha],0),3),""))</f>
        <v/>
      </c>
      <c r="E873" s="28" t="str">
        <f ca="1">IF($I873="","",IFERROR(INDEX(tbVisitas[],MATCH($I873,tbVisitas[Linha],0),5),""))</f>
        <v/>
      </c>
      <c r="F873" s="29" t="str">
        <f ca="1">IF($I873="","",IFERROR(INDEX(tbVisitas[],MATCH($I873,tbVisitas[Linha],0),1),""))</f>
        <v/>
      </c>
      <c r="G873" s="30" t="str">
        <f ca="1">IF($I873="","",IFERROR(INDEX(tbVisitas[],MATCH($I873,tbVisitas[Linha],0),6),""))</f>
        <v/>
      </c>
      <c r="H873" s="30" t="str">
        <f ca="1">IF($I873="","",IFERROR(INDEX(tbVisitas[],MATCH($I873,tbVisitas[Linha],0),7),""))</f>
        <v/>
      </c>
      <c r="I873" s="30" t="str">
        <f t="array" aca="1" ref="I873" ca="1">IFERROR(INDEX(tbVisitas[],MATCH(SMALL(IF((tbVisitas[Funcionário]=$B$5)*(tbVisitas[Data]&gt;=VLOOKUP($B$7,Aux!$E$2:$G$13,2,FALSE))*(tbVisitas[Data]&lt;=VLOOKUP($B$7,Aux!$E$2:$G$13,3,FALSE))=1,tbVisitas[Linha]),ROW(A868)),IF((tbVisitas[Funcionário]=$B$5)*(tbVisitas[Data]&gt;=VLOOKUP($B$7,Aux!$E$2:$G$13,2,FALSE))*(tbVisitas[Data]&lt;=VLOOKUP($B$7,Aux!$E$2:$G$13,3,FALSE))=1,tbVisitas[Linha]),0),9),"")</f>
        <v/>
      </c>
    </row>
    <row r="874" spans="4:9" ht="30" customHeight="1" x14ac:dyDescent="0.25">
      <c r="D874" s="28" t="str">
        <f ca="1">IF($I874="","",IFERROR(INDEX(tbVisitas[],MATCH($I874,tbVisitas[Linha],0),3),""))</f>
        <v/>
      </c>
      <c r="E874" s="28" t="str">
        <f ca="1">IF($I874="","",IFERROR(INDEX(tbVisitas[],MATCH($I874,tbVisitas[Linha],0),5),""))</f>
        <v/>
      </c>
      <c r="F874" s="29" t="str">
        <f ca="1">IF($I874="","",IFERROR(INDEX(tbVisitas[],MATCH($I874,tbVisitas[Linha],0),1),""))</f>
        <v/>
      </c>
      <c r="G874" s="30" t="str">
        <f ca="1">IF($I874="","",IFERROR(INDEX(tbVisitas[],MATCH($I874,tbVisitas[Linha],0),6),""))</f>
        <v/>
      </c>
      <c r="H874" s="30" t="str">
        <f ca="1">IF($I874="","",IFERROR(INDEX(tbVisitas[],MATCH($I874,tbVisitas[Linha],0),7),""))</f>
        <v/>
      </c>
      <c r="I874" s="30" t="str">
        <f t="array" aca="1" ref="I874" ca="1">IFERROR(INDEX(tbVisitas[],MATCH(SMALL(IF((tbVisitas[Funcionário]=$B$5)*(tbVisitas[Data]&gt;=VLOOKUP($B$7,Aux!$E$2:$G$13,2,FALSE))*(tbVisitas[Data]&lt;=VLOOKUP($B$7,Aux!$E$2:$G$13,3,FALSE))=1,tbVisitas[Linha]),ROW(A869)),IF((tbVisitas[Funcionário]=$B$5)*(tbVisitas[Data]&gt;=VLOOKUP($B$7,Aux!$E$2:$G$13,2,FALSE))*(tbVisitas[Data]&lt;=VLOOKUP($B$7,Aux!$E$2:$G$13,3,FALSE))=1,tbVisitas[Linha]),0),9),"")</f>
        <v/>
      </c>
    </row>
    <row r="875" spans="4:9" ht="30" customHeight="1" x14ac:dyDescent="0.25">
      <c r="D875" s="28" t="str">
        <f ca="1">IF($I875="","",IFERROR(INDEX(tbVisitas[],MATCH($I875,tbVisitas[Linha],0),3),""))</f>
        <v/>
      </c>
      <c r="E875" s="28" t="str">
        <f ca="1">IF($I875="","",IFERROR(INDEX(tbVisitas[],MATCH($I875,tbVisitas[Linha],0),5),""))</f>
        <v/>
      </c>
      <c r="F875" s="29" t="str">
        <f ca="1">IF($I875="","",IFERROR(INDEX(tbVisitas[],MATCH($I875,tbVisitas[Linha],0),1),""))</f>
        <v/>
      </c>
      <c r="G875" s="30" t="str">
        <f ca="1">IF($I875="","",IFERROR(INDEX(tbVisitas[],MATCH($I875,tbVisitas[Linha],0),6),""))</f>
        <v/>
      </c>
      <c r="H875" s="30" t="str">
        <f ca="1">IF($I875="","",IFERROR(INDEX(tbVisitas[],MATCH($I875,tbVisitas[Linha],0),7),""))</f>
        <v/>
      </c>
      <c r="I875" s="30" t="str">
        <f t="array" aca="1" ref="I875" ca="1">IFERROR(INDEX(tbVisitas[],MATCH(SMALL(IF((tbVisitas[Funcionário]=$B$5)*(tbVisitas[Data]&gt;=VLOOKUP($B$7,Aux!$E$2:$G$13,2,FALSE))*(tbVisitas[Data]&lt;=VLOOKUP($B$7,Aux!$E$2:$G$13,3,FALSE))=1,tbVisitas[Linha]),ROW(A870)),IF((tbVisitas[Funcionário]=$B$5)*(tbVisitas[Data]&gt;=VLOOKUP($B$7,Aux!$E$2:$G$13,2,FALSE))*(tbVisitas[Data]&lt;=VLOOKUP($B$7,Aux!$E$2:$G$13,3,FALSE))=1,tbVisitas[Linha]),0),9),"")</f>
        <v/>
      </c>
    </row>
    <row r="876" spans="4:9" ht="30" customHeight="1" x14ac:dyDescent="0.25">
      <c r="D876" s="28" t="str">
        <f ca="1">IF($I876="","",IFERROR(INDEX(tbVisitas[],MATCH($I876,tbVisitas[Linha],0),3),""))</f>
        <v/>
      </c>
      <c r="E876" s="28" t="str">
        <f ca="1">IF($I876="","",IFERROR(INDEX(tbVisitas[],MATCH($I876,tbVisitas[Linha],0),5),""))</f>
        <v/>
      </c>
      <c r="F876" s="29" t="str">
        <f ca="1">IF($I876="","",IFERROR(INDEX(tbVisitas[],MATCH($I876,tbVisitas[Linha],0),1),""))</f>
        <v/>
      </c>
      <c r="G876" s="30" t="str">
        <f ca="1">IF($I876="","",IFERROR(INDEX(tbVisitas[],MATCH($I876,tbVisitas[Linha],0),6),""))</f>
        <v/>
      </c>
      <c r="H876" s="30" t="str">
        <f ca="1">IF($I876="","",IFERROR(INDEX(tbVisitas[],MATCH($I876,tbVisitas[Linha],0),7),""))</f>
        <v/>
      </c>
      <c r="I876" s="30" t="str">
        <f t="array" aca="1" ref="I876" ca="1">IFERROR(INDEX(tbVisitas[],MATCH(SMALL(IF((tbVisitas[Funcionário]=$B$5)*(tbVisitas[Data]&gt;=VLOOKUP($B$7,Aux!$E$2:$G$13,2,FALSE))*(tbVisitas[Data]&lt;=VLOOKUP($B$7,Aux!$E$2:$G$13,3,FALSE))=1,tbVisitas[Linha]),ROW(A871)),IF((tbVisitas[Funcionário]=$B$5)*(tbVisitas[Data]&gt;=VLOOKUP($B$7,Aux!$E$2:$G$13,2,FALSE))*(tbVisitas[Data]&lt;=VLOOKUP($B$7,Aux!$E$2:$G$13,3,FALSE))=1,tbVisitas[Linha]),0),9),"")</f>
        <v/>
      </c>
    </row>
    <row r="877" spans="4:9" ht="30" customHeight="1" x14ac:dyDescent="0.25">
      <c r="D877" s="28" t="str">
        <f ca="1">IF($I877="","",IFERROR(INDEX(tbVisitas[],MATCH($I877,tbVisitas[Linha],0),3),""))</f>
        <v/>
      </c>
      <c r="E877" s="28" t="str">
        <f ca="1">IF($I877="","",IFERROR(INDEX(tbVisitas[],MATCH($I877,tbVisitas[Linha],0),5),""))</f>
        <v/>
      </c>
      <c r="F877" s="29" t="str">
        <f ca="1">IF($I877="","",IFERROR(INDEX(tbVisitas[],MATCH($I877,tbVisitas[Linha],0),1),""))</f>
        <v/>
      </c>
      <c r="G877" s="30" t="str">
        <f ca="1">IF($I877="","",IFERROR(INDEX(tbVisitas[],MATCH($I877,tbVisitas[Linha],0),6),""))</f>
        <v/>
      </c>
      <c r="H877" s="30" t="str">
        <f ca="1">IF($I877="","",IFERROR(INDEX(tbVisitas[],MATCH($I877,tbVisitas[Linha],0),7),""))</f>
        <v/>
      </c>
      <c r="I877" s="30" t="str">
        <f t="array" aca="1" ref="I877" ca="1">IFERROR(INDEX(tbVisitas[],MATCH(SMALL(IF((tbVisitas[Funcionário]=$B$5)*(tbVisitas[Data]&gt;=VLOOKUP($B$7,Aux!$E$2:$G$13,2,FALSE))*(tbVisitas[Data]&lt;=VLOOKUP($B$7,Aux!$E$2:$G$13,3,FALSE))=1,tbVisitas[Linha]),ROW(A872)),IF((tbVisitas[Funcionário]=$B$5)*(tbVisitas[Data]&gt;=VLOOKUP($B$7,Aux!$E$2:$G$13,2,FALSE))*(tbVisitas[Data]&lt;=VLOOKUP($B$7,Aux!$E$2:$G$13,3,FALSE))=1,tbVisitas[Linha]),0),9),"")</f>
        <v/>
      </c>
    </row>
    <row r="878" spans="4:9" ht="30" customHeight="1" x14ac:dyDescent="0.25">
      <c r="D878" s="28" t="str">
        <f ca="1">IF($I878="","",IFERROR(INDEX(tbVisitas[],MATCH($I878,tbVisitas[Linha],0),3),""))</f>
        <v/>
      </c>
      <c r="E878" s="28" t="str">
        <f ca="1">IF($I878="","",IFERROR(INDEX(tbVisitas[],MATCH($I878,tbVisitas[Linha],0),5),""))</f>
        <v/>
      </c>
      <c r="F878" s="29" t="str">
        <f ca="1">IF($I878="","",IFERROR(INDEX(tbVisitas[],MATCH($I878,tbVisitas[Linha],0),1),""))</f>
        <v/>
      </c>
      <c r="G878" s="30" t="str">
        <f ca="1">IF($I878="","",IFERROR(INDEX(tbVisitas[],MATCH($I878,tbVisitas[Linha],0),6),""))</f>
        <v/>
      </c>
      <c r="H878" s="30" t="str">
        <f ca="1">IF($I878="","",IFERROR(INDEX(tbVisitas[],MATCH($I878,tbVisitas[Linha],0),7),""))</f>
        <v/>
      </c>
      <c r="I878" s="30" t="str">
        <f t="array" aca="1" ref="I878" ca="1">IFERROR(INDEX(tbVisitas[],MATCH(SMALL(IF((tbVisitas[Funcionário]=$B$5)*(tbVisitas[Data]&gt;=VLOOKUP($B$7,Aux!$E$2:$G$13,2,FALSE))*(tbVisitas[Data]&lt;=VLOOKUP($B$7,Aux!$E$2:$G$13,3,FALSE))=1,tbVisitas[Linha]),ROW(A873)),IF((tbVisitas[Funcionário]=$B$5)*(tbVisitas[Data]&gt;=VLOOKUP($B$7,Aux!$E$2:$G$13,2,FALSE))*(tbVisitas[Data]&lt;=VLOOKUP($B$7,Aux!$E$2:$G$13,3,FALSE))=1,tbVisitas[Linha]),0),9),"")</f>
        <v/>
      </c>
    </row>
    <row r="879" spans="4:9" ht="30" customHeight="1" x14ac:dyDescent="0.25">
      <c r="D879" s="28" t="str">
        <f ca="1">IF($I879="","",IFERROR(INDEX(tbVisitas[],MATCH($I879,tbVisitas[Linha],0),3),""))</f>
        <v/>
      </c>
      <c r="E879" s="28" t="str">
        <f ca="1">IF($I879="","",IFERROR(INDEX(tbVisitas[],MATCH($I879,tbVisitas[Linha],0),5),""))</f>
        <v/>
      </c>
      <c r="F879" s="29" t="str">
        <f ca="1">IF($I879="","",IFERROR(INDEX(tbVisitas[],MATCH($I879,tbVisitas[Linha],0),1),""))</f>
        <v/>
      </c>
      <c r="G879" s="30" t="str">
        <f ca="1">IF($I879="","",IFERROR(INDEX(tbVisitas[],MATCH($I879,tbVisitas[Linha],0),6),""))</f>
        <v/>
      </c>
      <c r="H879" s="30" t="str">
        <f ca="1">IF($I879="","",IFERROR(INDEX(tbVisitas[],MATCH($I879,tbVisitas[Linha],0),7),""))</f>
        <v/>
      </c>
      <c r="I879" s="30" t="str">
        <f t="array" aca="1" ref="I879" ca="1">IFERROR(INDEX(tbVisitas[],MATCH(SMALL(IF((tbVisitas[Funcionário]=$B$5)*(tbVisitas[Data]&gt;=VLOOKUP($B$7,Aux!$E$2:$G$13,2,FALSE))*(tbVisitas[Data]&lt;=VLOOKUP($B$7,Aux!$E$2:$G$13,3,FALSE))=1,tbVisitas[Linha]),ROW(A874)),IF((tbVisitas[Funcionário]=$B$5)*(tbVisitas[Data]&gt;=VLOOKUP($B$7,Aux!$E$2:$G$13,2,FALSE))*(tbVisitas[Data]&lt;=VLOOKUP($B$7,Aux!$E$2:$G$13,3,FALSE))=1,tbVisitas[Linha]),0),9),"")</f>
        <v/>
      </c>
    </row>
    <row r="880" spans="4:9" ht="30" customHeight="1" x14ac:dyDescent="0.25">
      <c r="D880" s="28" t="str">
        <f ca="1">IF($I880="","",IFERROR(INDEX(tbVisitas[],MATCH($I880,tbVisitas[Linha],0),3),""))</f>
        <v/>
      </c>
      <c r="E880" s="28" t="str">
        <f ca="1">IF($I880="","",IFERROR(INDEX(tbVisitas[],MATCH($I880,tbVisitas[Linha],0),5),""))</f>
        <v/>
      </c>
      <c r="F880" s="29" t="str">
        <f ca="1">IF($I880="","",IFERROR(INDEX(tbVisitas[],MATCH($I880,tbVisitas[Linha],0),1),""))</f>
        <v/>
      </c>
      <c r="G880" s="30" t="str">
        <f ca="1">IF($I880="","",IFERROR(INDEX(tbVisitas[],MATCH($I880,tbVisitas[Linha],0),6),""))</f>
        <v/>
      </c>
      <c r="H880" s="30" t="str">
        <f ca="1">IF($I880="","",IFERROR(INDEX(tbVisitas[],MATCH($I880,tbVisitas[Linha],0),7),""))</f>
        <v/>
      </c>
      <c r="I880" s="30" t="str">
        <f t="array" aca="1" ref="I880" ca="1">IFERROR(INDEX(tbVisitas[],MATCH(SMALL(IF((tbVisitas[Funcionário]=$B$5)*(tbVisitas[Data]&gt;=VLOOKUP($B$7,Aux!$E$2:$G$13,2,FALSE))*(tbVisitas[Data]&lt;=VLOOKUP($B$7,Aux!$E$2:$G$13,3,FALSE))=1,tbVisitas[Linha]),ROW(A875)),IF((tbVisitas[Funcionário]=$B$5)*(tbVisitas[Data]&gt;=VLOOKUP($B$7,Aux!$E$2:$G$13,2,FALSE))*(tbVisitas[Data]&lt;=VLOOKUP($B$7,Aux!$E$2:$G$13,3,FALSE))=1,tbVisitas[Linha]),0),9),"")</f>
        <v/>
      </c>
    </row>
    <row r="881" spans="4:9" ht="30" customHeight="1" x14ac:dyDescent="0.25">
      <c r="D881" s="28" t="str">
        <f ca="1">IF($I881="","",IFERROR(INDEX(tbVisitas[],MATCH($I881,tbVisitas[Linha],0),3),""))</f>
        <v/>
      </c>
      <c r="E881" s="28" t="str">
        <f ca="1">IF($I881="","",IFERROR(INDEX(tbVisitas[],MATCH($I881,tbVisitas[Linha],0),5),""))</f>
        <v/>
      </c>
      <c r="F881" s="29" t="str">
        <f ca="1">IF($I881="","",IFERROR(INDEX(tbVisitas[],MATCH($I881,tbVisitas[Linha],0),1),""))</f>
        <v/>
      </c>
      <c r="G881" s="30" t="str">
        <f ca="1">IF($I881="","",IFERROR(INDEX(tbVisitas[],MATCH($I881,tbVisitas[Linha],0),6),""))</f>
        <v/>
      </c>
      <c r="H881" s="30" t="str">
        <f ca="1">IF($I881="","",IFERROR(INDEX(tbVisitas[],MATCH($I881,tbVisitas[Linha],0),7),""))</f>
        <v/>
      </c>
      <c r="I881" s="30" t="str">
        <f t="array" aca="1" ref="I881" ca="1">IFERROR(INDEX(tbVisitas[],MATCH(SMALL(IF((tbVisitas[Funcionário]=$B$5)*(tbVisitas[Data]&gt;=VLOOKUP($B$7,Aux!$E$2:$G$13,2,FALSE))*(tbVisitas[Data]&lt;=VLOOKUP($B$7,Aux!$E$2:$G$13,3,FALSE))=1,tbVisitas[Linha]),ROW(A876)),IF((tbVisitas[Funcionário]=$B$5)*(tbVisitas[Data]&gt;=VLOOKUP($B$7,Aux!$E$2:$G$13,2,FALSE))*(tbVisitas[Data]&lt;=VLOOKUP($B$7,Aux!$E$2:$G$13,3,FALSE))=1,tbVisitas[Linha]),0),9),"")</f>
        <v/>
      </c>
    </row>
    <row r="882" spans="4:9" ht="30" customHeight="1" x14ac:dyDescent="0.25">
      <c r="D882" s="28" t="str">
        <f ca="1">IF($I882="","",IFERROR(INDEX(tbVisitas[],MATCH($I882,tbVisitas[Linha],0),3),""))</f>
        <v/>
      </c>
      <c r="E882" s="28" t="str">
        <f ca="1">IF($I882="","",IFERROR(INDEX(tbVisitas[],MATCH($I882,tbVisitas[Linha],0),5),""))</f>
        <v/>
      </c>
      <c r="F882" s="29" t="str">
        <f ca="1">IF($I882="","",IFERROR(INDEX(tbVisitas[],MATCH($I882,tbVisitas[Linha],0),1),""))</f>
        <v/>
      </c>
      <c r="G882" s="30" t="str">
        <f ca="1">IF($I882="","",IFERROR(INDEX(tbVisitas[],MATCH($I882,tbVisitas[Linha],0),6),""))</f>
        <v/>
      </c>
      <c r="H882" s="30" t="str">
        <f ca="1">IF($I882="","",IFERROR(INDEX(tbVisitas[],MATCH($I882,tbVisitas[Linha],0),7),""))</f>
        <v/>
      </c>
      <c r="I882" s="30" t="str">
        <f t="array" aca="1" ref="I882" ca="1">IFERROR(INDEX(tbVisitas[],MATCH(SMALL(IF((tbVisitas[Funcionário]=$B$5)*(tbVisitas[Data]&gt;=VLOOKUP($B$7,Aux!$E$2:$G$13,2,FALSE))*(tbVisitas[Data]&lt;=VLOOKUP($B$7,Aux!$E$2:$G$13,3,FALSE))=1,tbVisitas[Linha]),ROW(A877)),IF((tbVisitas[Funcionário]=$B$5)*(tbVisitas[Data]&gt;=VLOOKUP($B$7,Aux!$E$2:$G$13,2,FALSE))*(tbVisitas[Data]&lt;=VLOOKUP($B$7,Aux!$E$2:$G$13,3,FALSE))=1,tbVisitas[Linha]),0),9),"")</f>
        <v/>
      </c>
    </row>
    <row r="883" spans="4:9" ht="30" customHeight="1" x14ac:dyDescent="0.25">
      <c r="D883" s="28" t="str">
        <f ca="1">IF($I883="","",IFERROR(INDEX(tbVisitas[],MATCH($I883,tbVisitas[Linha],0),3),""))</f>
        <v/>
      </c>
      <c r="E883" s="28" t="str">
        <f ca="1">IF($I883="","",IFERROR(INDEX(tbVisitas[],MATCH($I883,tbVisitas[Linha],0),5),""))</f>
        <v/>
      </c>
      <c r="F883" s="29" t="str">
        <f ca="1">IF($I883="","",IFERROR(INDEX(tbVisitas[],MATCH($I883,tbVisitas[Linha],0),1),""))</f>
        <v/>
      </c>
      <c r="G883" s="30" t="str">
        <f ca="1">IF($I883="","",IFERROR(INDEX(tbVisitas[],MATCH($I883,tbVisitas[Linha],0),6),""))</f>
        <v/>
      </c>
      <c r="H883" s="30" t="str">
        <f ca="1">IF($I883="","",IFERROR(INDEX(tbVisitas[],MATCH($I883,tbVisitas[Linha],0),7),""))</f>
        <v/>
      </c>
      <c r="I883" s="30" t="str">
        <f t="array" aca="1" ref="I883" ca="1">IFERROR(INDEX(tbVisitas[],MATCH(SMALL(IF((tbVisitas[Funcionário]=$B$5)*(tbVisitas[Data]&gt;=VLOOKUP($B$7,Aux!$E$2:$G$13,2,FALSE))*(tbVisitas[Data]&lt;=VLOOKUP($B$7,Aux!$E$2:$G$13,3,FALSE))=1,tbVisitas[Linha]),ROW(A878)),IF((tbVisitas[Funcionário]=$B$5)*(tbVisitas[Data]&gt;=VLOOKUP($B$7,Aux!$E$2:$G$13,2,FALSE))*(tbVisitas[Data]&lt;=VLOOKUP($B$7,Aux!$E$2:$G$13,3,FALSE))=1,tbVisitas[Linha]),0),9),"")</f>
        <v/>
      </c>
    </row>
    <row r="884" spans="4:9" ht="30" customHeight="1" x14ac:dyDescent="0.25">
      <c r="D884" s="28" t="str">
        <f ca="1">IF($I884="","",IFERROR(INDEX(tbVisitas[],MATCH($I884,tbVisitas[Linha],0),3),""))</f>
        <v/>
      </c>
      <c r="E884" s="28" t="str">
        <f ca="1">IF($I884="","",IFERROR(INDEX(tbVisitas[],MATCH($I884,tbVisitas[Linha],0),5),""))</f>
        <v/>
      </c>
      <c r="F884" s="29" t="str">
        <f ca="1">IF($I884="","",IFERROR(INDEX(tbVisitas[],MATCH($I884,tbVisitas[Linha],0),1),""))</f>
        <v/>
      </c>
      <c r="G884" s="30" t="str">
        <f ca="1">IF($I884="","",IFERROR(INDEX(tbVisitas[],MATCH($I884,tbVisitas[Linha],0),6),""))</f>
        <v/>
      </c>
      <c r="H884" s="30" t="str">
        <f ca="1">IF($I884="","",IFERROR(INDEX(tbVisitas[],MATCH($I884,tbVisitas[Linha],0),7),""))</f>
        <v/>
      </c>
      <c r="I884" s="30" t="str">
        <f t="array" aca="1" ref="I884" ca="1">IFERROR(INDEX(tbVisitas[],MATCH(SMALL(IF((tbVisitas[Funcionário]=$B$5)*(tbVisitas[Data]&gt;=VLOOKUP($B$7,Aux!$E$2:$G$13,2,FALSE))*(tbVisitas[Data]&lt;=VLOOKUP($B$7,Aux!$E$2:$G$13,3,FALSE))=1,tbVisitas[Linha]),ROW(A879)),IF((tbVisitas[Funcionário]=$B$5)*(tbVisitas[Data]&gt;=VLOOKUP($B$7,Aux!$E$2:$G$13,2,FALSE))*(tbVisitas[Data]&lt;=VLOOKUP($B$7,Aux!$E$2:$G$13,3,FALSE))=1,tbVisitas[Linha]),0),9),"")</f>
        <v/>
      </c>
    </row>
    <row r="885" spans="4:9" ht="30" customHeight="1" x14ac:dyDescent="0.25">
      <c r="D885" s="28" t="str">
        <f ca="1">IF($I885="","",IFERROR(INDEX(tbVisitas[],MATCH($I885,tbVisitas[Linha],0),3),""))</f>
        <v/>
      </c>
      <c r="E885" s="28" t="str">
        <f ca="1">IF($I885="","",IFERROR(INDEX(tbVisitas[],MATCH($I885,tbVisitas[Linha],0),5),""))</f>
        <v/>
      </c>
      <c r="F885" s="29" t="str">
        <f ca="1">IF($I885="","",IFERROR(INDEX(tbVisitas[],MATCH($I885,tbVisitas[Linha],0),1),""))</f>
        <v/>
      </c>
      <c r="G885" s="30" t="str">
        <f ca="1">IF($I885="","",IFERROR(INDEX(tbVisitas[],MATCH($I885,tbVisitas[Linha],0),6),""))</f>
        <v/>
      </c>
      <c r="H885" s="30" t="str">
        <f ca="1">IF($I885="","",IFERROR(INDEX(tbVisitas[],MATCH($I885,tbVisitas[Linha],0),7),""))</f>
        <v/>
      </c>
      <c r="I885" s="30" t="str">
        <f t="array" aca="1" ref="I885" ca="1">IFERROR(INDEX(tbVisitas[],MATCH(SMALL(IF((tbVisitas[Funcionário]=$B$5)*(tbVisitas[Data]&gt;=VLOOKUP($B$7,Aux!$E$2:$G$13,2,FALSE))*(tbVisitas[Data]&lt;=VLOOKUP($B$7,Aux!$E$2:$G$13,3,FALSE))=1,tbVisitas[Linha]),ROW(A880)),IF((tbVisitas[Funcionário]=$B$5)*(tbVisitas[Data]&gt;=VLOOKUP($B$7,Aux!$E$2:$G$13,2,FALSE))*(tbVisitas[Data]&lt;=VLOOKUP($B$7,Aux!$E$2:$G$13,3,FALSE))=1,tbVisitas[Linha]),0),9),"")</f>
        <v/>
      </c>
    </row>
    <row r="886" spans="4:9" ht="30" customHeight="1" x14ac:dyDescent="0.25">
      <c r="D886" s="28" t="str">
        <f ca="1">IF($I886="","",IFERROR(INDEX(tbVisitas[],MATCH($I886,tbVisitas[Linha],0),3),""))</f>
        <v/>
      </c>
      <c r="E886" s="28" t="str">
        <f ca="1">IF($I886="","",IFERROR(INDEX(tbVisitas[],MATCH($I886,tbVisitas[Linha],0),5),""))</f>
        <v/>
      </c>
      <c r="F886" s="29" t="str">
        <f ca="1">IF($I886="","",IFERROR(INDEX(tbVisitas[],MATCH($I886,tbVisitas[Linha],0),1),""))</f>
        <v/>
      </c>
      <c r="G886" s="30" t="str">
        <f ca="1">IF($I886="","",IFERROR(INDEX(tbVisitas[],MATCH($I886,tbVisitas[Linha],0),6),""))</f>
        <v/>
      </c>
      <c r="H886" s="30" t="str">
        <f ca="1">IF($I886="","",IFERROR(INDEX(tbVisitas[],MATCH($I886,tbVisitas[Linha],0),7),""))</f>
        <v/>
      </c>
      <c r="I886" s="30" t="str">
        <f t="array" aca="1" ref="I886" ca="1">IFERROR(INDEX(tbVisitas[],MATCH(SMALL(IF((tbVisitas[Funcionário]=$B$5)*(tbVisitas[Data]&gt;=VLOOKUP($B$7,Aux!$E$2:$G$13,2,FALSE))*(tbVisitas[Data]&lt;=VLOOKUP($B$7,Aux!$E$2:$G$13,3,FALSE))=1,tbVisitas[Linha]),ROW(A881)),IF((tbVisitas[Funcionário]=$B$5)*(tbVisitas[Data]&gt;=VLOOKUP($B$7,Aux!$E$2:$G$13,2,FALSE))*(tbVisitas[Data]&lt;=VLOOKUP($B$7,Aux!$E$2:$G$13,3,FALSE))=1,tbVisitas[Linha]),0),9),"")</f>
        <v/>
      </c>
    </row>
    <row r="887" spans="4:9" ht="30" customHeight="1" x14ac:dyDescent="0.25">
      <c r="D887" s="28" t="str">
        <f ca="1">IF($I887="","",IFERROR(INDEX(tbVisitas[],MATCH($I887,tbVisitas[Linha],0),3),""))</f>
        <v/>
      </c>
      <c r="E887" s="28" t="str">
        <f ca="1">IF($I887="","",IFERROR(INDEX(tbVisitas[],MATCH($I887,tbVisitas[Linha],0),5),""))</f>
        <v/>
      </c>
      <c r="F887" s="29" t="str">
        <f ca="1">IF($I887="","",IFERROR(INDEX(tbVisitas[],MATCH($I887,tbVisitas[Linha],0),1),""))</f>
        <v/>
      </c>
      <c r="G887" s="30" t="str">
        <f ca="1">IF($I887="","",IFERROR(INDEX(tbVisitas[],MATCH($I887,tbVisitas[Linha],0),6),""))</f>
        <v/>
      </c>
      <c r="H887" s="30" t="str">
        <f ca="1">IF($I887="","",IFERROR(INDEX(tbVisitas[],MATCH($I887,tbVisitas[Linha],0),7),""))</f>
        <v/>
      </c>
      <c r="I887" s="30" t="str">
        <f t="array" aca="1" ref="I887" ca="1">IFERROR(INDEX(tbVisitas[],MATCH(SMALL(IF((tbVisitas[Funcionário]=$B$5)*(tbVisitas[Data]&gt;=VLOOKUP($B$7,Aux!$E$2:$G$13,2,FALSE))*(tbVisitas[Data]&lt;=VLOOKUP($B$7,Aux!$E$2:$G$13,3,FALSE))=1,tbVisitas[Linha]),ROW(A882)),IF((tbVisitas[Funcionário]=$B$5)*(tbVisitas[Data]&gt;=VLOOKUP($B$7,Aux!$E$2:$G$13,2,FALSE))*(tbVisitas[Data]&lt;=VLOOKUP($B$7,Aux!$E$2:$G$13,3,FALSE))=1,tbVisitas[Linha]),0),9),"")</f>
        <v/>
      </c>
    </row>
    <row r="888" spans="4:9" ht="30" customHeight="1" x14ac:dyDescent="0.25">
      <c r="D888" s="28" t="str">
        <f ca="1">IF($I888="","",IFERROR(INDEX(tbVisitas[],MATCH($I888,tbVisitas[Linha],0),3),""))</f>
        <v/>
      </c>
      <c r="E888" s="28" t="str">
        <f ca="1">IF($I888="","",IFERROR(INDEX(tbVisitas[],MATCH($I888,tbVisitas[Linha],0),5),""))</f>
        <v/>
      </c>
      <c r="F888" s="29" t="str">
        <f ca="1">IF($I888="","",IFERROR(INDEX(tbVisitas[],MATCH($I888,tbVisitas[Linha],0),1),""))</f>
        <v/>
      </c>
      <c r="G888" s="30" t="str">
        <f ca="1">IF($I888="","",IFERROR(INDEX(tbVisitas[],MATCH($I888,tbVisitas[Linha],0),6),""))</f>
        <v/>
      </c>
      <c r="H888" s="30" t="str">
        <f ca="1">IF($I888="","",IFERROR(INDEX(tbVisitas[],MATCH($I888,tbVisitas[Linha],0),7),""))</f>
        <v/>
      </c>
      <c r="I888" s="30" t="str">
        <f t="array" aca="1" ref="I888" ca="1">IFERROR(INDEX(tbVisitas[],MATCH(SMALL(IF((tbVisitas[Funcionário]=$B$5)*(tbVisitas[Data]&gt;=VLOOKUP($B$7,Aux!$E$2:$G$13,2,FALSE))*(tbVisitas[Data]&lt;=VLOOKUP($B$7,Aux!$E$2:$G$13,3,FALSE))=1,tbVisitas[Linha]),ROW(A883)),IF((tbVisitas[Funcionário]=$B$5)*(tbVisitas[Data]&gt;=VLOOKUP($B$7,Aux!$E$2:$G$13,2,FALSE))*(tbVisitas[Data]&lt;=VLOOKUP($B$7,Aux!$E$2:$G$13,3,FALSE))=1,tbVisitas[Linha]),0),9),"")</f>
        <v/>
      </c>
    </row>
    <row r="889" spans="4:9" ht="30" customHeight="1" x14ac:dyDescent="0.25">
      <c r="D889" s="28" t="str">
        <f ca="1">IF($I889="","",IFERROR(INDEX(tbVisitas[],MATCH($I889,tbVisitas[Linha],0),3),""))</f>
        <v/>
      </c>
      <c r="E889" s="28" t="str">
        <f ca="1">IF($I889="","",IFERROR(INDEX(tbVisitas[],MATCH($I889,tbVisitas[Linha],0),5),""))</f>
        <v/>
      </c>
      <c r="F889" s="29" t="str">
        <f ca="1">IF($I889="","",IFERROR(INDEX(tbVisitas[],MATCH($I889,tbVisitas[Linha],0),1),""))</f>
        <v/>
      </c>
      <c r="G889" s="30" t="str">
        <f ca="1">IF($I889="","",IFERROR(INDEX(tbVisitas[],MATCH($I889,tbVisitas[Linha],0),6),""))</f>
        <v/>
      </c>
      <c r="H889" s="30" t="str">
        <f ca="1">IF($I889="","",IFERROR(INDEX(tbVisitas[],MATCH($I889,tbVisitas[Linha],0),7),""))</f>
        <v/>
      </c>
      <c r="I889" s="30" t="str">
        <f t="array" aca="1" ref="I889" ca="1">IFERROR(INDEX(tbVisitas[],MATCH(SMALL(IF((tbVisitas[Funcionário]=$B$5)*(tbVisitas[Data]&gt;=VLOOKUP($B$7,Aux!$E$2:$G$13,2,FALSE))*(tbVisitas[Data]&lt;=VLOOKUP($B$7,Aux!$E$2:$G$13,3,FALSE))=1,tbVisitas[Linha]),ROW(A884)),IF((tbVisitas[Funcionário]=$B$5)*(tbVisitas[Data]&gt;=VLOOKUP($B$7,Aux!$E$2:$G$13,2,FALSE))*(tbVisitas[Data]&lt;=VLOOKUP($B$7,Aux!$E$2:$G$13,3,FALSE))=1,tbVisitas[Linha]),0),9),"")</f>
        <v/>
      </c>
    </row>
    <row r="890" spans="4:9" ht="30" customHeight="1" x14ac:dyDescent="0.25">
      <c r="D890" s="28" t="str">
        <f ca="1">IF($I890="","",IFERROR(INDEX(tbVisitas[],MATCH($I890,tbVisitas[Linha],0),3),""))</f>
        <v/>
      </c>
      <c r="E890" s="28" t="str">
        <f ca="1">IF($I890="","",IFERROR(INDEX(tbVisitas[],MATCH($I890,tbVisitas[Linha],0),5),""))</f>
        <v/>
      </c>
      <c r="F890" s="29" t="str">
        <f ca="1">IF($I890="","",IFERROR(INDEX(tbVisitas[],MATCH($I890,tbVisitas[Linha],0),1),""))</f>
        <v/>
      </c>
      <c r="G890" s="30" t="str">
        <f ca="1">IF($I890="","",IFERROR(INDEX(tbVisitas[],MATCH($I890,tbVisitas[Linha],0),6),""))</f>
        <v/>
      </c>
      <c r="H890" s="30" t="str">
        <f ca="1">IF($I890="","",IFERROR(INDEX(tbVisitas[],MATCH($I890,tbVisitas[Linha],0),7),""))</f>
        <v/>
      </c>
      <c r="I890" s="30" t="str">
        <f t="array" aca="1" ref="I890" ca="1">IFERROR(INDEX(tbVisitas[],MATCH(SMALL(IF((tbVisitas[Funcionário]=$B$5)*(tbVisitas[Data]&gt;=VLOOKUP($B$7,Aux!$E$2:$G$13,2,FALSE))*(tbVisitas[Data]&lt;=VLOOKUP($B$7,Aux!$E$2:$G$13,3,FALSE))=1,tbVisitas[Linha]),ROW(A885)),IF((tbVisitas[Funcionário]=$B$5)*(tbVisitas[Data]&gt;=VLOOKUP($B$7,Aux!$E$2:$G$13,2,FALSE))*(tbVisitas[Data]&lt;=VLOOKUP($B$7,Aux!$E$2:$G$13,3,FALSE))=1,tbVisitas[Linha]),0),9),"")</f>
        <v/>
      </c>
    </row>
    <row r="891" spans="4:9" ht="30" customHeight="1" x14ac:dyDescent="0.25">
      <c r="D891" s="28" t="str">
        <f ca="1">IF($I891="","",IFERROR(INDEX(tbVisitas[],MATCH($I891,tbVisitas[Linha],0),3),""))</f>
        <v/>
      </c>
      <c r="E891" s="28" t="str">
        <f ca="1">IF($I891="","",IFERROR(INDEX(tbVisitas[],MATCH($I891,tbVisitas[Linha],0),5),""))</f>
        <v/>
      </c>
      <c r="F891" s="29" t="str">
        <f ca="1">IF($I891="","",IFERROR(INDEX(tbVisitas[],MATCH($I891,tbVisitas[Linha],0),1),""))</f>
        <v/>
      </c>
      <c r="G891" s="30" t="str">
        <f ca="1">IF($I891="","",IFERROR(INDEX(tbVisitas[],MATCH($I891,tbVisitas[Linha],0),6),""))</f>
        <v/>
      </c>
      <c r="H891" s="30" t="str">
        <f ca="1">IF($I891="","",IFERROR(INDEX(tbVisitas[],MATCH($I891,tbVisitas[Linha],0),7),""))</f>
        <v/>
      </c>
      <c r="I891" s="30" t="str">
        <f t="array" aca="1" ref="I891" ca="1">IFERROR(INDEX(tbVisitas[],MATCH(SMALL(IF((tbVisitas[Funcionário]=$B$5)*(tbVisitas[Data]&gt;=VLOOKUP($B$7,Aux!$E$2:$G$13,2,FALSE))*(tbVisitas[Data]&lt;=VLOOKUP($B$7,Aux!$E$2:$G$13,3,FALSE))=1,tbVisitas[Linha]),ROW(A886)),IF((tbVisitas[Funcionário]=$B$5)*(tbVisitas[Data]&gt;=VLOOKUP($B$7,Aux!$E$2:$G$13,2,FALSE))*(tbVisitas[Data]&lt;=VLOOKUP($B$7,Aux!$E$2:$G$13,3,FALSE))=1,tbVisitas[Linha]),0),9),"")</f>
        <v/>
      </c>
    </row>
    <row r="892" spans="4:9" ht="30" customHeight="1" x14ac:dyDescent="0.25">
      <c r="D892" s="28" t="str">
        <f ca="1">IF($I892="","",IFERROR(INDEX(tbVisitas[],MATCH($I892,tbVisitas[Linha],0),3),""))</f>
        <v/>
      </c>
      <c r="E892" s="28" t="str">
        <f ca="1">IF($I892="","",IFERROR(INDEX(tbVisitas[],MATCH($I892,tbVisitas[Linha],0),5),""))</f>
        <v/>
      </c>
      <c r="F892" s="29" t="str">
        <f ca="1">IF($I892="","",IFERROR(INDEX(tbVisitas[],MATCH($I892,tbVisitas[Linha],0),1),""))</f>
        <v/>
      </c>
      <c r="G892" s="30" t="str">
        <f ca="1">IF($I892="","",IFERROR(INDEX(tbVisitas[],MATCH($I892,tbVisitas[Linha],0),6),""))</f>
        <v/>
      </c>
      <c r="H892" s="30" t="str">
        <f ca="1">IF($I892="","",IFERROR(INDEX(tbVisitas[],MATCH($I892,tbVisitas[Linha],0),7),""))</f>
        <v/>
      </c>
      <c r="I892" s="30" t="str">
        <f t="array" aca="1" ref="I892" ca="1">IFERROR(INDEX(tbVisitas[],MATCH(SMALL(IF((tbVisitas[Funcionário]=$B$5)*(tbVisitas[Data]&gt;=VLOOKUP($B$7,Aux!$E$2:$G$13,2,FALSE))*(tbVisitas[Data]&lt;=VLOOKUP($B$7,Aux!$E$2:$G$13,3,FALSE))=1,tbVisitas[Linha]),ROW(A887)),IF((tbVisitas[Funcionário]=$B$5)*(tbVisitas[Data]&gt;=VLOOKUP($B$7,Aux!$E$2:$G$13,2,FALSE))*(tbVisitas[Data]&lt;=VLOOKUP($B$7,Aux!$E$2:$G$13,3,FALSE))=1,tbVisitas[Linha]),0),9),"")</f>
        <v/>
      </c>
    </row>
    <row r="893" spans="4:9" ht="30" customHeight="1" x14ac:dyDescent="0.25">
      <c r="D893" s="28" t="str">
        <f ca="1">IF($I893="","",IFERROR(INDEX(tbVisitas[],MATCH($I893,tbVisitas[Linha],0),3),""))</f>
        <v/>
      </c>
      <c r="E893" s="28" t="str">
        <f ca="1">IF($I893="","",IFERROR(INDEX(tbVisitas[],MATCH($I893,tbVisitas[Linha],0),5),""))</f>
        <v/>
      </c>
      <c r="F893" s="29" t="str">
        <f ca="1">IF($I893="","",IFERROR(INDEX(tbVisitas[],MATCH($I893,tbVisitas[Linha],0),1),""))</f>
        <v/>
      </c>
      <c r="G893" s="30" t="str">
        <f ca="1">IF($I893="","",IFERROR(INDEX(tbVisitas[],MATCH($I893,tbVisitas[Linha],0),6),""))</f>
        <v/>
      </c>
      <c r="H893" s="30" t="str">
        <f ca="1">IF($I893="","",IFERROR(INDEX(tbVisitas[],MATCH($I893,tbVisitas[Linha],0),7),""))</f>
        <v/>
      </c>
      <c r="I893" s="30" t="str">
        <f t="array" aca="1" ref="I893" ca="1">IFERROR(INDEX(tbVisitas[],MATCH(SMALL(IF((tbVisitas[Funcionário]=$B$5)*(tbVisitas[Data]&gt;=VLOOKUP($B$7,Aux!$E$2:$G$13,2,FALSE))*(tbVisitas[Data]&lt;=VLOOKUP($B$7,Aux!$E$2:$G$13,3,FALSE))=1,tbVisitas[Linha]),ROW(A888)),IF((tbVisitas[Funcionário]=$B$5)*(tbVisitas[Data]&gt;=VLOOKUP($B$7,Aux!$E$2:$G$13,2,FALSE))*(tbVisitas[Data]&lt;=VLOOKUP($B$7,Aux!$E$2:$G$13,3,FALSE))=1,tbVisitas[Linha]),0),9),"")</f>
        <v/>
      </c>
    </row>
    <row r="894" spans="4:9" ht="30" customHeight="1" x14ac:dyDescent="0.25">
      <c r="D894" s="28" t="str">
        <f ca="1">IF($I894="","",IFERROR(INDEX(tbVisitas[],MATCH($I894,tbVisitas[Linha],0),3),""))</f>
        <v/>
      </c>
      <c r="E894" s="28" t="str">
        <f ca="1">IF($I894="","",IFERROR(INDEX(tbVisitas[],MATCH($I894,tbVisitas[Linha],0),5),""))</f>
        <v/>
      </c>
      <c r="F894" s="29" t="str">
        <f ca="1">IF($I894="","",IFERROR(INDEX(tbVisitas[],MATCH($I894,tbVisitas[Linha],0),1),""))</f>
        <v/>
      </c>
      <c r="G894" s="30" t="str">
        <f ca="1">IF($I894="","",IFERROR(INDEX(tbVisitas[],MATCH($I894,tbVisitas[Linha],0),6),""))</f>
        <v/>
      </c>
      <c r="H894" s="30" t="str">
        <f ca="1">IF($I894="","",IFERROR(INDEX(tbVisitas[],MATCH($I894,tbVisitas[Linha],0),7),""))</f>
        <v/>
      </c>
      <c r="I894" s="30" t="str">
        <f t="array" aca="1" ref="I894" ca="1">IFERROR(INDEX(tbVisitas[],MATCH(SMALL(IF((tbVisitas[Funcionário]=$B$5)*(tbVisitas[Data]&gt;=VLOOKUP($B$7,Aux!$E$2:$G$13,2,FALSE))*(tbVisitas[Data]&lt;=VLOOKUP($B$7,Aux!$E$2:$G$13,3,FALSE))=1,tbVisitas[Linha]),ROW(A889)),IF((tbVisitas[Funcionário]=$B$5)*(tbVisitas[Data]&gt;=VLOOKUP($B$7,Aux!$E$2:$G$13,2,FALSE))*(tbVisitas[Data]&lt;=VLOOKUP($B$7,Aux!$E$2:$G$13,3,FALSE))=1,tbVisitas[Linha]),0),9),"")</f>
        <v/>
      </c>
    </row>
    <row r="895" spans="4:9" ht="30" customHeight="1" x14ac:dyDescent="0.25">
      <c r="D895" s="28" t="str">
        <f ca="1">IF($I895="","",IFERROR(INDEX(tbVisitas[],MATCH($I895,tbVisitas[Linha],0),3),""))</f>
        <v/>
      </c>
      <c r="E895" s="28" t="str">
        <f ca="1">IF($I895="","",IFERROR(INDEX(tbVisitas[],MATCH($I895,tbVisitas[Linha],0),5),""))</f>
        <v/>
      </c>
      <c r="F895" s="29" t="str">
        <f ca="1">IF($I895="","",IFERROR(INDEX(tbVisitas[],MATCH($I895,tbVisitas[Linha],0),1),""))</f>
        <v/>
      </c>
      <c r="G895" s="30" t="str">
        <f ca="1">IF($I895="","",IFERROR(INDEX(tbVisitas[],MATCH($I895,tbVisitas[Linha],0),6),""))</f>
        <v/>
      </c>
      <c r="H895" s="30" t="str">
        <f ca="1">IF($I895="","",IFERROR(INDEX(tbVisitas[],MATCH($I895,tbVisitas[Linha],0),7),""))</f>
        <v/>
      </c>
      <c r="I895" s="30" t="str">
        <f t="array" aca="1" ref="I895" ca="1">IFERROR(INDEX(tbVisitas[],MATCH(SMALL(IF((tbVisitas[Funcionário]=$B$5)*(tbVisitas[Data]&gt;=VLOOKUP($B$7,Aux!$E$2:$G$13,2,FALSE))*(tbVisitas[Data]&lt;=VLOOKUP($B$7,Aux!$E$2:$G$13,3,FALSE))=1,tbVisitas[Linha]),ROW(A890)),IF((tbVisitas[Funcionário]=$B$5)*(tbVisitas[Data]&gt;=VLOOKUP($B$7,Aux!$E$2:$G$13,2,FALSE))*(tbVisitas[Data]&lt;=VLOOKUP($B$7,Aux!$E$2:$G$13,3,FALSE))=1,tbVisitas[Linha]),0),9),"")</f>
        <v/>
      </c>
    </row>
    <row r="896" spans="4:9" ht="30" customHeight="1" x14ac:dyDescent="0.25">
      <c r="D896" s="28" t="str">
        <f ca="1">IF($I896="","",IFERROR(INDEX(tbVisitas[],MATCH($I896,tbVisitas[Linha],0),3),""))</f>
        <v/>
      </c>
      <c r="E896" s="28" t="str">
        <f ca="1">IF($I896="","",IFERROR(INDEX(tbVisitas[],MATCH($I896,tbVisitas[Linha],0),5),""))</f>
        <v/>
      </c>
      <c r="F896" s="29" t="str">
        <f ca="1">IF($I896="","",IFERROR(INDEX(tbVisitas[],MATCH($I896,tbVisitas[Linha],0),1),""))</f>
        <v/>
      </c>
      <c r="G896" s="30" t="str">
        <f ca="1">IF($I896="","",IFERROR(INDEX(tbVisitas[],MATCH($I896,tbVisitas[Linha],0),6),""))</f>
        <v/>
      </c>
      <c r="H896" s="30" t="str">
        <f ca="1">IF($I896="","",IFERROR(INDEX(tbVisitas[],MATCH($I896,tbVisitas[Linha],0),7),""))</f>
        <v/>
      </c>
      <c r="I896" s="30" t="str">
        <f t="array" aca="1" ref="I896" ca="1">IFERROR(INDEX(tbVisitas[],MATCH(SMALL(IF((tbVisitas[Funcionário]=$B$5)*(tbVisitas[Data]&gt;=VLOOKUP($B$7,Aux!$E$2:$G$13,2,FALSE))*(tbVisitas[Data]&lt;=VLOOKUP($B$7,Aux!$E$2:$G$13,3,FALSE))=1,tbVisitas[Linha]),ROW(A891)),IF((tbVisitas[Funcionário]=$B$5)*(tbVisitas[Data]&gt;=VLOOKUP($B$7,Aux!$E$2:$G$13,2,FALSE))*(tbVisitas[Data]&lt;=VLOOKUP($B$7,Aux!$E$2:$G$13,3,FALSE))=1,tbVisitas[Linha]),0),9),"")</f>
        <v/>
      </c>
    </row>
    <row r="897" spans="4:9" ht="30" customHeight="1" x14ac:dyDescent="0.25">
      <c r="D897" s="28" t="str">
        <f ca="1">IF($I897="","",IFERROR(INDEX(tbVisitas[],MATCH($I897,tbVisitas[Linha],0),3),""))</f>
        <v/>
      </c>
      <c r="E897" s="28" t="str">
        <f ca="1">IF($I897="","",IFERROR(INDEX(tbVisitas[],MATCH($I897,tbVisitas[Linha],0),5),""))</f>
        <v/>
      </c>
      <c r="F897" s="29" t="str">
        <f ca="1">IF($I897="","",IFERROR(INDEX(tbVisitas[],MATCH($I897,tbVisitas[Linha],0),1),""))</f>
        <v/>
      </c>
      <c r="G897" s="30" t="str">
        <f ca="1">IF($I897="","",IFERROR(INDEX(tbVisitas[],MATCH($I897,tbVisitas[Linha],0),6),""))</f>
        <v/>
      </c>
      <c r="H897" s="30" t="str">
        <f ca="1">IF($I897="","",IFERROR(INDEX(tbVisitas[],MATCH($I897,tbVisitas[Linha],0),7),""))</f>
        <v/>
      </c>
      <c r="I897" s="30" t="str">
        <f t="array" aca="1" ref="I897" ca="1">IFERROR(INDEX(tbVisitas[],MATCH(SMALL(IF((tbVisitas[Funcionário]=$B$5)*(tbVisitas[Data]&gt;=VLOOKUP($B$7,Aux!$E$2:$G$13,2,FALSE))*(tbVisitas[Data]&lt;=VLOOKUP($B$7,Aux!$E$2:$G$13,3,FALSE))=1,tbVisitas[Linha]),ROW(A892)),IF((tbVisitas[Funcionário]=$B$5)*(tbVisitas[Data]&gt;=VLOOKUP($B$7,Aux!$E$2:$G$13,2,FALSE))*(tbVisitas[Data]&lt;=VLOOKUP($B$7,Aux!$E$2:$G$13,3,FALSE))=1,tbVisitas[Linha]),0),9),"")</f>
        <v/>
      </c>
    </row>
    <row r="898" spans="4:9" ht="30" customHeight="1" x14ac:dyDescent="0.25">
      <c r="D898" s="28" t="str">
        <f ca="1">IF($I898="","",IFERROR(INDEX(tbVisitas[],MATCH($I898,tbVisitas[Linha],0),3),""))</f>
        <v/>
      </c>
      <c r="E898" s="28" t="str">
        <f ca="1">IF($I898="","",IFERROR(INDEX(tbVisitas[],MATCH($I898,tbVisitas[Linha],0),5),""))</f>
        <v/>
      </c>
      <c r="F898" s="29" t="str">
        <f ca="1">IF($I898="","",IFERROR(INDEX(tbVisitas[],MATCH($I898,tbVisitas[Linha],0),1),""))</f>
        <v/>
      </c>
      <c r="G898" s="30" t="str">
        <f ca="1">IF($I898="","",IFERROR(INDEX(tbVisitas[],MATCH($I898,tbVisitas[Linha],0),6),""))</f>
        <v/>
      </c>
      <c r="H898" s="30" t="str">
        <f ca="1">IF($I898="","",IFERROR(INDEX(tbVisitas[],MATCH($I898,tbVisitas[Linha],0),7),""))</f>
        <v/>
      </c>
      <c r="I898" s="30" t="str">
        <f t="array" aca="1" ref="I898" ca="1">IFERROR(INDEX(tbVisitas[],MATCH(SMALL(IF((tbVisitas[Funcionário]=$B$5)*(tbVisitas[Data]&gt;=VLOOKUP($B$7,Aux!$E$2:$G$13,2,FALSE))*(tbVisitas[Data]&lt;=VLOOKUP($B$7,Aux!$E$2:$G$13,3,FALSE))=1,tbVisitas[Linha]),ROW(A893)),IF((tbVisitas[Funcionário]=$B$5)*(tbVisitas[Data]&gt;=VLOOKUP($B$7,Aux!$E$2:$G$13,2,FALSE))*(tbVisitas[Data]&lt;=VLOOKUP($B$7,Aux!$E$2:$G$13,3,FALSE))=1,tbVisitas[Linha]),0),9),"")</f>
        <v/>
      </c>
    </row>
    <row r="899" spans="4:9" ht="30" customHeight="1" x14ac:dyDescent="0.25">
      <c r="D899" s="28" t="str">
        <f ca="1">IF($I899="","",IFERROR(INDEX(tbVisitas[],MATCH($I899,tbVisitas[Linha],0),3),""))</f>
        <v/>
      </c>
      <c r="E899" s="28" t="str">
        <f ca="1">IF($I899="","",IFERROR(INDEX(tbVisitas[],MATCH($I899,tbVisitas[Linha],0),5),""))</f>
        <v/>
      </c>
      <c r="F899" s="29" t="str">
        <f ca="1">IF($I899="","",IFERROR(INDEX(tbVisitas[],MATCH($I899,tbVisitas[Linha],0),1),""))</f>
        <v/>
      </c>
      <c r="G899" s="30" t="str">
        <f ca="1">IF($I899="","",IFERROR(INDEX(tbVisitas[],MATCH($I899,tbVisitas[Linha],0),6),""))</f>
        <v/>
      </c>
      <c r="H899" s="30" t="str">
        <f ca="1">IF($I899="","",IFERROR(INDEX(tbVisitas[],MATCH($I899,tbVisitas[Linha],0),7),""))</f>
        <v/>
      </c>
      <c r="I899" s="30" t="str">
        <f t="array" aca="1" ref="I899" ca="1">IFERROR(INDEX(tbVisitas[],MATCH(SMALL(IF((tbVisitas[Funcionário]=$B$5)*(tbVisitas[Data]&gt;=VLOOKUP($B$7,Aux!$E$2:$G$13,2,FALSE))*(tbVisitas[Data]&lt;=VLOOKUP($B$7,Aux!$E$2:$G$13,3,FALSE))=1,tbVisitas[Linha]),ROW(A894)),IF((tbVisitas[Funcionário]=$B$5)*(tbVisitas[Data]&gt;=VLOOKUP($B$7,Aux!$E$2:$G$13,2,FALSE))*(tbVisitas[Data]&lt;=VLOOKUP($B$7,Aux!$E$2:$G$13,3,FALSE))=1,tbVisitas[Linha]),0),9),"")</f>
        <v/>
      </c>
    </row>
    <row r="900" spans="4:9" ht="30" customHeight="1" x14ac:dyDescent="0.25">
      <c r="D900" s="28" t="str">
        <f ca="1">IF($I900="","",IFERROR(INDEX(tbVisitas[],MATCH($I900,tbVisitas[Linha],0),3),""))</f>
        <v/>
      </c>
      <c r="E900" s="28" t="str">
        <f ca="1">IF($I900="","",IFERROR(INDEX(tbVisitas[],MATCH($I900,tbVisitas[Linha],0),5),""))</f>
        <v/>
      </c>
      <c r="F900" s="29" t="str">
        <f ca="1">IF($I900="","",IFERROR(INDEX(tbVisitas[],MATCH($I900,tbVisitas[Linha],0),1),""))</f>
        <v/>
      </c>
      <c r="G900" s="30" t="str">
        <f ca="1">IF($I900="","",IFERROR(INDEX(tbVisitas[],MATCH($I900,tbVisitas[Linha],0),6),""))</f>
        <v/>
      </c>
      <c r="H900" s="30" t="str">
        <f ca="1">IF($I900="","",IFERROR(INDEX(tbVisitas[],MATCH($I900,tbVisitas[Linha],0),7),""))</f>
        <v/>
      </c>
      <c r="I900" s="30" t="str">
        <f t="array" aca="1" ref="I900" ca="1">IFERROR(INDEX(tbVisitas[],MATCH(SMALL(IF((tbVisitas[Funcionário]=$B$5)*(tbVisitas[Data]&gt;=VLOOKUP($B$7,Aux!$E$2:$G$13,2,FALSE))*(tbVisitas[Data]&lt;=VLOOKUP($B$7,Aux!$E$2:$G$13,3,FALSE))=1,tbVisitas[Linha]),ROW(A895)),IF((tbVisitas[Funcionário]=$B$5)*(tbVisitas[Data]&gt;=VLOOKUP($B$7,Aux!$E$2:$G$13,2,FALSE))*(tbVisitas[Data]&lt;=VLOOKUP($B$7,Aux!$E$2:$G$13,3,FALSE))=1,tbVisitas[Linha]),0),9),"")</f>
        <v/>
      </c>
    </row>
    <row r="901" spans="4:9" ht="30" customHeight="1" x14ac:dyDescent="0.25">
      <c r="D901" s="28" t="str">
        <f ca="1">IF($I901="","",IFERROR(INDEX(tbVisitas[],MATCH($I901,tbVisitas[Linha],0),3),""))</f>
        <v/>
      </c>
      <c r="E901" s="28" t="str">
        <f ca="1">IF($I901="","",IFERROR(INDEX(tbVisitas[],MATCH($I901,tbVisitas[Linha],0),5),""))</f>
        <v/>
      </c>
      <c r="F901" s="29" t="str">
        <f ca="1">IF($I901="","",IFERROR(INDEX(tbVisitas[],MATCH($I901,tbVisitas[Linha],0),1),""))</f>
        <v/>
      </c>
      <c r="G901" s="30" t="str">
        <f ca="1">IF($I901="","",IFERROR(INDEX(tbVisitas[],MATCH($I901,tbVisitas[Linha],0),6),""))</f>
        <v/>
      </c>
      <c r="H901" s="30" t="str">
        <f ca="1">IF($I901="","",IFERROR(INDEX(tbVisitas[],MATCH($I901,tbVisitas[Linha],0),7),""))</f>
        <v/>
      </c>
      <c r="I901" s="30" t="str">
        <f t="array" aca="1" ref="I901" ca="1">IFERROR(INDEX(tbVisitas[],MATCH(SMALL(IF((tbVisitas[Funcionário]=$B$5)*(tbVisitas[Data]&gt;=VLOOKUP($B$7,Aux!$E$2:$G$13,2,FALSE))*(tbVisitas[Data]&lt;=VLOOKUP($B$7,Aux!$E$2:$G$13,3,FALSE))=1,tbVisitas[Linha]),ROW(A896)),IF((tbVisitas[Funcionário]=$B$5)*(tbVisitas[Data]&gt;=VLOOKUP($B$7,Aux!$E$2:$G$13,2,FALSE))*(tbVisitas[Data]&lt;=VLOOKUP($B$7,Aux!$E$2:$G$13,3,FALSE))=1,tbVisitas[Linha]),0),9),"")</f>
        <v/>
      </c>
    </row>
    <row r="902" spans="4:9" ht="30" customHeight="1" x14ac:dyDescent="0.25">
      <c r="D902" s="28" t="str">
        <f ca="1">IF($I902="","",IFERROR(INDEX(tbVisitas[],MATCH($I902,tbVisitas[Linha],0),3),""))</f>
        <v/>
      </c>
      <c r="E902" s="28" t="str">
        <f ca="1">IF($I902="","",IFERROR(INDEX(tbVisitas[],MATCH($I902,tbVisitas[Linha],0),5),""))</f>
        <v/>
      </c>
      <c r="F902" s="29" t="str">
        <f ca="1">IF($I902="","",IFERROR(INDEX(tbVisitas[],MATCH($I902,tbVisitas[Linha],0),1),""))</f>
        <v/>
      </c>
      <c r="G902" s="30" t="str">
        <f ca="1">IF($I902="","",IFERROR(INDEX(tbVisitas[],MATCH($I902,tbVisitas[Linha],0),6),""))</f>
        <v/>
      </c>
      <c r="H902" s="30" t="str">
        <f ca="1">IF($I902="","",IFERROR(INDEX(tbVisitas[],MATCH($I902,tbVisitas[Linha],0),7),""))</f>
        <v/>
      </c>
      <c r="I902" s="30" t="str">
        <f t="array" aca="1" ref="I902" ca="1">IFERROR(INDEX(tbVisitas[],MATCH(SMALL(IF((tbVisitas[Funcionário]=$B$5)*(tbVisitas[Data]&gt;=VLOOKUP($B$7,Aux!$E$2:$G$13,2,FALSE))*(tbVisitas[Data]&lt;=VLOOKUP($B$7,Aux!$E$2:$G$13,3,FALSE))=1,tbVisitas[Linha]),ROW(A897)),IF((tbVisitas[Funcionário]=$B$5)*(tbVisitas[Data]&gt;=VLOOKUP($B$7,Aux!$E$2:$G$13,2,FALSE))*(tbVisitas[Data]&lt;=VLOOKUP($B$7,Aux!$E$2:$G$13,3,FALSE))=1,tbVisitas[Linha]),0),9),"")</f>
        <v/>
      </c>
    </row>
    <row r="903" spans="4:9" ht="30" customHeight="1" x14ac:dyDescent="0.25">
      <c r="D903" s="28" t="str">
        <f ca="1">IF($I903="","",IFERROR(INDEX(tbVisitas[],MATCH($I903,tbVisitas[Linha],0),3),""))</f>
        <v/>
      </c>
      <c r="E903" s="28" t="str">
        <f ca="1">IF($I903="","",IFERROR(INDEX(tbVisitas[],MATCH($I903,tbVisitas[Linha],0),5),""))</f>
        <v/>
      </c>
      <c r="F903" s="29" t="str">
        <f ca="1">IF($I903="","",IFERROR(INDEX(tbVisitas[],MATCH($I903,tbVisitas[Linha],0),1),""))</f>
        <v/>
      </c>
      <c r="G903" s="30" t="str">
        <f ca="1">IF($I903="","",IFERROR(INDEX(tbVisitas[],MATCH($I903,tbVisitas[Linha],0),6),""))</f>
        <v/>
      </c>
      <c r="H903" s="30" t="str">
        <f ca="1">IF($I903="","",IFERROR(INDEX(tbVisitas[],MATCH($I903,tbVisitas[Linha],0),7),""))</f>
        <v/>
      </c>
      <c r="I903" s="30" t="str">
        <f t="array" aca="1" ref="I903" ca="1">IFERROR(INDEX(tbVisitas[],MATCH(SMALL(IF((tbVisitas[Funcionário]=$B$5)*(tbVisitas[Data]&gt;=VLOOKUP($B$7,Aux!$E$2:$G$13,2,FALSE))*(tbVisitas[Data]&lt;=VLOOKUP($B$7,Aux!$E$2:$G$13,3,FALSE))=1,tbVisitas[Linha]),ROW(A898)),IF((tbVisitas[Funcionário]=$B$5)*(tbVisitas[Data]&gt;=VLOOKUP($B$7,Aux!$E$2:$G$13,2,FALSE))*(tbVisitas[Data]&lt;=VLOOKUP($B$7,Aux!$E$2:$G$13,3,FALSE))=1,tbVisitas[Linha]),0),9),"")</f>
        <v/>
      </c>
    </row>
    <row r="904" spans="4:9" ht="30" customHeight="1" x14ac:dyDescent="0.25">
      <c r="D904" s="28" t="str">
        <f ca="1">IF($I904="","",IFERROR(INDEX(tbVisitas[],MATCH($I904,tbVisitas[Linha],0),3),""))</f>
        <v/>
      </c>
      <c r="E904" s="28" t="str">
        <f ca="1">IF($I904="","",IFERROR(INDEX(tbVisitas[],MATCH($I904,tbVisitas[Linha],0),5),""))</f>
        <v/>
      </c>
      <c r="F904" s="29" t="str">
        <f ca="1">IF($I904="","",IFERROR(INDEX(tbVisitas[],MATCH($I904,tbVisitas[Linha],0),1),""))</f>
        <v/>
      </c>
      <c r="G904" s="30" t="str">
        <f ca="1">IF($I904="","",IFERROR(INDEX(tbVisitas[],MATCH($I904,tbVisitas[Linha],0),6),""))</f>
        <v/>
      </c>
      <c r="H904" s="30" t="str">
        <f ca="1">IF($I904="","",IFERROR(INDEX(tbVisitas[],MATCH($I904,tbVisitas[Linha],0),7),""))</f>
        <v/>
      </c>
      <c r="I904" s="30" t="str">
        <f t="array" aca="1" ref="I904" ca="1">IFERROR(INDEX(tbVisitas[],MATCH(SMALL(IF((tbVisitas[Funcionário]=$B$5)*(tbVisitas[Data]&gt;=VLOOKUP($B$7,Aux!$E$2:$G$13,2,FALSE))*(tbVisitas[Data]&lt;=VLOOKUP($B$7,Aux!$E$2:$G$13,3,FALSE))=1,tbVisitas[Linha]),ROW(A899)),IF((tbVisitas[Funcionário]=$B$5)*(tbVisitas[Data]&gt;=VLOOKUP($B$7,Aux!$E$2:$G$13,2,FALSE))*(tbVisitas[Data]&lt;=VLOOKUP($B$7,Aux!$E$2:$G$13,3,FALSE))=1,tbVisitas[Linha]),0),9),"")</f>
        <v/>
      </c>
    </row>
    <row r="905" spans="4:9" ht="30" customHeight="1" x14ac:dyDescent="0.25">
      <c r="D905" s="28" t="str">
        <f ca="1">IF($I905="","",IFERROR(INDEX(tbVisitas[],MATCH($I905,tbVisitas[Linha],0),3),""))</f>
        <v/>
      </c>
      <c r="E905" s="28" t="str">
        <f ca="1">IF($I905="","",IFERROR(INDEX(tbVisitas[],MATCH($I905,tbVisitas[Linha],0),5),""))</f>
        <v/>
      </c>
      <c r="F905" s="29" t="str">
        <f ca="1">IF($I905="","",IFERROR(INDEX(tbVisitas[],MATCH($I905,tbVisitas[Linha],0),1),""))</f>
        <v/>
      </c>
      <c r="G905" s="30" t="str">
        <f ca="1">IF($I905="","",IFERROR(INDEX(tbVisitas[],MATCH($I905,tbVisitas[Linha],0),6),""))</f>
        <v/>
      </c>
      <c r="H905" s="30" t="str">
        <f ca="1">IF($I905="","",IFERROR(INDEX(tbVisitas[],MATCH($I905,tbVisitas[Linha],0),7),""))</f>
        <v/>
      </c>
      <c r="I905" s="30" t="str">
        <f t="array" aca="1" ref="I905" ca="1">IFERROR(INDEX(tbVisitas[],MATCH(SMALL(IF((tbVisitas[Funcionário]=$B$5)*(tbVisitas[Data]&gt;=VLOOKUP($B$7,Aux!$E$2:$G$13,2,FALSE))*(tbVisitas[Data]&lt;=VLOOKUP($B$7,Aux!$E$2:$G$13,3,FALSE))=1,tbVisitas[Linha]),ROW(A900)),IF((tbVisitas[Funcionário]=$B$5)*(tbVisitas[Data]&gt;=VLOOKUP($B$7,Aux!$E$2:$G$13,2,FALSE))*(tbVisitas[Data]&lt;=VLOOKUP($B$7,Aux!$E$2:$G$13,3,FALSE))=1,tbVisitas[Linha]),0),9),"")</f>
        <v/>
      </c>
    </row>
    <row r="906" spans="4:9" ht="30" customHeight="1" x14ac:dyDescent="0.25">
      <c r="D906" s="28" t="str">
        <f ca="1">IF($I906="","",IFERROR(INDEX(tbVisitas[],MATCH($I906,tbVisitas[Linha],0),3),""))</f>
        <v/>
      </c>
      <c r="E906" s="28" t="str">
        <f ca="1">IF($I906="","",IFERROR(INDEX(tbVisitas[],MATCH($I906,tbVisitas[Linha],0),5),""))</f>
        <v/>
      </c>
      <c r="F906" s="29" t="str">
        <f ca="1">IF($I906="","",IFERROR(INDEX(tbVisitas[],MATCH($I906,tbVisitas[Linha],0),1),""))</f>
        <v/>
      </c>
      <c r="G906" s="30" t="str">
        <f ca="1">IF($I906="","",IFERROR(INDEX(tbVisitas[],MATCH($I906,tbVisitas[Linha],0),6),""))</f>
        <v/>
      </c>
      <c r="H906" s="30" t="str">
        <f ca="1">IF($I906="","",IFERROR(INDEX(tbVisitas[],MATCH($I906,tbVisitas[Linha],0),7),""))</f>
        <v/>
      </c>
      <c r="I906" s="30" t="str">
        <f t="array" aca="1" ref="I906" ca="1">IFERROR(INDEX(tbVisitas[],MATCH(SMALL(IF((tbVisitas[Funcionário]=$B$5)*(tbVisitas[Data]&gt;=VLOOKUP($B$7,Aux!$E$2:$G$13,2,FALSE))*(tbVisitas[Data]&lt;=VLOOKUP($B$7,Aux!$E$2:$G$13,3,FALSE))=1,tbVisitas[Linha]),ROW(A901)),IF((tbVisitas[Funcionário]=$B$5)*(tbVisitas[Data]&gt;=VLOOKUP($B$7,Aux!$E$2:$G$13,2,FALSE))*(tbVisitas[Data]&lt;=VLOOKUP($B$7,Aux!$E$2:$G$13,3,FALSE))=1,tbVisitas[Linha]),0),9),"")</f>
        <v/>
      </c>
    </row>
  </sheetData>
  <sheetProtection password="9084" sheet="1" objects="1" scenarios="1"/>
  <mergeCells count="1">
    <mergeCell ref="D4:H4"/>
  </mergeCells>
  <dataValidations count="1">
    <dataValidation type="list" allowBlank="1" showInputMessage="1" showErrorMessage="1" errorTitle="Erro de operação!" error="_x000a_Selecione um valor da lista." sqref="B5">
      <formula1>listaFuncionarios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&amp;RPágina 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F8C3DA77-0C8F-49FC-AC19-D6C6CCCE3FA1}">
            <xm:f>Aux!$A$2</xm:f>
            <x14:dxf>
              <fill>
                <patternFill>
                  <bgColor theme="0" tint="-0.14996795556505021"/>
                </patternFill>
              </fill>
            </x14:dxf>
          </x14:cfRule>
          <x14:cfRule type="cellIs" priority="6" operator="equal" id="{BB0A615E-3014-4738-A35D-318E3B40674B}">
            <xm:f>Aux!$A$5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7" operator="equal" id="{FAFC0956-878C-4026-87FC-BC5AA9C82A32}">
            <xm:f>Aux!$A$4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8" operator="equal" id="{F7A9883A-12AC-4B56-B862-9E8D56BD0688}">
            <xm:f>Aux!$A$3</xm:f>
            <x14:dxf>
              <font>
                <color theme="0"/>
              </font>
              <fill>
                <patternFill>
                  <bgColor rgb="FF00B050"/>
                </patternFill>
              </fill>
            </x14:dxf>
          </x14:cfRule>
          <xm:sqref>H6</xm:sqref>
        </x14:conditionalFormatting>
        <x14:conditionalFormatting xmlns:xm="http://schemas.microsoft.com/office/excel/2006/main">
          <x14:cfRule type="cellIs" priority="1" operator="equal" id="{6C48277C-5C13-4DE9-8889-DFD61DA0D335}">
            <xm:f>Aux!$A$2</xm:f>
            <x14:dxf>
              <fill>
                <patternFill>
                  <bgColor theme="0" tint="-0.14996795556505021"/>
                </patternFill>
              </fill>
            </x14:dxf>
          </x14:cfRule>
          <x14:cfRule type="cellIs" priority="2" operator="equal" id="{17E0F561-7A61-448F-B56B-0DDEBBCCAE4F}">
            <xm:f>Aux!$A$5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3" operator="equal" id="{C8FA3CB1-6039-4337-AACB-C5B39DFC1478}">
            <xm:f>Aux!$A$4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4" operator="equal" id="{99AF9DB6-C1FE-4D8B-8A0B-1AE5C125FC4E}">
            <xm:f>Aux!$A$3</xm:f>
            <x14:dxf>
              <font>
                <color theme="0"/>
              </font>
              <fill>
                <patternFill>
                  <bgColor rgb="FF00B050"/>
                </patternFill>
              </fill>
            </x14:dxf>
          </x14:cfRule>
          <xm:sqref>H7:H906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 de operação!" error="_x000a_Selecione um valor da lista.">
          <x14:formula1>
            <xm:f>Aux!$E$2:$E$13</xm:f>
          </x14:formula1>
          <xm:sqref>B7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6"/>
  <sheetViews>
    <sheetView showGridLines="0" zoomScaleNormal="100" workbookViewId="0"/>
  </sheetViews>
  <sheetFormatPr defaultRowHeight="15" x14ac:dyDescent="0.25"/>
  <cols>
    <col min="1" max="1" width="2.7109375" style="6" customWidth="1"/>
    <col min="2" max="2" width="23.28515625" style="6" customWidth="1"/>
    <col min="3" max="3" width="2.7109375" style="6" customWidth="1"/>
    <col min="4" max="4" width="23.7109375" style="6" customWidth="1"/>
    <col min="5" max="5" width="18.7109375" style="6" customWidth="1"/>
    <col min="6" max="6" width="12" style="6" bestFit="1" customWidth="1"/>
    <col min="7" max="7" width="5.7109375" style="6" hidden="1" customWidth="1"/>
    <col min="8" max="8" width="2.7109375" style="6" customWidth="1"/>
    <col min="9" max="9" width="23.7109375" style="6" customWidth="1"/>
    <col min="10" max="10" width="14.5703125" style="6" customWidth="1"/>
    <col min="11" max="11" width="12" style="6" bestFit="1" customWidth="1"/>
    <col min="12" max="12" width="11.7109375" style="6" bestFit="1" customWidth="1"/>
    <col min="13" max="13" width="15.85546875" style="6" bestFit="1" customWidth="1"/>
    <col min="14" max="14" width="5.7109375" style="6" hidden="1" customWidth="1"/>
    <col min="15" max="16384" width="9.140625" style="6"/>
  </cols>
  <sheetData>
    <row r="1" spans="2:14" s="1" customFormat="1" ht="30" customHeight="1" x14ac:dyDescent="0.25"/>
    <row r="2" spans="2:14" s="2" customFormat="1" ht="24.95" customHeight="1" x14ac:dyDescent="0.25"/>
    <row r="3" spans="2:14" s="3" customFormat="1" ht="20.100000000000001" customHeight="1" x14ac:dyDescent="0.25"/>
    <row r="4" spans="2:14" ht="30" customHeight="1" thickBot="1" x14ac:dyDescent="0.3">
      <c r="B4" s="26" t="s">
        <v>57</v>
      </c>
      <c r="D4" s="50" t="str">
        <f ca="1">"Lista de visitas realizadas no cliente "&amp;$B$5&amp;" no mês de "&amp;$B$7&amp;" de "&amp;RelGer!$C$4&amp;" (total de "&amp;COUNT($G$6:$G$450)&amp;" visitas)"</f>
        <v>Lista de visitas realizadas no cliente Empresa 1 no mês de julho de 2026 (total de 0 visitas)</v>
      </c>
      <c r="E4" s="50"/>
      <c r="F4" s="50"/>
      <c r="I4" s="50" t="str">
        <f ca="1">"Lista de visitas não realizadas no cliente "&amp;$B$5&amp;" no mês de "&amp;$B$7&amp;" de "&amp;RelGer!$C$4&amp;" (total de "&amp;COUNT($N$6:$N$450)&amp;" visitas)"</f>
        <v>Lista de visitas não realizadas no cliente Empresa 1 no mês de julho de 2026 (total de 0 visitas)</v>
      </c>
      <c r="J4" s="50"/>
      <c r="K4" s="50"/>
      <c r="L4" s="50"/>
      <c r="M4" s="50"/>
    </row>
    <row r="5" spans="2:14" ht="30" customHeight="1" thickBot="1" x14ac:dyDescent="0.3">
      <c r="B5" s="31" t="s">
        <v>21</v>
      </c>
      <c r="D5" s="27" t="s">
        <v>0</v>
      </c>
      <c r="E5" s="27" t="s">
        <v>26</v>
      </c>
      <c r="F5" s="27" t="s">
        <v>24</v>
      </c>
      <c r="G5" s="32" t="s">
        <v>56</v>
      </c>
      <c r="I5" s="33" t="s">
        <v>0</v>
      </c>
      <c r="J5" s="33" t="s">
        <v>26</v>
      </c>
      <c r="K5" s="33" t="s">
        <v>24</v>
      </c>
      <c r="L5" s="33" t="s">
        <v>27</v>
      </c>
      <c r="M5" s="33" t="s">
        <v>28</v>
      </c>
      <c r="N5" s="32" t="s">
        <v>56</v>
      </c>
    </row>
    <row r="6" spans="2:14" ht="30" customHeight="1" x14ac:dyDescent="0.25">
      <c r="B6" s="26" t="s">
        <v>51</v>
      </c>
      <c r="D6" s="28" t="str">
        <f ca="1">IF($G6="","",IFERROR(INDEX(tbVisitas[],MATCH($G6,tbVisitas[Linha],0),2),""))</f>
        <v/>
      </c>
      <c r="E6" s="28" t="str">
        <f ca="1">IF($G6="","",IFERROR(INDEX(tbVisitas[],MATCH($G6,tbVisitas[Linha],0),5),""))</f>
        <v/>
      </c>
      <c r="F6" s="29" t="str">
        <f ca="1">IF($G6="","",IFERROR(INDEX(tbVisitas[],MATCH($G6,tbVisitas[Linha],0),1),""))</f>
        <v/>
      </c>
      <c r="G6" s="30" t="str">
        <f t="array" aca="1" ref="G6" ca="1">IFERROR(INDEX(tbVisitas[],MATCH(SMALL(IF((tbVisitas[Realizada?]="Sim")*(tbVisitas[Cliente]=$B$5)*(tbVisitas[Data]&gt;=VLOOKUP($B$7,Aux!$E$2:$G$13,2,FALSE))*(tbVisitas[Data]&lt;=VLOOKUP($B$7,Aux!$E$2:$G$13,3,FALSE))=1,tbVisitas[Linha]),ROW(A1)),IF((tbVisitas[Realizada?]="Sim")*(tbVisitas[Cliente]=$B$5)*(tbVisitas[Data]&gt;=VLOOKUP($B$7,Aux!$E$2:$G$13,2,FALSE))*(tbVisitas[Data]&lt;=VLOOKUP($B$7,Aux!$E$2:$G$13,3,FALSE))=1,tbVisitas[Linha]),0),9),"")</f>
        <v/>
      </c>
      <c r="I6" s="28" t="str">
        <f ca="1">IF($N6="","",IFERROR(INDEX(tbVisitas[],MATCH($N6,tbVisitas[Linha],0),2),""))</f>
        <v/>
      </c>
      <c r="J6" s="28" t="str">
        <f ca="1">IF($N6="","",IFERROR(INDEX(tbVisitas[],MATCH($N6,tbVisitas[Linha],0),5),""))</f>
        <v/>
      </c>
      <c r="K6" s="29" t="str">
        <f ca="1">IF($N6="","",IFERROR(INDEX(tbVisitas[],MATCH($N6,tbVisitas[Linha],0),1),""))</f>
        <v/>
      </c>
      <c r="L6" s="30" t="str">
        <f ca="1">IF($N6="","",IFERROR(INDEX(tbVisitas[],MATCH($N6,tbVisitas[Linha],0),6),""))</f>
        <v/>
      </c>
      <c r="M6" s="30" t="str">
        <f ca="1">IF($N6="","",IFERROR(INDEX(tbVisitas[],MATCH($N6,tbVisitas[Linha],0),7),""))</f>
        <v/>
      </c>
      <c r="N6" s="30" t="str">
        <f t="array" aca="1" ref="N6" ca="1">IFERROR(INDEX(tbVisitas[],MATCH(SMALL(IF((tbVisitas[Realizada?]&lt;&gt;"Sim")*(tbVisitas[Cliente]=$B$5)*(tbVisitas[Data]&gt;=VLOOKUP($B$7,Aux!$E$2:$G$13,2,FALSE))*(tbVisitas[Data]&lt;=VLOOKUP($B$7,Aux!$E$2:$G$13,3,FALSE))=1,tbVisitas[Linha]),ROW(H1)),IF((tbVisitas[Realizada?]&lt;&gt;"Sim")*(tbVisitas[Cliente]=$B$5)*(tbVisitas[Data]&gt;=VLOOKUP($B$7,Aux!$E$2:$G$13,2,FALSE))*(tbVisitas[Data]&lt;=VLOOKUP($B$7,Aux!$E$2:$G$13,3,FALSE))=1,tbVisitas[Linha]),0),9),"")</f>
        <v/>
      </c>
    </row>
    <row r="7" spans="2:14" ht="30" customHeight="1" x14ac:dyDescent="0.25">
      <c r="B7" s="31" t="s">
        <v>42</v>
      </c>
      <c r="D7" s="28" t="str">
        <f ca="1">IF($G7="","",IFERROR(INDEX(tbVisitas[],MATCH($G7,tbVisitas[Linha],0),2),""))</f>
        <v/>
      </c>
      <c r="E7" s="28" t="str">
        <f ca="1">IF($G7="","",IFERROR(INDEX(tbVisitas[],MATCH($G7,tbVisitas[Linha],0),5),""))</f>
        <v/>
      </c>
      <c r="F7" s="29" t="str">
        <f ca="1">IF($G7="","",IFERROR(INDEX(tbVisitas[],MATCH($G7,tbVisitas[Linha],0),1),""))</f>
        <v/>
      </c>
      <c r="G7" s="30" t="str">
        <f t="array" aca="1" ref="G7" ca="1">IFERROR(INDEX(tbVisitas[],MATCH(SMALL(IF((tbVisitas[Realizada?]="Sim")*(tbVisitas[Cliente]=$B$5)*(tbVisitas[Data]&gt;=VLOOKUP($B$7,Aux!$E$2:$G$13,2,FALSE))*(tbVisitas[Data]&lt;=VLOOKUP($B$7,Aux!$E$2:$G$13,3,FALSE))=1,tbVisitas[Linha]),ROW(A2)),IF((tbVisitas[Realizada?]="Sim")*(tbVisitas[Cliente]=$B$5)*(tbVisitas[Data]&gt;=VLOOKUP($B$7,Aux!$E$2:$G$13,2,FALSE))*(tbVisitas[Data]&lt;=VLOOKUP($B$7,Aux!$E$2:$G$13,3,FALSE))=1,tbVisitas[Linha]),0),9),"")</f>
        <v/>
      </c>
      <c r="I7" s="28" t="str">
        <f ca="1">IF($N7="","",IFERROR(INDEX(tbVisitas[],MATCH($N7,tbVisitas[Linha],0),2),""))</f>
        <v/>
      </c>
      <c r="J7" s="28" t="str">
        <f ca="1">IF($N7="","",IFERROR(INDEX(tbVisitas[],MATCH($N7,tbVisitas[Linha],0),5),""))</f>
        <v/>
      </c>
      <c r="K7" s="29" t="str">
        <f ca="1">IF($N7="","",IFERROR(INDEX(tbVisitas[],MATCH($N7,tbVisitas[Linha],0),1),""))</f>
        <v/>
      </c>
      <c r="L7" s="30" t="str">
        <f ca="1">IF($N7="","",IFERROR(INDEX(tbVisitas[],MATCH($N7,tbVisitas[Linha],0),6),""))</f>
        <v/>
      </c>
      <c r="M7" s="30" t="str">
        <f ca="1">IF($N7="","",IFERROR(INDEX(tbVisitas[],MATCH($N7,tbVisitas[Linha],0),7),""))</f>
        <v/>
      </c>
      <c r="N7" s="30" t="str">
        <f t="array" aca="1" ref="N7" ca="1">IFERROR(INDEX(tbVisitas[],MATCH(SMALL(IF((tbVisitas[Realizada?]&lt;&gt;"Sim")*(tbVisitas[Cliente]=$B$5)*(tbVisitas[Data]&gt;=VLOOKUP($B$7,Aux!$E$2:$G$13,2,FALSE))*(tbVisitas[Data]&lt;=VLOOKUP($B$7,Aux!$E$2:$G$13,3,FALSE))=1,tbVisitas[Linha]),ROW(H2)),IF((tbVisitas[Realizada?]&lt;&gt;"Sim")*(tbVisitas[Cliente]=$B$5)*(tbVisitas[Data]&gt;=VLOOKUP($B$7,Aux!$E$2:$G$13,2,FALSE))*(tbVisitas[Data]&lt;=VLOOKUP($B$7,Aux!$E$2:$G$13,3,FALSE))=1,tbVisitas[Linha]),0),9),"")</f>
        <v/>
      </c>
    </row>
    <row r="8" spans="2:14" ht="30" customHeight="1" x14ac:dyDescent="0.25">
      <c r="D8" s="28" t="str">
        <f ca="1">IF($G8="","",IFERROR(INDEX(tbVisitas[],MATCH($G8,tbVisitas[Linha],0),2),""))</f>
        <v/>
      </c>
      <c r="E8" s="28" t="str">
        <f ca="1">IF($G8="","",IFERROR(INDEX(tbVisitas[],MATCH($G8,tbVisitas[Linha],0),5),""))</f>
        <v/>
      </c>
      <c r="F8" s="29" t="str">
        <f ca="1">IF($G8="","",IFERROR(INDEX(tbVisitas[],MATCH($G8,tbVisitas[Linha],0),1),""))</f>
        <v/>
      </c>
      <c r="G8" s="30" t="str">
        <f t="array" aca="1" ref="G8" ca="1">IFERROR(INDEX(tbVisitas[],MATCH(SMALL(IF((tbVisitas[Realizada?]="Sim")*(tbVisitas[Cliente]=$B$5)*(tbVisitas[Data]&gt;=VLOOKUP($B$7,Aux!$E$2:$G$13,2,FALSE))*(tbVisitas[Data]&lt;=VLOOKUP($B$7,Aux!$E$2:$G$13,3,FALSE))=1,tbVisitas[Linha]),ROW(A3)),IF((tbVisitas[Realizada?]="Sim")*(tbVisitas[Cliente]=$B$5)*(tbVisitas[Data]&gt;=VLOOKUP($B$7,Aux!$E$2:$G$13,2,FALSE))*(tbVisitas[Data]&lt;=VLOOKUP($B$7,Aux!$E$2:$G$13,3,FALSE))=1,tbVisitas[Linha]),0),9),"")</f>
        <v/>
      </c>
      <c r="I8" s="28" t="str">
        <f ca="1">IF($N8="","",IFERROR(INDEX(tbVisitas[],MATCH($N8,tbVisitas[Linha],0),2),""))</f>
        <v/>
      </c>
      <c r="J8" s="28" t="str">
        <f ca="1">IF($N8="","",IFERROR(INDEX(tbVisitas[],MATCH($N8,tbVisitas[Linha],0),5),""))</f>
        <v/>
      </c>
      <c r="K8" s="29" t="str">
        <f ca="1">IF($N8="","",IFERROR(INDEX(tbVisitas[],MATCH($N8,tbVisitas[Linha],0),1),""))</f>
        <v/>
      </c>
      <c r="L8" s="30" t="str">
        <f ca="1">IF($N8="","",IFERROR(INDEX(tbVisitas[],MATCH($N8,tbVisitas[Linha],0),6),""))</f>
        <v/>
      </c>
      <c r="M8" s="30" t="str">
        <f ca="1">IF($N8="","",IFERROR(INDEX(tbVisitas[],MATCH($N8,tbVisitas[Linha],0),7),""))</f>
        <v/>
      </c>
      <c r="N8" s="30" t="str">
        <f t="array" aca="1" ref="N8" ca="1">IFERROR(INDEX(tbVisitas[],MATCH(SMALL(IF((tbVisitas[Realizada?]&lt;&gt;"Sim")*(tbVisitas[Cliente]=$B$5)*(tbVisitas[Data]&gt;=VLOOKUP($B$7,Aux!$E$2:$G$13,2,FALSE))*(tbVisitas[Data]&lt;=VLOOKUP($B$7,Aux!$E$2:$G$13,3,FALSE))=1,tbVisitas[Linha]),ROW(H3)),IF((tbVisitas[Realizada?]&lt;&gt;"Sim")*(tbVisitas[Cliente]=$B$5)*(tbVisitas[Data]&gt;=VLOOKUP($B$7,Aux!$E$2:$G$13,2,FALSE))*(tbVisitas[Data]&lt;=VLOOKUP($B$7,Aux!$E$2:$G$13,3,FALSE))=1,tbVisitas[Linha]),0),9),"")</f>
        <v/>
      </c>
    </row>
    <row r="9" spans="2:14" ht="30" customHeight="1" x14ac:dyDescent="0.25">
      <c r="D9" s="28" t="str">
        <f ca="1">IF($G9="","",IFERROR(INDEX(tbVisitas[],MATCH($G9,tbVisitas[Linha],0),2),""))</f>
        <v/>
      </c>
      <c r="E9" s="28" t="str">
        <f ca="1">IF($G9="","",IFERROR(INDEX(tbVisitas[],MATCH($G9,tbVisitas[Linha],0),5),""))</f>
        <v/>
      </c>
      <c r="F9" s="29" t="str">
        <f ca="1">IF($G9="","",IFERROR(INDEX(tbVisitas[],MATCH($G9,tbVisitas[Linha],0),1),""))</f>
        <v/>
      </c>
      <c r="G9" s="30" t="str">
        <f t="array" aca="1" ref="G9" ca="1">IFERROR(INDEX(tbVisitas[],MATCH(SMALL(IF((tbVisitas[Realizada?]="Sim")*(tbVisitas[Cliente]=$B$5)*(tbVisitas[Data]&gt;=VLOOKUP($B$7,Aux!$E$2:$G$13,2,FALSE))*(tbVisitas[Data]&lt;=VLOOKUP($B$7,Aux!$E$2:$G$13,3,FALSE))=1,tbVisitas[Linha]),ROW(A4)),IF((tbVisitas[Realizada?]="Sim")*(tbVisitas[Cliente]=$B$5)*(tbVisitas[Data]&gt;=VLOOKUP($B$7,Aux!$E$2:$G$13,2,FALSE))*(tbVisitas[Data]&lt;=VLOOKUP($B$7,Aux!$E$2:$G$13,3,FALSE))=1,tbVisitas[Linha]),0),9),"")</f>
        <v/>
      </c>
      <c r="I9" s="28" t="str">
        <f ca="1">IF($N9="","",IFERROR(INDEX(tbVisitas[],MATCH($N9,tbVisitas[Linha],0),2),""))</f>
        <v/>
      </c>
      <c r="J9" s="28" t="str">
        <f ca="1">IF($N9="","",IFERROR(INDEX(tbVisitas[],MATCH($N9,tbVisitas[Linha],0),5),""))</f>
        <v/>
      </c>
      <c r="K9" s="29" t="str">
        <f ca="1">IF($N9="","",IFERROR(INDEX(tbVisitas[],MATCH($N9,tbVisitas[Linha],0),1),""))</f>
        <v/>
      </c>
      <c r="L9" s="30" t="str">
        <f ca="1">IF($N9="","",IFERROR(INDEX(tbVisitas[],MATCH($N9,tbVisitas[Linha],0),6),""))</f>
        <v/>
      </c>
      <c r="M9" s="30" t="str">
        <f ca="1">IF($N9="","",IFERROR(INDEX(tbVisitas[],MATCH($N9,tbVisitas[Linha],0),7),""))</f>
        <v/>
      </c>
      <c r="N9" s="30" t="str">
        <f t="array" aca="1" ref="N9" ca="1">IFERROR(INDEX(tbVisitas[],MATCH(SMALL(IF((tbVisitas[Realizada?]&lt;&gt;"Sim")*(tbVisitas[Cliente]=$B$5)*(tbVisitas[Data]&gt;=VLOOKUP($B$7,Aux!$E$2:$G$13,2,FALSE))*(tbVisitas[Data]&lt;=VLOOKUP($B$7,Aux!$E$2:$G$13,3,FALSE))=1,tbVisitas[Linha]),ROW(H4)),IF((tbVisitas[Realizada?]&lt;&gt;"Sim")*(tbVisitas[Cliente]=$B$5)*(tbVisitas[Data]&gt;=VLOOKUP($B$7,Aux!$E$2:$G$13,2,FALSE))*(tbVisitas[Data]&lt;=VLOOKUP($B$7,Aux!$E$2:$G$13,3,FALSE))=1,tbVisitas[Linha]),0),9),"")</f>
        <v/>
      </c>
    </row>
    <row r="10" spans="2:14" ht="30" customHeight="1" x14ac:dyDescent="0.25">
      <c r="D10" s="28" t="str">
        <f ca="1">IF($G10="","",IFERROR(INDEX(tbVisitas[],MATCH($G10,tbVisitas[Linha],0),2),""))</f>
        <v/>
      </c>
      <c r="E10" s="28" t="str">
        <f ca="1">IF($G10="","",IFERROR(INDEX(tbVisitas[],MATCH($G10,tbVisitas[Linha],0),5),""))</f>
        <v/>
      </c>
      <c r="F10" s="29" t="str">
        <f ca="1">IF($G10="","",IFERROR(INDEX(tbVisitas[],MATCH($G10,tbVisitas[Linha],0),1),""))</f>
        <v/>
      </c>
      <c r="G10" s="30" t="str">
        <f t="array" aca="1" ref="G10" ca="1">IFERROR(INDEX(tbVisitas[],MATCH(SMALL(IF((tbVisitas[Realizada?]="Sim")*(tbVisitas[Cliente]=$B$5)*(tbVisitas[Data]&gt;=VLOOKUP($B$7,Aux!$E$2:$G$13,2,FALSE))*(tbVisitas[Data]&lt;=VLOOKUP($B$7,Aux!$E$2:$G$13,3,FALSE))=1,tbVisitas[Linha]),ROW(A5)),IF((tbVisitas[Realizada?]="Sim")*(tbVisitas[Cliente]=$B$5)*(tbVisitas[Data]&gt;=VLOOKUP($B$7,Aux!$E$2:$G$13,2,FALSE))*(tbVisitas[Data]&lt;=VLOOKUP($B$7,Aux!$E$2:$G$13,3,FALSE))=1,tbVisitas[Linha]),0),9),"")</f>
        <v/>
      </c>
      <c r="I10" s="28" t="str">
        <f ca="1">IF($N10="","",IFERROR(INDEX(tbVisitas[],MATCH($N10,tbVisitas[Linha],0),2),""))</f>
        <v/>
      </c>
      <c r="J10" s="28" t="str">
        <f ca="1">IF($N10="","",IFERROR(INDEX(tbVisitas[],MATCH($N10,tbVisitas[Linha],0),5),""))</f>
        <v/>
      </c>
      <c r="K10" s="29" t="str">
        <f ca="1">IF($N10="","",IFERROR(INDEX(tbVisitas[],MATCH($N10,tbVisitas[Linha],0),1),""))</f>
        <v/>
      </c>
      <c r="L10" s="30" t="str">
        <f ca="1">IF($N10="","",IFERROR(INDEX(tbVisitas[],MATCH($N10,tbVisitas[Linha],0),6),""))</f>
        <v/>
      </c>
      <c r="M10" s="30" t="str">
        <f ca="1">IF($N10="","",IFERROR(INDEX(tbVisitas[],MATCH($N10,tbVisitas[Linha],0),7),""))</f>
        <v/>
      </c>
      <c r="N10" s="30" t="str">
        <f t="array" aca="1" ref="N10" ca="1">IFERROR(INDEX(tbVisitas[],MATCH(SMALL(IF((tbVisitas[Realizada?]&lt;&gt;"Sim")*(tbVisitas[Cliente]=$B$5)*(tbVisitas[Data]&gt;=VLOOKUP($B$7,Aux!$E$2:$G$13,2,FALSE))*(tbVisitas[Data]&lt;=VLOOKUP($B$7,Aux!$E$2:$G$13,3,FALSE))=1,tbVisitas[Linha]),ROW(H5)),IF((tbVisitas[Realizada?]&lt;&gt;"Sim")*(tbVisitas[Cliente]=$B$5)*(tbVisitas[Data]&gt;=VLOOKUP($B$7,Aux!$E$2:$G$13,2,FALSE))*(tbVisitas[Data]&lt;=VLOOKUP($B$7,Aux!$E$2:$G$13,3,FALSE))=1,tbVisitas[Linha]),0),9),"")</f>
        <v/>
      </c>
    </row>
    <row r="11" spans="2:14" ht="30" customHeight="1" x14ac:dyDescent="0.25">
      <c r="D11" s="28" t="str">
        <f ca="1">IF($G11="","",IFERROR(INDEX(tbVisitas[],MATCH($G11,tbVisitas[Linha],0),2),""))</f>
        <v/>
      </c>
      <c r="E11" s="28" t="str">
        <f ca="1">IF($G11="","",IFERROR(INDEX(tbVisitas[],MATCH($G11,tbVisitas[Linha],0),5),""))</f>
        <v/>
      </c>
      <c r="F11" s="29" t="str">
        <f ca="1">IF($G11="","",IFERROR(INDEX(tbVisitas[],MATCH($G11,tbVisitas[Linha],0),1),""))</f>
        <v/>
      </c>
      <c r="G11" s="30" t="str">
        <f t="array" aca="1" ref="G11" ca="1">IFERROR(INDEX(tbVisitas[],MATCH(SMALL(IF((tbVisitas[Realizada?]="Sim")*(tbVisitas[Cliente]=$B$5)*(tbVisitas[Data]&gt;=VLOOKUP($B$7,Aux!$E$2:$G$13,2,FALSE))*(tbVisitas[Data]&lt;=VLOOKUP($B$7,Aux!$E$2:$G$13,3,FALSE))=1,tbVisitas[Linha]),ROW(A6)),IF((tbVisitas[Realizada?]="Sim")*(tbVisitas[Cliente]=$B$5)*(tbVisitas[Data]&gt;=VLOOKUP($B$7,Aux!$E$2:$G$13,2,FALSE))*(tbVisitas[Data]&lt;=VLOOKUP($B$7,Aux!$E$2:$G$13,3,FALSE))=1,tbVisitas[Linha]),0),9),"")</f>
        <v/>
      </c>
      <c r="I11" s="28" t="str">
        <f ca="1">IF($N11="","",IFERROR(INDEX(tbVisitas[],MATCH($N11,tbVisitas[Linha],0),2),""))</f>
        <v/>
      </c>
      <c r="J11" s="28" t="str">
        <f ca="1">IF($N11="","",IFERROR(INDEX(tbVisitas[],MATCH($N11,tbVisitas[Linha],0),5),""))</f>
        <v/>
      </c>
      <c r="K11" s="29" t="str">
        <f ca="1">IF($N11="","",IFERROR(INDEX(tbVisitas[],MATCH($N11,tbVisitas[Linha],0),1),""))</f>
        <v/>
      </c>
      <c r="L11" s="30" t="str">
        <f ca="1">IF($N11="","",IFERROR(INDEX(tbVisitas[],MATCH($N11,tbVisitas[Linha],0),6),""))</f>
        <v/>
      </c>
      <c r="M11" s="30" t="str">
        <f ca="1">IF($N11="","",IFERROR(INDEX(tbVisitas[],MATCH($N11,tbVisitas[Linha],0),7),""))</f>
        <v/>
      </c>
      <c r="N11" s="30" t="str">
        <f t="array" aca="1" ref="N11" ca="1">IFERROR(INDEX(tbVisitas[],MATCH(SMALL(IF((tbVisitas[Realizada?]&lt;&gt;"Sim")*(tbVisitas[Cliente]=$B$5)*(tbVisitas[Data]&gt;=VLOOKUP($B$7,Aux!$E$2:$G$13,2,FALSE))*(tbVisitas[Data]&lt;=VLOOKUP($B$7,Aux!$E$2:$G$13,3,FALSE))=1,tbVisitas[Linha]),ROW(H6)),IF((tbVisitas[Realizada?]&lt;&gt;"Sim")*(tbVisitas[Cliente]=$B$5)*(tbVisitas[Data]&gt;=VLOOKUP($B$7,Aux!$E$2:$G$13,2,FALSE))*(tbVisitas[Data]&lt;=VLOOKUP($B$7,Aux!$E$2:$G$13,3,FALSE))=1,tbVisitas[Linha]),0),9),"")</f>
        <v/>
      </c>
    </row>
    <row r="12" spans="2:14" ht="30" customHeight="1" x14ac:dyDescent="0.25">
      <c r="D12" s="28" t="str">
        <f ca="1">IF($G12="","",IFERROR(INDEX(tbVisitas[],MATCH($G12,tbVisitas[Linha],0),2),""))</f>
        <v/>
      </c>
      <c r="E12" s="28" t="str">
        <f ca="1">IF($G12="","",IFERROR(INDEX(tbVisitas[],MATCH($G12,tbVisitas[Linha],0),5),""))</f>
        <v/>
      </c>
      <c r="F12" s="29" t="str">
        <f ca="1">IF($G12="","",IFERROR(INDEX(tbVisitas[],MATCH($G12,tbVisitas[Linha],0),1),""))</f>
        <v/>
      </c>
      <c r="G12" s="30" t="str">
        <f t="array" aca="1" ref="G12" ca="1">IFERROR(INDEX(tbVisitas[],MATCH(SMALL(IF((tbVisitas[Realizada?]="Sim")*(tbVisitas[Cliente]=$B$5)*(tbVisitas[Data]&gt;=VLOOKUP($B$7,Aux!$E$2:$G$13,2,FALSE))*(tbVisitas[Data]&lt;=VLOOKUP($B$7,Aux!$E$2:$G$13,3,FALSE))=1,tbVisitas[Linha]),ROW(A7)),IF((tbVisitas[Realizada?]="Sim")*(tbVisitas[Cliente]=$B$5)*(tbVisitas[Data]&gt;=VLOOKUP($B$7,Aux!$E$2:$G$13,2,FALSE))*(tbVisitas[Data]&lt;=VLOOKUP($B$7,Aux!$E$2:$G$13,3,FALSE))=1,tbVisitas[Linha]),0),9),"")</f>
        <v/>
      </c>
      <c r="I12" s="28" t="str">
        <f ca="1">IF($N12="","",IFERROR(INDEX(tbVisitas[],MATCH($N12,tbVisitas[Linha],0),2),""))</f>
        <v/>
      </c>
      <c r="J12" s="28" t="str">
        <f ca="1">IF($N12="","",IFERROR(INDEX(tbVisitas[],MATCH($N12,tbVisitas[Linha],0),5),""))</f>
        <v/>
      </c>
      <c r="K12" s="29" t="str">
        <f ca="1">IF($N12="","",IFERROR(INDEX(tbVisitas[],MATCH($N12,tbVisitas[Linha],0),1),""))</f>
        <v/>
      </c>
      <c r="L12" s="30" t="str">
        <f ca="1">IF($N12="","",IFERROR(INDEX(tbVisitas[],MATCH($N12,tbVisitas[Linha],0),6),""))</f>
        <v/>
      </c>
      <c r="M12" s="30" t="str">
        <f ca="1">IF($N12="","",IFERROR(INDEX(tbVisitas[],MATCH($N12,tbVisitas[Linha],0),7),""))</f>
        <v/>
      </c>
      <c r="N12" s="30" t="str">
        <f t="array" aca="1" ref="N12" ca="1">IFERROR(INDEX(tbVisitas[],MATCH(SMALL(IF((tbVisitas[Realizada?]&lt;&gt;"Sim")*(tbVisitas[Cliente]=$B$5)*(tbVisitas[Data]&gt;=VLOOKUP($B$7,Aux!$E$2:$G$13,2,FALSE))*(tbVisitas[Data]&lt;=VLOOKUP($B$7,Aux!$E$2:$G$13,3,FALSE))=1,tbVisitas[Linha]),ROW(H7)),IF((tbVisitas[Realizada?]&lt;&gt;"Sim")*(tbVisitas[Cliente]=$B$5)*(tbVisitas[Data]&gt;=VLOOKUP($B$7,Aux!$E$2:$G$13,2,FALSE))*(tbVisitas[Data]&lt;=VLOOKUP($B$7,Aux!$E$2:$G$13,3,FALSE))=1,tbVisitas[Linha]),0),9),"")</f>
        <v/>
      </c>
    </row>
    <row r="13" spans="2:14" ht="30" customHeight="1" x14ac:dyDescent="0.25">
      <c r="D13" s="28" t="str">
        <f ca="1">IF($G13="","",IFERROR(INDEX(tbVisitas[],MATCH($G13,tbVisitas[Linha],0),2),""))</f>
        <v/>
      </c>
      <c r="E13" s="28" t="str">
        <f ca="1">IF($G13="","",IFERROR(INDEX(tbVisitas[],MATCH($G13,tbVisitas[Linha],0),5),""))</f>
        <v/>
      </c>
      <c r="F13" s="29" t="str">
        <f ca="1">IF($G13="","",IFERROR(INDEX(tbVisitas[],MATCH($G13,tbVisitas[Linha],0),1),""))</f>
        <v/>
      </c>
      <c r="G13" s="30" t="str">
        <f t="array" aca="1" ref="G13" ca="1">IFERROR(INDEX(tbVisitas[],MATCH(SMALL(IF((tbVisitas[Realizada?]="Sim")*(tbVisitas[Cliente]=$B$5)*(tbVisitas[Data]&gt;=VLOOKUP($B$7,Aux!$E$2:$G$13,2,FALSE))*(tbVisitas[Data]&lt;=VLOOKUP($B$7,Aux!$E$2:$G$13,3,FALSE))=1,tbVisitas[Linha]),ROW(A8)),IF((tbVisitas[Realizada?]="Sim")*(tbVisitas[Cliente]=$B$5)*(tbVisitas[Data]&gt;=VLOOKUP($B$7,Aux!$E$2:$G$13,2,FALSE))*(tbVisitas[Data]&lt;=VLOOKUP($B$7,Aux!$E$2:$G$13,3,FALSE))=1,tbVisitas[Linha]),0),9),"")</f>
        <v/>
      </c>
      <c r="I13" s="28" t="str">
        <f ca="1">IF($N13="","",IFERROR(INDEX(tbVisitas[],MATCH($N13,tbVisitas[Linha],0),2),""))</f>
        <v/>
      </c>
      <c r="J13" s="28" t="str">
        <f ca="1">IF($N13="","",IFERROR(INDEX(tbVisitas[],MATCH($N13,tbVisitas[Linha],0),5),""))</f>
        <v/>
      </c>
      <c r="K13" s="29" t="str">
        <f ca="1">IF($N13="","",IFERROR(INDEX(tbVisitas[],MATCH($N13,tbVisitas[Linha],0),1),""))</f>
        <v/>
      </c>
      <c r="L13" s="30" t="str">
        <f ca="1">IF($N13="","",IFERROR(INDEX(tbVisitas[],MATCH($N13,tbVisitas[Linha],0),6),""))</f>
        <v/>
      </c>
      <c r="M13" s="30" t="str">
        <f ca="1">IF($N13="","",IFERROR(INDEX(tbVisitas[],MATCH($N13,tbVisitas[Linha],0),7),""))</f>
        <v/>
      </c>
      <c r="N13" s="30" t="str">
        <f t="array" aca="1" ref="N13" ca="1">IFERROR(INDEX(tbVisitas[],MATCH(SMALL(IF((tbVisitas[Realizada?]&lt;&gt;"Sim")*(tbVisitas[Cliente]=$B$5)*(tbVisitas[Data]&gt;=VLOOKUP($B$7,Aux!$E$2:$G$13,2,FALSE))*(tbVisitas[Data]&lt;=VLOOKUP($B$7,Aux!$E$2:$G$13,3,FALSE))=1,tbVisitas[Linha]),ROW(H8)),IF((tbVisitas[Realizada?]&lt;&gt;"Sim")*(tbVisitas[Cliente]=$B$5)*(tbVisitas[Data]&gt;=VLOOKUP($B$7,Aux!$E$2:$G$13,2,FALSE))*(tbVisitas[Data]&lt;=VLOOKUP($B$7,Aux!$E$2:$G$13,3,FALSE))=1,tbVisitas[Linha]),0),9),"")</f>
        <v/>
      </c>
    </row>
    <row r="14" spans="2:14" ht="30" customHeight="1" x14ac:dyDescent="0.25">
      <c r="D14" s="28" t="str">
        <f ca="1">IF($G14="","",IFERROR(INDEX(tbVisitas[],MATCH($G14,tbVisitas[Linha],0),2),""))</f>
        <v/>
      </c>
      <c r="E14" s="28" t="str">
        <f ca="1">IF($G14="","",IFERROR(INDEX(tbVisitas[],MATCH($G14,tbVisitas[Linha],0),5),""))</f>
        <v/>
      </c>
      <c r="F14" s="29" t="str">
        <f ca="1">IF($G14="","",IFERROR(INDEX(tbVisitas[],MATCH($G14,tbVisitas[Linha],0),1),""))</f>
        <v/>
      </c>
      <c r="G14" s="30" t="str">
        <f t="array" aca="1" ref="G14" ca="1">IFERROR(INDEX(tbVisitas[],MATCH(SMALL(IF((tbVisitas[Realizada?]="Sim")*(tbVisitas[Cliente]=$B$5)*(tbVisitas[Data]&gt;=VLOOKUP($B$7,Aux!$E$2:$G$13,2,FALSE))*(tbVisitas[Data]&lt;=VLOOKUP($B$7,Aux!$E$2:$G$13,3,FALSE))=1,tbVisitas[Linha]),ROW(A9)),IF((tbVisitas[Realizada?]="Sim")*(tbVisitas[Cliente]=$B$5)*(tbVisitas[Data]&gt;=VLOOKUP($B$7,Aux!$E$2:$G$13,2,FALSE))*(tbVisitas[Data]&lt;=VLOOKUP($B$7,Aux!$E$2:$G$13,3,FALSE))=1,tbVisitas[Linha]),0),9),"")</f>
        <v/>
      </c>
      <c r="I14" s="28" t="str">
        <f ca="1">IF($N14="","",IFERROR(INDEX(tbVisitas[],MATCH($N14,tbVisitas[Linha],0),2),""))</f>
        <v/>
      </c>
      <c r="J14" s="28" t="str">
        <f ca="1">IF($N14="","",IFERROR(INDEX(tbVisitas[],MATCH($N14,tbVisitas[Linha],0),5),""))</f>
        <v/>
      </c>
      <c r="K14" s="29" t="str">
        <f ca="1">IF($N14="","",IFERROR(INDEX(tbVisitas[],MATCH($N14,tbVisitas[Linha],0),1),""))</f>
        <v/>
      </c>
      <c r="L14" s="30" t="str">
        <f ca="1">IF($N14="","",IFERROR(INDEX(tbVisitas[],MATCH($N14,tbVisitas[Linha],0),6),""))</f>
        <v/>
      </c>
      <c r="M14" s="30" t="str">
        <f ca="1">IF($N14="","",IFERROR(INDEX(tbVisitas[],MATCH($N14,tbVisitas[Linha],0),7),""))</f>
        <v/>
      </c>
      <c r="N14" s="30" t="str">
        <f t="array" aca="1" ref="N14" ca="1">IFERROR(INDEX(tbVisitas[],MATCH(SMALL(IF((tbVisitas[Realizada?]&lt;&gt;"Sim")*(tbVisitas[Cliente]=$B$5)*(tbVisitas[Data]&gt;=VLOOKUP($B$7,Aux!$E$2:$G$13,2,FALSE))*(tbVisitas[Data]&lt;=VLOOKUP($B$7,Aux!$E$2:$G$13,3,FALSE))=1,tbVisitas[Linha]),ROW(H9)),IF((tbVisitas[Realizada?]&lt;&gt;"Sim")*(tbVisitas[Cliente]=$B$5)*(tbVisitas[Data]&gt;=VLOOKUP($B$7,Aux!$E$2:$G$13,2,FALSE))*(tbVisitas[Data]&lt;=VLOOKUP($B$7,Aux!$E$2:$G$13,3,FALSE))=1,tbVisitas[Linha]),0),9),"")</f>
        <v/>
      </c>
    </row>
    <row r="15" spans="2:14" ht="30" customHeight="1" x14ac:dyDescent="0.25">
      <c r="D15" s="28" t="str">
        <f ca="1">IF($G15="","",IFERROR(INDEX(tbVisitas[],MATCH($G15,tbVisitas[Linha],0),2),""))</f>
        <v/>
      </c>
      <c r="E15" s="28" t="str">
        <f ca="1">IF($G15="","",IFERROR(INDEX(tbVisitas[],MATCH($G15,tbVisitas[Linha],0),5),""))</f>
        <v/>
      </c>
      <c r="F15" s="29" t="str">
        <f ca="1">IF($G15="","",IFERROR(INDEX(tbVisitas[],MATCH($G15,tbVisitas[Linha],0),1),""))</f>
        <v/>
      </c>
      <c r="G15" s="30" t="str">
        <f t="array" aca="1" ref="G15" ca="1">IFERROR(INDEX(tbVisitas[],MATCH(SMALL(IF((tbVisitas[Realizada?]="Sim")*(tbVisitas[Cliente]=$B$5)*(tbVisitas[Data]&gt;=VLOOKUP($B$7,Aux!$E$2:$G$13,2,FALSE))*(tbVisitas[Data]&lt;=VLOOKUP($B$7,Aux!$E$2:$G$13,3,FALSE))=1,tbVisitas[Linha]),ROW(A10)),IF((tbVisitas[Realizada?]="Sim")*(tbVisitas[Cliente]=$B$5)*(tbVisitas[Data]&gt;=VLOOKUP($B$7,Aux!$E$2:$G$13,2,FALSE))*(tbVisitas[Data]&lt;=VLOOKUP($B$7,Aux!$E$2:$G$13,3,FALSE))=1,tbVisitas[Linha]),0),9),"")</f>
        <v/>
      </c>
      <c r="I15" s="28" t="str">
        <f ca="1">IF($N15="","",IFERROR(INDEX(tbVisitas[],MATCH($N15,tbVisitas[Linha],0),2),""))</f>
        <v/>
      </c>
      <c r="J15" s="28" t="str">
        <f ca="1">IF($N15="","",IFERROR(INDEX(tbVisitas[],MATCH($N15,tbVisitas[Linha],0),5),""))</f>
        <v/>
      </c>
      <c r="K15" s="29" t="str">
        <f ca="1">IF($N15="","",IFERROR(INDEX(tbVisitas[],MATCH($N15,tbVisitas[Linha],0),1),""))</f>
        <v/>
      </c>
      <c r="L15" s="30" t="str">
        <f ca="1">IF($N15="","",IFERROR(INDEX(tbVisitas[],MATCH($N15,tbVisitas[Linha],0),6),""))</f>
        <v/>
      </c>
      <c r="M15" s="30" t="str">
        <f ca="1">IF($N15="","",IFERROR(INDEX(tbVisitas[],MATCH($N15,tbVisitas[Linha],0),7),""))</f>
        <v/>
      </c>
      <c r="N15" s="30" t="str">
        <f t="array" aca="1" ref="N15" ca="1">IFERROR(INDEX(tbVisitas[],MATCH(SMALL(IF((tbVisitas[Realizada?]&lt;&gt;"Sim")*(tbVisitas[Cliente]=$B$5)*(tbVisitas[Data]&gt;=VLOOKUP($B$7,Aux!$E$2:$G$13,2,FALSE))*(tbVisitas[Data]&lt;=VLOOKUP($B$7,Aux!$E$2:$G$13,3,FALSE))=1,tbVisitas[Linha]),ROW(H10)),IF((tbVisitas[Realizada?]&lt;&gt;"Sim")*(tbVisitas[Cliente]=$B$5)*(tbVisitas[Data]&gt;=VLOOKUP($B$7,Aux!$E$2:$G$13,2,FALSE))*(tbVisitas[Data]&lt;=VLOOKUP($B$7,Aux!$E$2:$G$13,3,FALSE))=1,tbVisitas[Linha]),0),9),"")</f>
        <v/>
      </c>
    </row>
    <row r="16" spans="2:14" ht="30" customHeight="1" x14ac:dyDescent="0.25">
      <c r="D16" s="28" t="str">
        <f ca="1">IF($G16="","",IFERROR(INDEX(tbVisitas[],MATCH($G16,tbVisitas[Linha],0),2),""))</f>
        <v/>
      </c>
      <c r="E16" s="28" t="str">
        <f ca="1">IF($G16="","",IFERROR(INDEX(tbVisitas[],MATCH($G16,tbVisitas[Linha],0),5),""))</f>
        <v/>
      </c>
      <c r="F16" s="29" t="str">
        <f ca="1">IF($G16="","",IFERROR(INDEX(tbVisitas[],MATCH($G16,tbVisitas[Linha],0),1),""))</f>
        <v/>
      </c>
      <c r="G16" s="30" t="str">
        <f t="array" aca="1" ref="G16" ca="1">IFERROR(INDEX(tbVisitas[],MATCH(SMALL(IF((tbVisitas[Realizada?]="Sim")*(tbVisitas[Cliente]=$B$5)*(tbVisitas[Data]&gt;=VLOOKUP($B$7,Aux!$E$2:$G$13,2,FALSE))*(tbVisitas[Data]&lt;=VLOOKUP($B$7,Aux!$E$2:$G$13,3,FALSE))=1,tbVisitas[Linha]),ROW(A11)),IF((tbVisitas[Realizada?]="Sim")*(tbVisitas[Cliente]=$B$5)*(tbVisitas[Data]&gt;=VLOOKUP($B$7,Aux!$E$2:$G$13,2,FALSE))*(tbVisitas[Data]&lt;=VLOOKUP($B$7,Aux!$E$2:$G$13,3,FALSE))=1,tbVisitas[Linha]),0),9),"")</f>
        <v/>
      </c>
      <c r="I16" s="28" t="str">
        <f ca="1">IF($N16="","",IFERROR(INDEX(tbVisitas[],MATCH($N16,tbVisitas[Linha],0),2),""))</f>
        <v/>
      </c>
      <c r="J16" s="28" t="str">
        <f ca="1">IF($N16="","",IFERROR(INDEX(tbVisitas[],MATCH($N16,tbVisitas[Linha],0),5),""))</f>
        <v/>
      </c>
      <c r="K16" s="29" t="str">
        <f ca="1">IF($N16="","",IFERROR(INDEX(tbVisitas[],MATCH($N16,tbVisitas[Linha],0),1),""))</f>
        <v/>
      </c>
      <c r="L16" s="30" t="str">
        <f ca="1">IF($N16="","",IFERROR(INDEX(tbVisitas[],MATCH($N16,tbVisitas[Linha],0),6),""))</f>
        <v/>
      </c>
      <c r="M16" s="30" t="str">
        <f ca="1">IF($N16="","",IFERROR(INDEX(tbVisitas[],MATCH($N16,tbVisitas[Linha],0),7),""))</f>
        <v/>
      </c>
      <c r="N16" s="30" t="str">
        <f t="array" aca="1" ref="N16" ca="1">IFERROR(INDEX(tbVisitas[],MATCH(SMALL(IF((tbVisitas[Realizada?]&lt;&gt;"Sim")*(tbVisitas[Cliente]=$B$5)*(tbVisitas[Data]&gt;=VLOOKUP($B$7,Aux!$E$2:$G$13,2,FALSE))*(tbVisitas[Data]&lt;=VLOOKUP($B$7,Aux!$E$2:$G$13,3,FALSE))=1,tbVisitas[Linha]),ROW(H11)),IF((tbVisitas[Realizada?]&lt;&gt;"Sim")*(tbVisitas[Cliente]=$B$5)*(tbVisitas[Data]&gt;=VLOOKUP($B$7,Aux!$E$2:$G$13,2,FALSE))*(tbVisitas[Data]&lt;=VLOOKUP($B$7,Aux!$E$2:$G$13,3,FALSE))=1,tbVisitas[Linha]),0),9),"")</f>
        <v/>
      </c>
    </row>
    <row r="17" spans="4:14" ht="30" customHeight="1" x14ac:dyDescent="0.25">
      <c r="D17" s="28" t="str">
        <f ca="1">IF($G17="","",IFERROR(INDEX(tbVisitas[],MATCH($G17,tbVisitas[Linha],0),2),""))</f>
        <v/>
      </c>
      <c r="E17" s="28" t="str">
        <f ca="1">IF($G17="","",IFERROR(INDEX(tbVisitas[],MATCH($G17,tbVisitas[Linha],0),5),""))</f>
        <v/>
      </c>
      <c r="F17" s="29" t="str">
        <f ca="1">IF($G17="","",IFERROR(INDEX(tbVisitas[],MATCH($G17,tbVisitas[Linha],0),1),""))</f>
        <v/>
      </c>
      <c r="G17" s="30" t="str">
        <f t="array" aca="1" ref="G17" ca="1">IFERROR(INDEX(tbVisitas[],MATCH(SMALL(IF((tbVisitas[Realizada?]="Sim")*(tbVisitas[Cliente]=$B$5)*(tbVisitas[Data]&gt;=VLOOKUP($B$7,Aux!$E$2:$G$13,2,FALSE))*(tbVisitas[Data]&lt;=VLOOKUP($B$7,Aux!$E$2:$G$13,3,FALSE))=1,tbVisitas[Linha]),ROW(A12)),IF((tbVisitas[Realizada?]="Sim")*(tbVisitas[Cliente]=$B$5)*(tbVisitas[Data]&gt;=VLOOKUP($B$7,Aux!$E$2:$G$13,2,FALSE))*(tbVisitas[Data]&lt;=VLOOKUP($B$7,Aux!$E$2:$G$13,3,FALSE))=1,tbVisitas[Linha]),0),9),"")</f>
        <v/>
      </c>
      <c r="I17" s="28" t="str">
        <f ca="1">IF($N17="","",IFERROR(INDEX(tbVisitas[],MATCH($N17,tbVisitas[Linha],0),2),""))</f>
        <v/>
      </c>
      <c r="J17" s="28" t="str">
        <f ca="1">IF($N17="","",IFERROR(INDEX(tbVisitas[],MATCH($N17,tbVisitas[Linha],0),5),""))</f>
        <v/>
      </c>
      <c r="K17" s="29" t="str">
        <f ca="1">IF($N17="","",IFERROR(INDEX(tbVisitas[],MATCH($N17,tbVisitas[Linha],0),1),""))</f>
        <v/>
      </c>
      <c r="L17" s="30" t="str">
        <f ca="1">IF($N17="","",IFERROR(INDEX(tbVisitas[],MATCH($N17,tbVisitas[Linha],0),6),""))</f>
        <v/>
      </c>
      <c r="M17" s="30" t="str">
        <f ca="1">IF($N17="","",IFERROR(INDEX(tbVisitas[],MATCH($N17,tbVisitas[Linha],0),7),""))</f>
        <v/>
      </c>
      <c r="N17" s="30" t="str">
        <f t="array" aca="1" ref="N17" ca="1">IFERROR(INDEX(tbVisitas[],MATCH(SMALL(IF((tbVisitas[Realizada?]&lt;&gt;"Sim")*(tbVisitas[Cliente]=$B$5)*(tbVisitas[Data]&gt;=VLOOKUP($B$7,Aux!$E$2:$G$13,2,FALSE))*(tbVisitas[Data]&lt;=VLOOKUP($B$7,Aux!$E$2:$G$13,3,FALSE))=1,tbVisitas[Linha]),ROW(H12)),IF((tbVisitas[Realizada?]&lt;&gt;"Sim")*(tbVisitas[Cliente]=$B$5)*(tbVisitas[Data]&gt;=VLOOKUP($B$7,Aux!$E$2:$G$13,2,FALSE))*(tbVisitas[Data]&lt;=VLOOKUP($B$7,Aux!$E$2:$G$13,3,FALSE))=1,tbVisitas[Linha]),0),9),"")</f>
        <v/>
      </c>
    </row>
    <row r="18" spans="4:14" ht="30" customHeight="1" x14ac:dyDescent="0.25">
      <c r="D18" s="28" t="str">
        <f ca="1">IF($G18="","",IFERROR(INDEX(tbVisitas[],MATCH($G18,tbVisitas[Linha],0),2),""))</f>
        <v/>
      </c>
      <c r="E18" s="28" t="str">
        <f ca="1">IF($G18="","",IFERROR(INDEX(tbVisitas[],MATCH($G18,tbVisitas[Linha],0),5),""))</f>
        <v/>
      </c>
      <c r="F18" s="29" t="str">
        <f ca="1">IF($G18="","",IFERROR(INDEX(tbVisitas[],MATCH($G18,tbVisitas[Linha],0),1),""))</f>
        <v/>
      </c>
      <c r="G18" s="30" t="str">
        <f t="array" aca="1" ref="G18" ca="1">IFERROR(INDEX(tbVisitas[],MATCH(SMALL(IF((tbVisitas[Realizada?]="Sim")*(tbVisitas[Cliente]=$B$5)*(tbVisitas[Data]&gt;=VLOOKUP($B$7,Aux!$E$2:$G$13,2,FALSE))*(tbVisitas[Data]&lt;=VLOOKUP($B$7,Aux!$E$2:$G$13,3,FALSE))=1,tbVisitas[Linha]),ROW(A13)),IF((tbVisitas[Realizada?]="Sim")*(tbVisitas[Cliente]=$B$5)*(tbVisitas[Data]&gt;=VLOOKUP($B$7,Aux!$E$2:$G$13,2,FALSE))*(tbVisitas[Data]&lt;=VLOOKUP($B$7,Aux!$E$2:$G$13,3,FALSE))=1,tbVisitas[Linha]),0),9),"")</f>
        <v/>
      </c>
      <c r="I18" s="28" t="str">
        <f ca="1">IF($N18="","",IFERROR(INDEX(tbVisitas[],MATCH($N18,tbVisitas[Linha],0),2),""))</f>
        <v/>
      </c>
      <c r="J18" s="28" t="str">
        <f ca="1">IF($N18="","",IFERROR(INDEX(tbVisitas[],MATCH($N18,tbVisitas[Linha],0),5),""))</f>
        <v/>
      </c>
      <c r="K18" s="29" t="str">
        <f ca="1">IF($N18="","",IFERROR(INDEX(tbVisitas[],MATCH($N18,tbVisitas[Linha],0),1),""))</f>
        <v/>
      </c>
      <c r="L18" s="30" t="str">
        <f ca="1">IF($N18="","",IFERROR(INDEX(tbVisitas[],MATCH($N18,tbVisitas[Linha],0),6),""))</f>
        <v/>
      </c>
      <c r="M18" s="30" t="str">
        <f ca="1">IF($N18="","",IFERROR(INDEX(tbVisitas[],MATCH($N18,tbVisitas[Linha],0),7),""))</f>
        <v/>
      </c>
      <c r="N18" s="30" t="str">
        <f t="array" aca="1" ref="N18" ca="1">IFERROR(INDEX(tbVisitas[],MATCH(SMALL(IF((tbVisitas[Realizada?]&lt;&gt;"Sim")*(tbVisitas[Cliente]=$B$5)*(tbVisitas[Data]&gt;=VLOOKUP($B$7,Aux!$E$2:$G$13,2,FALSE))*(tbVisitas[Data]&lt;=VLOOKUP($B$7,Aux!$E$2:$G$13,3,FALSE))=1,tbVisitas[Linha]),ROW(H13)),IF((tbVisitas[Realizada?]&lt;&gt;"Sim")*(tbVisitas[Cliente]=$B$5)*(tbVisitas[Data]&gt;=VLOOKUP($B$7,Aux!$E$2:$G$13,2,FALSE))*(tbVisitas[Data]&lt;=VLOOKUP($B$7,Aux!$E$2:$G$13,3,FALSE))=1,tbVisitas[Linha]),0),9),"")</f>
        <v/>
      </c>
    </row>
    <row r="19" spans="4:14" ht="30" customHeight="1" x14ac:dyDescent="0.25">
      <c r="D19" s="28" t="str">
        <f ca="1">IF($G19="","",IFERROR(INDEX(tbVisitas[],MATCH($G19,tbVisitas[Linha],0),2),""))</f>
        <v/>
      </c>
      <c r="E19" s="28" t="str">
        <f ca="1">IF($G19="","",IFERROR(INDEX(tbVisitas[],MATCH($G19,tbVisitas[Linha],0),5),""))</f>
        <v/>
      </c>
      <c r="F19" s="29" t="str">
        <f ca="1">IF($G19="","",IFERROR(INDEX(tbVisitas[],MATCH($G19,tbVisitas[Linha],0),1),""))</f>
        <v/>
      </c>
      <c r="G19" s="30" t="str">
        <f t="array" aca="1" ref="G19" ca="1">IFERROR(INDEX(tbVisitas[],MATCH(SMALL(IF((tbVisitas[Realizada?]="Sim")*(tbVisitas[Cliente]=$B$5)*(tbVisitas[Data]&gt;=VLOOKUP($B$7,Aux!$E$2:$G$13,2,FALSE))*(tbVisitas[Data]&lt;=VLOOKUP($B$7,Aux!$E$2:$G$13,3,FALSE))=1,tbVisitas[Linha]),ROW(A14)),IF((tbVisitas[Realizada?]="Sim")*(tbVisitas[Cliente]=$B$5)*(tbVisitas[Data]&gt;=VLOOKUP($B$7,Aux!$E$2:$G$13,2,FALSE))*(tbVisitas[Data]&lt;=VLOOKUP($B$7,Aux!$E$2:$G$13,3,FALSE))=1,tbVisitas[Linha]),0),9),"")</f>
        <v/>
      </c>
      <c r="I19" s="28" t="str">
        <f ca="1">IF($N19="","",IFERROR(INDEX(tbVisitas[],MATCH($N19,tbVisitas[Linha],0),2),""))</f>
        <v/>
      </c>
      <c r="J19" s="28" t="str">
        <f ca="1">IF($N19="","",IFERROR(INDEX(tbVisitas[],MATCH($N19,tbVisitas[Linha],0),5),""))</f>
        <v/>
      </c>
      <c r="K19" s="29" t="str">
        <f ca="1">IF($N19="","",IFERROR(INDEX(tbVisitas[],MATCH($N19,tbVisitas[Linha],0),1),""))</f>
        <v/>
      </c>
      <c r="L19" s="30" t="str">
        <f ca="1">IF($N19="","",IFERROR(INDEX(tbVisitas[],MATCH($N19,tbVisitas[Linha],0),6),""))</f>
        <v/>
      </c>
      <c r="M19" s="30" t="str">
        <f ca="1">IF($N19="","",IFERROR(INDEX(tbVisitas[],MATCH($N19,tbVisitas[Linha],0),7),""))</f>
        <v/>
      </c>
      <c r="N19" s="30" t="str">
        <f t="array" aca="1" ref="N19" ca="1">IFERROR(INDEX(tbVisitas[],MATCH(SMALL(IF((tbVisitas[Realizada?]&lt;&gt;"Sim")*(tbVisitas[Cliente]=$B$5)*(tbVisitas[Data]&gt;=VLOOKUP($B$7,Aux!$E$2:$G$13,2,FALSE))*(tbVisitas[Data]&lt;=VLOOKUP($B$7,Aux!$E$2:$G$13,3,FALSE))=1,tbVisitas[Linha]),ROW(H14)),IF((tbVisitas[Realizada?]&lt;&gt;"Sim")*(tbVisitas[Cliente]=$B$5)*(tbVisitas[Data]&gt;=VLOOKUP($B$7,Aux!$E$2:$G$13,2,FALSE))*(tbVisitas[Data]&lt;=VLOOKUP($B$7,Aux!$E$2:$G$13,3,FALSE))=1,tbVisitas[Linha]),0),9),"")</f>
        <v/>
      </c>
    </row>
    <row r="20" spans="4:14" ht="30" customHeight="1" x14ac:dyDescent="0.25">
      <c r="D20" s="28" t="str">
        <f ca="1">IF($G20="","",IFERROR(INDEX(tbVisitas[],MATCH($G20,tbVisitas[Linha],0),2),""))</f>
        <v/>
      </c>
      <c r="E20" s="28" t="str">
        <f ca="1">IF($G20="","",IFERROR(INDEX(tbVisitas[],MATCH($G20,tbVisitas[Linha],0),5),""))</f>
        <v/>
      </c>
      <c r="F20" s="29" t="str">
        <f ca="1">IF($G20="","",IFERROR(INDEX(tbVisitas[],MATCH($G20,tbVisitas[Linha],0),1),""))</f>
        <v/>
      </c>
      <c r="G20" s="30" t="str">
        <f t="array" aca="1" ref="G20" ca="1">IFERROR(INDEX(tbVisitas[],MATCH(SMALL(IF((tbVisitas[Realizada?]="Sim")*(tbVisitas[Cliente]=$B$5)*(tbVisitas[Data]&gt;=VLOOKUP($B$7,Aux!$E$2:$G$13,2,FALSE))*(tbVisitas[Data]&lt;=VLOOKUP($B$7,Aux!$E$2:$G$13,3,FALSE))=1,tbVisitas[Linha]),ROW(A15)),IF((tbVisitas[Realizada?]="Sim")*(tbVisitas[Cliente]=$B$5)*(tbVisitas[Data]&gt;=VLOOKUP($B$7,Aux!$E$2:$G$13,2,FALSE))*(tbVisitas[Data]&lt;=VLOOKUP($B$7,Aux!$E$2:$G$13,3,FALSE))=1,tbVisitas[Linha]),0),9),"")</f>
        <v/>
      </c>
      <c r="I20" s="28" t="str">
        <f ca="1">IF($N20="","",IFERROR(INDEX(tbVisitas[],MATCH($N20,tbVisitas[Linha],0),2),""))</f>
        <v/>
      </c>
      <c r="J20" s="28" t="str">
        <f ca="1">IF($N20="","",IFERROR(INDEX(tbVisitas[],MATCH($N20,tbVisitas[Linha],0),5),""))</f>
        <v/>
      </c>
      <c r="K20" s="29" t="str">
        <f ca="1">IF($N20="","",IFERROR(INDEX(tbVisitas[],MATCH($N20,tbVisitas[Linha],0),1),""))</f>
        <v/>
      </c>
      <c r="L20" s="30" t="str">
        <f ca="1">IF($N20="","",IFERROR(INDEX(tbVisitas[],MATCH($N20,tbVisitas[Linha],0),6),""))</f>
        <v/>
      </c>
      <c r="M20" s="30" t="str">
        <f ca="1">IF($N20="","",IFERROR(INDEX(tbVisitas[],MATCH($N20,tbVisitas[Linha],0),7),""))</f>
        <v/>
      </c>
      <c r="N20" s="30" t="str">
        <f t="array" aca="1" ref="N20" ca="1">IFERROR(INDEX(tbVisitas[],MATCH(SMALL(IF((tbVisitas[Realizada?]&lt;&gt;"Sim")*(tbVisitas[Cliente]=$B$5)*(tbVisitas[Data]&gt;=VLOOKUP($B$7,Aux!$E$2:$G$13,2,FALSE))*(tbVisitas[Data]&lt;=VLOOKUP($B$7,Aux!$E$2:$G$13,3,FALSE))=1,tbVisitas[Linha]),ROW(H15)),IF((tbVisitas[Realizada?]&lt;&gt;"Sim")*(tbVisitas[Cliente]=$B$5)*(tbVisitas[Data]&gt;=VLOOKUP($B$7,Aux!$E$2:$G$13,2,FALSE))*(tbVisitas[Data]&lt;=VLOOKUP($B$7,Aux!$E$2:$G$13,3,FALSE))=1,tbVisitas[Linha]),0),9),"")</f>
        <v/>
      </c>
    </row>
    <row r="21" spans="4:14" ht="30" customHeight="1" x14ac:dyDescent="0.25">
      <c r="D21" s="28" t="str">
        <f ca="1">IF($G21="","",IFERROR(INDEX(tbVisitas[],MATCH($G21,tbVisitas[Linha],0),2),""))</f>
        <v/>
      </c>
      <c r="E21" s="28" t="str">
        <f ca="1">IF($G21="","",IFERROR(INDEX(tbVisitas[],MATCH($G21,tbVisitas[Linha],0),5),""))</f>
        <v/>
      </c>
      <c r="F21" s="29" t="str">
        <f ca="1">IF($G21="","",IFERROR(INDEX(tbVisitas[],MATCH($G21,tbVisitas[Linha],0),1),""))</f>
        <v/>
      </c>
      <c r="G21" s="30" t="str">
        <f t="array" aca="1" ref="G21" ca="1">IFERROR(INDEX(tbVisitas[],MATCH(SMALL(IF((tbVisitas[Realizada?]="Sim")*(tbVisitas[Cliente]=$B$5)*(tbVisitas[Data]&gt;=VLOOKUP($B$7,Aux!$E$2:$G$13,2,FALSE))*(tbVisitas[Data]&lt;=VLOOKUP($B$7,Aux!$E$2:$G$13,3,FALSE))=1,tbVisitas[Linha]),ROW(A16)),IF((tbVisitas[Realizada?]="Sim")*(tbVisitas[Cliente]=$B$5)*(tbVisitas[Data]&gt;=VLOOKUP($B$7,Aux!$E$2:$G$13,2,FALSE))*(tbVisitas[Data]&lt;=VLOOKUP($B$7,Aux!$E$2:$G$13,3,FALSE))=1,tbVisitas[Linha]),0),9),"")</f>
        <v/>
      </c>
      <c r="I21" s="28" t="str">
        <f ca="1">IF($N21="","",IFERROR(INDEX(tbVisitas[],MATCH($N21,tbVisitas[Linha],0),2),""))</f>
        <v/>
      </c>
      <c r="J21" s="28" t="str">
        <f ca="1">IF($N21="","",IFERROR(INDEX(tbVisitas[],MATCH($N21,tbVisitas[Linha],0),5),""))</f>
        <v/>
      </c>
      <c r="K21" s="29" t="str">
        <f ca="1">IF($N21="","",IFERROR(INDEX(tbVisitas[],MATCH($N21,tbVisitas[Linha],0),1),""))</f>
        <v/>
      </c>
      <c r="L21" s="30" t="str">
        <f ca="1">IF($N21="","",IFERROR(INDEX(tbVisitas[],MATCH($N21,tbVisitas[Linha],0),6),""))</f>
        <v/>
      </c>
      <c r="M21" s="30" t="str">
        <f ca="1">IF($N21="","",IFERROR(INDEX(tbVisitas[],MATCH($N21,tbVisitas[Linha],0),7),""))</f>
        <v/>
      </c>
      <c r="N21" s="30" t="str">
        <f t="array" aca="1" ref="N21" ca="1">IFERROR(INDEX(tbVisitas[],MATCH(SMALL(IF((tbVisitas[Realizada?]&lt;&gt;"Sim")*(tbVisitas[Cliente]=$B$5)*(tbVisitas[Data]&gt;=VLOOKUP($B$7,Aux!$E$2:$G$13,2,FALSE))*(tbVisitas[Data]&lt;=VLOOKUP($B$7,Aux!$E$2:$G$13,3,FALSE))=1,tbVisitas[Linha]),ROW(H16)),IF((tbVisitas[Realizada?]&lt;&gt;"Sim")*(tbVisitas[Cliente]=$B$5)*(tbVisitas[Data]&gt;=VLOOKUP($B$7,Aux!$E$2:$G$13,2,FALSE))*(tbVisitas[Data]&lt;=VLOOKUP($B$7,Aux!$E$2:$G$13,3,FALSE))=1,tbVisitas[Linha]),0),9),"")</f>
        <v/>
      </c>
    </row>
    <row r="22" spans="4:14" ht="30" customHeight="1" x14ac:dyDescent="0.25">
      <c r="D22" s="28" t="str">
        <f ca="1">IF($G22="","",IFERROR(INDEX(tbVisitas[],MATCH($G22,tbVisitas[Linha],0),2),""))</f>
        <v/>
      </c>
      <c r="E22" s="28" t="str">
        <f ca="1">IF($G22="","",IFERROR(INDEX(tbVisitas[],MATCH($G22,tbVisitas[Linha],0),5),""))</f>
        <v/>
      </c>
      <c r="F22" s="29" t="str">
        <f ca="1">IF($G22="","",IFERROR(INDEX(tbVisitas[],MATCH($G22,tbVisitas[Linha],0),1),""))</f>
        <v/>
      </c>
      <c r="G22" s="30" t="str">
        <f t="array" aca="1" ref="G22" ca="1">IFERROR(INDEX(tbVisitas[],MATCH(SMALL(IF((tbVisitas[Realizada?]="Sim")*(tbVisitas[Cliente]=$B$5)*(tbVisitas[Data]&gt;=VLOOKUP($B$7,Aux!$E$2:$G$13,2,FALSE))*(tbVisitas[Data]&lt;=VLOOKUP($B$7,Aux!$E$2:$G$13,3,FALSE))=1,tbVisitas[Linha]),ROW(A17)),IF((tbVisitas[Realizada?]="Sim")*(tbVisitas[Cliente]=$B$5)*(tbVisitas[Data]&gt;=VLOOKUP($B$7,Aux!$E$2:$G$13,2,FALSE))*(tbVisitas[Data]&lt;=VLOOKUP($B$7,Aux!$E$2:$G$13,3,FALSE))=1,tbVisitas[Linha]),0),9),"")</f>
        <v/>
      </c>
      <c r="I22" s="28" t="str">
        <f ca="1">IF($N22="","",IFERROR(INDEX(tbVisitas[],MATCH($N22,tbVisitas[Linha],0),2),""))</f>
        <v/>
      </c>
      <c r="J22" s="28" t="str">
        <f ca="1">IF($N22="","",IFERROR(INDEX(tbVisitas[],MATCH($N22,tbVisitas[Linha],0),5),""))</f>
        <v/>
      </c>
      <c r="K22" s="29" t="str">
        <f ca="1">IF($N22="","",IFERROR(INDEX(tbVisitas[],MATCH($N22,tbVisitas[Linha],0),1),""))</f>
        <v/>
      </c>
      <c r="L22" s="30" t="str">
        <f ca="1">IF($N22="","",IFERROR(INDEX(tbVisitas[],MATCH($N22,tbVisitas[Linha],0),6),""))</f>
        <v/>
      </c>
      <c r="M22" s="30" t="str">
        <f ca="1">IF($N22="","",IFERROR(INDEX(tbVisitas[],MATCH($N22,tbVisitas[Linha],0),7),""))</f>
        <v/>
      </c>
      <c r="N22" s="30" t="str">
        <f t="array" aca="1" ref="N22" ca="1">IFERROR(INDEX(tbVisitas[],MATCH(SMALL(IF((tbVisitas[Realizada?]&lt;&gt;"Sim")*(tbVisitas[Cliente]=$B$5)*(tbVisitas[Data]&gt;=VLOOKUP($B$7,Aux!$E$2:$G$13,2,FALSE))*(tbVisitas[Data]&lt;=VLOOKUP($B$7,Aux!$E$2:$G$13,3,FALSE))=1,tbVisitas[Linha]),ROW(H17)),IF((tbVisitas[Realizada?]&lt;&gt;"Sim")*(tbVisitas[Cliente]=$B$5)*(tbVisitas[Data]&gt;=VLOOKUP($B$7,Aux!$E$2:$G$13,2,FALSE))*(tbVisitas[Data]&lt;=VLOOKUP($B$7,Aux!$E$2:$G$13,3,FALSE))=1,tbVisitas[Linha]),0),9),"")</f>
        <v/>
      </c>
    </row>
    <row r="23" spans="4:14" ht="30" customHeight="1" x14ac:dyDescent="0.25">
      <c r="D23" s="28" t="str">
        <f ca="1">IF($G23="","",IFERROR(INDEX(tbVisitas[],MATCH($G23,tbVisitas[Linha],0),2),""))</f>
        <v/>
      </c>
      <c r="E23" s="28" t="str">
        <f ca="1">IF($G23="","",IFERROR(INDEX(tbVisitas[],MATCH($G23,tbVisitas[Linha],0),5),""))</f>
        <v/>
      </c>
      <c r="F23" s="29" t="str">
        <f ca="1">IF($G23="","",IFERROR(INDEX(tbVisitas[],MATCH($G23,tbVisitas[Linha],0),1),""))</f>
        <v/>
      </c>
      <c r="G23" s="30" t="str">
        <f t="array" aca="1" ref="G23" ca="1">IFERROR(INDEX(tbVisitas[],MATCH(SMALL(IF((tbVisitas[Realizada?]="Sim")*(tbVisitas[Cliente]=$B$5)*(tbVisitas[Data]&gt;=VLOOKUP($B$7,Aux!$E$2:$G$13,2,FALSE))*(tbVisitas[Data]&lt;=VLOOKUP($B$7,Aux!$E$2:$G$13,3,FALSE))=1,tbVisitas[Linha]),ROW(A18)),IF((tbVisitas[Realizada?]="Sim")*(tbVisitas[Cliente]=$B$5)*(tbVisitas[Data]&gt;=VLOOKUP($B$7,Aux!$E$2:$G$13,2,FALSE))*(tbVisitas[Data]&lt;=VLOOKUP($B$7,Aux!$E$2:$G$13,3,FALSE))=1,tbVisitas[Linha]),0),9),"")</f>
        <v/>
      </c>
      <c r="I23" s="28" t="str">
        <f ca="1">IF($N23="","",IFERROR(INDEX(tbVisitas[],MATCH($N23,tbVisitas[Linha],0),2),""))</f>
        <v/>
      </c>
      <c r="J23" s="28" t="str">
        <f ca="1">IF($N23="","",IFERROR(INDEX(tbVisitas[],MATCH($N23,tbVisitas[Linha],0),5),""))</f>
        <v/>
      </c>
      <c r="K23" s="29" t="str">
        <f ca="1">IF($N23="","",IFERROR(INDEX(tbVisitas[],MATCH($N23,tbVisitas[Linha],0),1),""))</f>
        <v/>
      </c>
      <c r="L23" s="30" t="str">
        <f ca="1">IF($N23="","",IFERROR(INDEX(tbVisitas[],MATCH($N23,tbVisitas[Linha],0),6),""))</f>
        <v/>
      </c>
      <c r="M23" s="30" t="str">
        <f ca="1">IF($N23="","",IFERROR(INDEX(tbVisitas[],MATCH($N23,tbVisitas[Linha],0),7),""))</f>
        <v/>
      </c>
      <c r="N23" s="30" t="str">
        <f t="array" aca="1" ref="N23" ca="1">IFERROR(INDEX(tbVisitas[],MATCH(SMALL(IF((tbVisitas[Realizada?]&lt;&gt;"Sim")*(tbVisitas[Cliente]=$B$5)*(tbVisitas[Data]&gt;=VLOOKUP($B$7,Aux!$E$2:$G$13,2,FALSE))*(tbVisitas[Data]&lt;=VLOOKUP($B$7,Aux!$E$2:$G$13,3,FALSE))=1,tbVisitas[Linha]),ROW(H18)),IF((tbVisitas[Realizada?]&lt;&gt;"Sim")*(tbVisitas[Cliente]=$B$5)*(tbVisitas[Data]&gt;=VLOOKUP($B$7,Aux!$E$2:$G$13,2,FALSE))*(tbVisitas[Data]&lt;=VLOOKUP($B$7,Aux!$E$2:$G$13,3,FALSE))=1,tbVisitas[Linha]),0),9),"")</f>
        <v/>
      </c>
    </row>
    <row r="24" spans="4:14" ht="30" customHeight="1" x14ac:dyDescent="0.25">
      <c r="D24" s="28" t="str">
        <f ca="1">IF($G24="","",IFERROR(INDEX(tbVisitas[],MATCH($G24,tbVisitas[Linha],0),2),""))</f>
        <v/>
      </c>
      <c r="E24" s="28" t="str">
        <f ca="1">IF($G24="","",IFERROR(INDEX(tbVisitas[],MATCH($G24,tbVisitas[Linha],0),5),""))</f>
        <v/>
      </c>
      <c r="F24" s="29" t="str">
        <f ca="1">IF($G24="","",IFERROR(INDEX(tbVisitas[],MATCH($G24,tbVisitas[Linha],0),1),""))</f>
        <v/>
      </c>
      <c r="G24" s="30" t="str">
        <f t="array" aca="1" ref="G24" ca="1">IFERROR(INDEX(tbVisitas[],MATCH(SMALL(IF((tbVisitas[Realizada?]="Sim")*(tbVisitas[Cliente]=$B$5)*(tbVisitas[Data]&gt;=VLOOKUP($B$7,Aux!$E$2:$G$13,2,FALSE))*(tbVisitas[Data]&lt;=VLOOKUP($B$7,Aux!$E$2:$G$13,3,FALSE))=1,tbVisitas[Linha]),ROW(A19)),IF((tbVisitas[Realizada?]="Sim")*(tbVisitas[Cliente]=$B$5)*(tbVisitas[Data]&gt;=VLOOKUP($B$7,Aux!$E$2:$G$13,2,FALSE))*(tbVisitas[Data]&lt;=VLOOKUP($B$7,Aux!$E$2:$G$13,3,FALSE))=1,tbVisitas[Linha]),0),9),"")</f>
        <v/>
      </c>
      <c r="I24" s="28" t="str">
        <f ca="1">IF($N24="","",IFERROR(INDEX(tbVisitas[],MATCH($N24,tbVisitas[Linha],0),2),""))</f>
        <v/>
      </c>
      <c r="J24" s="28" t="str">
        <f ca="1">IF($N24="","",IFERROR(INDEX(tbVisitas[],MATCH($N24,tbVisitas[Linha],0),5),""))</f>
        <v/>
      </c>
      <c r="K24" s="29" t="str">
        <f ca="1">IF($N24="","",IFERROR(INDEX(tbVisitas[],MATCH($N24,tbVisitas[Linha],0),1),""))</f>
        <v/>
      </c>
      <c r="L24" s="30" t="str">
        <f ca="1">IF($N24="","",IFERROR(INDEX(tbVisitas[],MATCH($N24,tbVisitas[Linha],0),6),""))</f>
        <v/>
      </c>
      <c r="M24" s="30" t="str">
        <f ca="1">IF($N24="","",IFERROR(INDEX(tbVisitas[],MATCH($N24,tbVisitas[Linha],0),7),""))</f>
        <v/>
      </c>
      <c r="N24" s="30" t="str">
        <f t="array" aca="1" ref="N24" ca="1">IFERROR(INDEX(tbVisitas[],MATCH(SMALL(IF((tbVisitas[Realizada?]&lt;&gt;"Sim")*(tbVisitas[Cliente]=$B$5)*(tbVisitas[Data]&gt;=VLOOKUP($B$7,Aux!$E$2:$G$13,2,FALSE))*(tbVisitas[Data]&lt;=VLOOKUP($B$7,Aux!$E$2:$G$13,3,FALSE))=1,tbVisitas[Linha]),ROW(H19)),IF((tbVisitas[Realizada?]&lt;&gt;"Sim")*(tbVisitas[Cliente]=$B$5)*(tbVisitas[Data]&gt;=VLOOKUP($B$7,Aux!$E$2:$G$13,2,FALSE))*(tbVisitas[Data]&lt;=VLOOKUP($B$7,Aux!$E$2:$G$13,3,FALSE))=1,tbVisitas[Linha]),0),9),"")</f>
        <v/>
      </c>
    </row>
    <row r="25" spans="4:14" ht="30" customHeight="1" x14ac:dyDescent="0.25">
      <c r="D25" s="28" t="str">
        <f ca="1">IF($G25="","",IFERROR(INDEX(tbVisitas[],MATCH($G25,tbVisitas[Linha],0),2),""))</f>
        <v/>
      </c>
      <c r="E25" s="28" t="str">
        <f ca="1">IF($G25="","",IFERROR(INDEX(tbVisitas[],MATCH($G25,tbVisitas[Linha],0),5),""))</f>
        <v/>
      </c>
      <c r="F25" s="29" t="str">
        <f ca="1">IF($G25="","",IFERROR(INDEX(tbVisitas[],MATCH($G25,tbVisitas[Linha],0),1),""))</f>
        <v/>
      </c>
      <c r="G25" s="30" t="str">
        <f t="array" aca="1" ref="G25" ca="1">IFERROR(INDEX(tbVisitas[],MATCH(SMALL(IF((tbVisitas[Realizada?]="Sim")*(tbVisitas[Cliente]=$B$5)*(tbVisitas[Data]&gt;=VLOOKUP($B$7,Aux!$E$2:$G$13,2,FALSE))*(tbVisitas[Data]&lt;=VLOOKUP($B$7,Aux!$E$2:$G$13,3,FALSE))=1,tbVisitas[Linha]),ROW(A20)),IF((tbVisitas[Realizada?]="Sim")*(tbVisitas[Cliente]=$B$5)*(tbVisitas[Data]&gt;=VLOOKUP($B$7,Aux!$E$2:$G$13,2,FALSE))*(tbVisitas[Data]&lt;=VLOOKUP($B$7,Aux!$E$2:$G$13,3,FALSE))=1,tbVisitas[Linha]),0),9),"")</f>
        <v/>
      </c>
      <c r="I25" s="28" t="str">
        <f ca="1">IF($N25="","",IFERROR(INDEX(tbVisitas[],MATCH($N25,tbVisitas[Linha],0),2),""))</f>
        <v/>
      </c>
      <c r="J25" s="28" t="str">
        <f ca="1">IF($N25="","",IFERROR(INDEX(tbVisitas[],MATCH($N25,tbVisitas[Linha],0),5),""))</f>
        <v/>
      </c>
      <c r="K25" s="29" t="str">
        <f ca="1">IF($N25="","",IFERROR(INDEX(tbVisitas[],MATCH($N25,tbVisitas[Linha],0),1),""))</f>
        <v/>
      </c>
      <c r="L25" s="30" t="str">
        <f ca="1">IF($N25="","",IFERROR(INDEX(tbVisitas[],MATCH($N25,tbVisitas[Linha],0),6),""))</f>
        <v/>
      </c>
      <c r="M25" s="30" t="str">
        <f ca="1">IF($N25="","",IFERROR(INDEX(tbVisitas[],MATCH($N25,tbVisitas[Linha],0),7),""))</f>
        <v/>
      </c>
      <c r="N25" s="30" t="str">
        <f t="array" aca="1" ref="N25" ca="1">IFERROR(INDEX(tbVisitas[],MATCH(SMALL(IF((tbVisitas[Realizada?]&lt;&gt;"Sim")*(tbVisitas[Cliente]=$B$5)*(tbVisitas[Data]&gt;=VLOOKUP($B$7,Aux!$E$2:$G$13,2,FALSE))*(tbVisitas[Data]&lt;=VLOOKUP($B$7,Aux!$E$2:$G$13,3,FALSE))=1,tbVisitas[Linha]),ROW(H20)),IF((tbVisitas[Realizada?]&lt;&gt;"Sim")*(tbVisitas[Cliente]=$B$5)*(tbVisitas[Data]&gt;=VLOOKUP($B$7,Aux!$E$2:$G$13,2,FALSE))*(tbVisitas[Data]&lt;=VLOOKUP($B$7,Aux!$E$2:$G$13,3,FALSE))=1,tbVisitas[Linha]),0),9),"")</f>
        <v/>
      </c>
    </row>
    <row r="26" spans="4:14" ht="30" customHeight="1" x14ac:dyDescent="0.25">
      <c r="D26" s="28" t="str">
        <f ca="1">IF($G26="","",IFERROR(INDEX(tbVisitas[],MATCH($G26,tbVisitas[Linha],0),2),""))</f>
        <v/>
      </c>
      <c r="E26" s="28" t="str">
        <f ca="1">IF($G26="","",IFERROR(INDEX(tbVisitas[],MATCH($G26,tbVisitas[Linha],0),5),""))</f>
        <v/>
      </c>
      <c r="F26" s="29" t="str">
        <f ca="1">IF($G26="","",IFERROR(INDEX(tbVisitas[],MATCH($G26,tbVisitas[Linha],0),1),""))</f>
        <v/>
      </c>
      <c r="G26" s="30" t="str">
        <f t="array" aca="1" ref="G26" ca="1">IFERROR(INDEX(tbVisitas[],MATCH(SMALL(IF((tbVisitas[Realizada?]="Sim")*(tbVisitas[Cliente]=$B$5)*(tbVisitas[Data]&gt;=VLOOKUP($B$7,Aux!$E$2:$G$13,2,FALSE))*(tbVisitas[Data]&lt;=VLOOKUP($B$7,Aux!$E$2:$G$13,3,FALSE))=1,tbVisitas[Linha]),ROW(A21)),IF((tbVisitas[Realizada?]="Sim")*(tbVisitas[Cliente]=$B$5)*(tbVisitas[Data]&gt;=VLOOKUP($B$7,Aux!$E$2:$G$13,2,FALSE))*(tbVisitas[Data]&lt;=VLOOKUP($B$7,Aux!$E$2:$G$13,3,FALSE))=1,tbVisitas[Linha]),0),9),"")</f>
        <v/>
      </c>
      <c r="I26" s="28" t="str">
        <f ca="1">IF($N26="","",IFERROR(INDEX(tbVisitas[],MATCH($N26,tbVisitas[Linha],0),2),""))</f>
        <v/>
      </c>
      <c r="J26" s="28" t="str">
        <f ca="1">IF($N26="","",IFERROR(INDEX(tbVisitas[],MATCH($N26,tbVisitas[Linha],0),5),""))</f>
        <v/>
      </c>
      <c r="K26" s="29" t="str">
        <f ca="1">IF($N26="","",IFERROR(INDEX(tbVisitas[],MATCH($N26,tbVisitas[Linha],0),1),""))</f>
        <v/>
      </c>
      <c r="L26" s="30" t="str">
        <f ca="1">IF($N26="","",IFERROR(INDEX(tbVisitas[],MATCH($N26,tbVisitas[Linha],0),6),""))</f>
        <v/>
      </c>
      <c r="M26" s="30" t="str">
        <f ca="1">IF($N26="","",IFERROR(INDEX(tbVisitas[],MATCH($N26,tbVisitas[Linha],0),7),""))</f>
        <v/>
      </c>
      <c r="N26" s="30" t="str">
        <f t="array" aca="1" ref="N26" ca="1">IFERROR(INDEX(tbVisitas[],MATCH(SMALL(IF((tbVisitas[Realizada?]&lt;&gt;"Sim")*(tbVisitas[Cliente]=$B$5)*(tbVisitas[Data]&gt;=VLOOKUP($B$7,Aux!$E$2:$G$13,2,FALSE))*(tbVisitas[Data]&lt;=VLOOKUP($B$7,Aux!$E$2:$G$13,3,FALSE))=1,tbVisitas[Linha]),ROW(H21)),IF((tbVisitas[Realizada?]&lt;&gt;"Sim")*(tbVisitas[Cliente]=$B$5)*(tbVisitas[Data]&gt;=VLOOKUP($B$7,Aux!$E$2:$G$13,2,FALSE))*(tbVisitas[Data]&lt;=VLOOKUP($B$7,Aux!$E$2:$G$13,3,FALSE))=1,tbVisitas[Linha]),0),9),"")</f>
        <v/>
      </c>
    </row>
    <row r="27" spans="4:14" ht="30" customHeight="1" x14ac:dyDescent="0.25">
      <c r="D27" s="28" t="str">
        <f ca="1">IF($G27="","",IFERROR(INDEX(tbVisitas[],MATCH($G27,tbVisitas[Linha],0),2),""))</f>
        <v/>
      </c>
      <c r="E27" s="28" t="str">
        <f ca="1">IF($G27="","",IFERROR(INDEX(tbVisitas[],MATCH($G27,tbVisitas[Linha],0),5),""))</f>
        <v/>
      </c>
      <c r="F27" s="29" t="str">
        <f ca="1">IF($G27="","",IFERROR(INDEX(tbVisitas[],MATCH($G27,tbVisitas[Linha],0),1),""))</f>
        <v/>
      </c>
      <c r="G27" s="30" t="str">
        <f t="array" aca="1" ref="G27" ca="1">IFERROR(INDEX(tbVisitas[],MATCH(SMALL(IF((tbVisitas[Realizada?]="Sim")*(tbVisitas[Cliente]=$B$5)*(tbVisitas[Data]&gt;=VLOOKUP($B$7,Aux!$E$2:$G$13,2,FALSE))*(tbVisitas[Data]&lt;=VLOOKUP($B$7,Aux!$E$2:$G$13,3,FALSE))=1,tbVisitas[Linha]),ROW(A22)),IF((tbVisitas[Realizada?]="Sim")*(tbVisitas[Cliente]=$B$5)*(tbVisitas[Data]&gt;=VLOOKUP($B$7,Aux!$E$2:$G$13,2,FALSE))*(tbVisitas[Data]&lt;=VLOOKUP($B$7,Aux!$E$2:$G$13,3,FALSE))=1,tbVisitas[Linha]),0),9),"")</f>
        <v/>
      </c>
      <c r="I27" s="28" t="str">
        <f ca="1">IF($N27="","",IFERROR(INDEX(tbVisitas[],MATCH($N27,tbVisitas[Linha],0),2),""))</f>
        <v/>
      </c>
      <c r="J27" s="28" t="str">
        <f ca="1">IF($N27="","",IFERROR(INDEX(tbVisitas[],MATCH($N27,tbVisitas[Linha],0),5),""))</f>
        <v/>
      </c>
      <c r="K27" s="29" t="str">
        <f ca="1">IF($N27="","",IFERROR(INDEX(tbVisitas[],MATCH($N27,tbVisitas[Linha],0),1),""))</f>
        <v/>
      </c>
      <c r="L27" s="30" t="str">
        <f ca="1">IF($N27="","",IFERROR(INDEX(tbVisitas[],MATCH($N27,tbVisitas[Linha],0),6),""))</f>
        <v/>
      </c>
      <c r="M27" s="30" t="str">
        <f ca="1">IF($N27="","",IFERROR(INDEX(tbVisitas[],MATCH($N27,tbVisitas[Linha],0),7),""))</f>
        <v/>
      </c>
      <c r="N27" s="30" t="str">
        <f t="array" aca="1" ref="N27" ca="1">IFERROR(INDEX(tbVisitas[],MATCH(SMALL(IF((tbVisitas[Realizada?]&lt;&gt;"Sim")*(tbVisitas[Cliente]=$B$5)*(tbVisitas[Data]&gt;=VLOOKUP($B$7,Aux!$E$2:$G$13,2,FALSE))*(tbVisitas[Data]&lt;=VLOOKUP($B$7,Aux!$E$2:$G$13,3,FALSE))=1,tbVisitas[Linha]),ROW(H22)),IF((tbVisitas[Realizada?]&lt;&gt;"Sim")*(tbVisitas[Cliente]=$B$5)*(tbVisitas[Data]&gt;=VLOOKUP($B$7,Aux!$E$2:$G$13,2,FALSE))*(tbVisitas[Data]&lt;=VLOOKUP($B$7,Aux!$E$2:$G$13,3,FALSE))=1,tbVisitas[Linha]),0),9),"")</f>
        <v/>
      </c>
    </row>
    <row r="28" spans="4:14" ht="30" customHeight="1" x14ac:dyDescent="0.25">
      <c r="D28" s="28" t="str">
        <f ca="1">IF($G28="","",IFERROR(INDEX(tbVisitas[],MATCH($G28,tbVisitas[Linha],0),2),""))</f>
        <v/>
      </c>
      <c r="E28" s="28" t="str">
        <f ca="1">IF($G28="","",IFERROR(INDEX(tbVisitas[],MATCH($G28,tbVisitas[Linha],0),5),""))</f>
        <v/>
      </c>
      <c r="F28" s="29" t="str">
        <f ca="1">IF($G28="","",IFERROR(INDEX(tbVisitas[],MATCH($G28,tbVisitas[Linha],0),1),""))</f>
        <v/>
      </c>
      <c r="G28" s="30" t="str">
        <f t="array" aca="1" ref="G28" ca="1">IFERROR(INDEX(tbVisitas[],MATCH(SMALL(IF((tbVisitas[Realizada?]="Sim")*(tbVisitas[Cliente]=$B$5)*(tbVisitas[Data]&gt;=VLOOKUP($B$7,Aux!$E$2:$G$13,2,FALSE))*(tbVisitas[Data]&lt;=VLOOKUP($B$7,Aux!$E$2:$G$13,3,FALSE))=1,tbVisitas[Linha]),ROW(A23)),IF((tbVisitas[Realizada?]="Sim")*(tbVisitas[Cliente]=$B$5)*(tbVisitas[Data]&gt;=VLOOKUP($B$7,Aux!$E$2:$G$13,2,FALSE))*(tbVisitas[Data]&lt;=VLOOKUP($B$7,Aux!$E$2:$G$13,3,FALSE))=1,tbVisitas[Linha]),0),9),"")</f>
        <v/>
      </c>
      <c r="I28" s="28" t="str">
        <f ca="1">IF($N28="","",IFERROR(INDEX(tbVisitas[],MATCH($N28,tbVisitas[Linha],0),2),""))</f>
        <v/>
      </c>
      <c r="J28" s="28" t="str">
        <f ca="1">IF($N28="","",IFERROR(INDEX(tbVisitas[],MATCH($N28,tbVisitas[Linha],0),5),""))</f>
        <v/>
      </c>
      <c r="K28" s="29" t="str">
        <f ca="1">IF($N28="","",IFERROR(INDEX(tbVisitas[],MATCH($N28,tbVisitas[Linha],0),1),""))</f>
        <v/>
      </c>
      <c r="L28" s="30" t="str">
        <f ca="1">IF($N28="","",IFERROR(INDEX(tbVisitas[],MATCH($N28,tbVisitas[Linha],0),6),""))</f>
        <v/>
      </c>
      <c r="M28" s="30" t="str">
        <f ca="1">IF($N28="","",IFERROR(INDEX(tbVisitas[],MATCH($N28,tbVisitas[Linha],0),7),""))</f>
        <v/>
      </c>
      <c r="N28" s="30" t="str">
        <f t="array" aca="1" ref="N28" ca="1">IFERROR(INDEX(tbVisitas[],MATCH(SMALL(IF((tbVisitas[Realizada?]&lt;&gt;"Sim")*(tbVisitas[Cliente]=$B$5)*(tbVisitas[Data]&gt;=VLOOKUP($B$7,Aux!$E$2:$G$13,2,FALSE))*(tbVisitas[Data]&lt;=VLOOKUP($B$7,Aux!$E$2:$G$13,3,FALSE))=1,tbVisitas[Linha]),ROW(H23)),IF((tbVisitas[Realizada?]&lt;&gt;"Sim")*(tbVisitas[Cliente]=$B$5)*(tbVisitas[Data]&gt;=VLOOKUP($B$7,Aux!$E$2:$G$13,2,FALSE))*(tbVisitas[Data]&lt;=VLOOKUP($B$7,Aux!$E$2:$G$13,3,FALSE))=1,tbVisitas[Linha]),0),9),"")</f>
        <v/>
      </c>
    </row>
    <row r="29" spans="4:14" ht="30" customHeight="1" x14ac:dyDescent="0.25">
      <c r="D29" s="28" t="str">
        <f ca="1">IF($G29="","",IFERROR(INDEX(tbVisitas[],MATCH($G29,tbVisitas[Linha],0),2),""))</f>
        <v/>
      </c>
      <c r="E29" s="28" t="str">
        <f ca="1">IF($G29="","",IFERROR(INDEX(tbVisitas[],MATCH($G29,tbVisitas[Linha],0),5),""))</f>
        <v/>
      </c>
      <c r="F29" s="29" t="str">
        <f ca="1">IF($G29="","",IFERROR(INDEX(tbVisitas[],MATCH($G29,tbVisitas[Linha],0),1),""))</f>
        <v/>
      </c>
      <c r="G29" s="30" t="str">
        <f t="array" aca="1" ref="G29" ca="1">IFERROR(INDEX(tbVisitas[],MATCH(SMALL(IF((tbVisitas[Realizada?]="Sim")*(tbVisitas[Cliente]=$B$5)*(tbVisitas[Data]&gt;=VLOOKUP($B$7,Aux!$E$2:$G$13,2,FALSE))*(tbVisitas[Data]&lt;=VLOOKUP($B$7,Aux!$E$2:$G$13,3,FALSE))=1,tbVisitas[Linha]),ROW(A24)),IF((tbVisitas[Realizada?]="Sim")*(tbVisitas[Cliente]=$B$5)*(tbVisitas[Data]&gt;=VLOOKUP($B$7,Aux!$E$2:$G$13,2,FALSE))*(tbVisitas[Data]&lt;=VLOOKUP($B$7,Aux!$E$2:$G$13,3,FALSE))=1,tbVisitas[Linha]),0),9),"")</f>
        <v/>
      </c>
      <c r="I29" s="28" t="str">
        <f ca="1">IF($N29="","",IFERROR(INDEX(tbVisitas[],MATCH($N29,tbVisitas[Linha],0),2),""))</f>
        <v/>
      </c>
      <c r="J29" s="28" t="str">
        <f ca="1">IF($N29="","",IFERROR(INDEX(tbVisitas[],MATCH($N29,tbVisitas[Linha],0),5),""))</f>
        <v/>
      </c>
      <c r="K29" s="29" t="str">
        <f ca="1">IF($N29="","",IFERROR(INDEX(tbVisitas[],MATCH($N29,tbVisitas[Linha],0),1),""))</f>
        <v/>
      </c>
      <c r="L29" s="30" t="str">
        <f ca="1">IF($N29="","",IFERROR(INDEX(tbVisitas[],MATCH($N29,tbVisitas[Linha],0),6),""))</f>
        <v/>
      </c>
      <c r="M29" s="30" t="str">
        <f ca="1">IF($N29="","",IFERROR(INDEX(tbVisitas[],MATCH($N29,tbVisitas[Linha],0),7),""))</f>
        <v/>
      </c>
      <c r="N29" s="30" t="str">
        <f t="array" aca="1" ref="N29" ca="1">IFERROR(INDEX(tbVisitas[],MATCH(SMALL(IF((tbVisitas[Realizada?]&lt;&gt;"Sim")*(tbVisitas[Cliente]=$B$5)*(tbVisitas[Data]&gt;=VLOOKUP($B$7,Aux!$E$2:$G$13,2,FALSE))*(tbVisitas[Data]&lt;=VLOOKUP($B$7,Aux!$E$2:$G$13,3,FALSE))=1,tbVisitas[Linha]),ROW(H24)),IF((tbVisitas[Realizada?]&lt;&gt;"Sim")*(tbVisitas[Cliente]=$B$5)*(tbVisitas[Data]&gt;=VLOOKUP($B$7,Aux!$E$2:$G$13,2,FALSE))*(tbVisitas[Data]&lt;=VLOOKUP($B$7,Aux!$E$2:$G$13,3,FALSE))=1,tbVisitas[Linha]),0),9),"")</f>
        <v/>
      </c>
    </row>
    <row r="30" spans="4:14" ht="30" customHeight="1" x14ac:dyDescent="0.25">
      <c r="D30" s="28" t="str">
        <f ca="1">IF($G30="","",IFERROR(INDEX(tbVisitas[],MATCH($G30,tbVisitas[Linha],0),2),""))</f>
        <v/>
      </c>
      <c r="E30" s="28" t="str">
        <f ca="1">IF($G30="","",IFERROR(INDEX(tbVisitas[],MATCH($G30,tbVisitas[Linha],0),5),""))</f>
        <v/>
      </c>
      <c r="F30" s="29" t="str">
        <f ca="1">IF($G30="","",IFERROR(INDEX(tbVisitas[],MATCH($G30,tbVisitas[Linha],0),1),""))</f>
        <v/>
      </c>
      <c r="G30" s="30" t="str">
        <f t="array" aca="1" ref="G30" ca="1">IFERROR(INDEX(tbVisitas[],MATCH(SMALL(IF((tbVisitas[Realizada?]="Sim")*(tbVisitas[Cliente]=$B$5)*(tbVisitas[Data]&gt;=VLOOKUP($B$7,Aux!$E$2:$G$13,2,FALSE))*(tbVisitas[Data]&lt;=VLOOKUP($B$7,Aux!$E$2:$G$13,3,FALSE))=1,tbVisitas[Linha]),ROW(A25)),IF((tbVisitas[Realizada?]="Sim")*(tbVisitas[Cliente]=$B$5)*(tbVisitas[Data]&gt;=VLOOKUP($B$7,Aux!$E$2:$G$13,2,FALSE))*(tbVisitas[Data]&lt;=VLOOKUP($B$7,Aux!$E$2:$G$13,3,FALSE))=1,tbVisitas[Linha]),0),9),"")</f>
        <v/>
      </c>
      <c r="I30" s="28" t="str">
        <f ca="1">IF($N30="","",IFERROR(INDEX(tbVisitas[],MATCH($N30,tbVisitas[Linha],0),2),""))</f>
        <v/>
      </c>
      <c r="J30" s="28" t="str">
        <f ca="1">IF($N30="","",IFERROR(INDEX(tbVisitas[],MATCH($N30,tbVisitas[Linha],0),5),""))</f>
        <v/>
      </c>
      <c r="K30" s="29" t="str">
        <f ca="1">IF($N30="","",IFERROR(INDEX(tbVisitas[],MATCH($N30,tbVisitas[Linha],0),1),""))</f>
        <v/>
      </c>
      <c r="L30" s="30" t="str">
        <f ca="1">IF($N30="","",IFERROR(INDEX(tbVisitas[],MATCH($N30,tbVisitas[Linha],0),6),""))</f>
        <v/>
      </c>
      <c r="M30" s="30" t="str">
        <f ca="1">IF($N30="","",IFERROR(INDEX(tbVisitas[],MATCH($N30,tbVisitas[Linha],0),7),""))</f>
        <v/>
      </c>
      <c r="N30" s="30" t="str">
        <f t="array" aca="1" ref="N30" ca="1">IFERROR(INDEX(tbVisitas[],MATCH(SMALL(IF((tbVisitas[Realizada?]&lt;&gt;"Sim")*(tbVisitas[Cliente]=$B$5)*(tbVisitas[Data]&gt;=VLOOKUP($B$7,Aux!$E$2:$G$13,2,FALSE))*(tbVisitas[Data]&lt;=VLOOKUP($B$7,Aux!$E$2:$G$13,3,FALSE))=1,tbVisitas[Linha]),ROW(H25)),IF((tbVisitas[Realizada?]&lt;&gt;"Sim")*(tbVisitas[Cliente]=$B$5)*(tbVisitas[Data]&gt;=VLOOKUP($B$7,Aux!$E$2:$G$13,2,FALSE))*(tbVisitas[Data]&lt;=VLOOKUP($B$7,Aux!$E$2:$G$13,3,FALSE))=1,tbVisitas[Linha]),0),9),"")</f>
        <v/>
      </c>
    </row>
    <row r="31" spans="4:14" ht="30" customHeight="1" x14ac:dyDescent="0.25">
      <c r="D31" s="28" t="str">
        <f ca="1">IF($G31="","",IFERROR(INDEX(tbVisitas[],MATCH($G31,tbVisitas[Linha],0),2),""))</f>
        <v/>
      </c>
      <c r="E31" s="28" t="str">
        <f ca="1">IF($G31="","",IFERROR(INDEX(tbVisitas[],MATCH($G31,tbVisitas[Linha],0),5),""))</f>
        <v/>
      </c>
      <c r="F31" s="29" t="str">
        <f ca="1">IF($G31="","",IFERROR(INDEX(tbVisitas[],MATCH($G31,tbVisitas[Linha],0),1),""))</f>
        <v/>
      </c>
      <c r="G31" s="30" t="str">
        <f t="array" aca="1" ref="G31" ca="1">IFERROR(INDEX(tbVisitas[],MATCH(SMALL(IF((tbVisitas[Realizada?]="Sim")*(tbVisitas[Cliente]=$B$5)*(tbVisitas[Data]&gt;=VLOOKUP($B$7,Aux!$E$2:$G$13,2,FALSE))*(tbVisitas[Data]&lt;=VLOOKUP($B$7,Aux!$E$2:$G$13,3,FALSE))=1,tbVisitas[Linha]),ROW(A26)),IF((tbVisitas[Realizada?]="Sim")*(tbVisitas[Cliente]=$B$5)*(tbVisitas[Data]&gt;=VLOOKUP($B$7,Aux!$E$2:$G$13,2,FALSE))*(tbVisitas[Data]&lt;=VLOOKUP($B$7,Aux!$E$2:$G$13,3,FALSE))=1,tbVisitas[Linha]),0),9),"")</f>
        <v/>
      </c>
      <c r="I31" s="28" t="str">
        <f ca="1">IF($N31="","",IFERROR(INDEX(tbVisitas[],MATCH($N31,tbVisitas[Linha],0),2),""))</f>
        <v/>
      </c>
      <c r="J31" s="28" t="str">
        <f ca="1">IF($N31="","",IFERROR(INDEX(tbVisitas[],MATCH($N31,tbVisitas[Linha],0),5),""))</f>
        <v/>
      </c>
      <c r="K31" s="29" t="str">
        <f ca="1">IF($N31="","",IFERROR(INDEX(tbVisitas[],MATCH($N31,tbVisitas[Linha],0),1),""))</f>
        <v/>
      </c>
      <c r="L31" s="30" t="str">
        <f ca="1">IF($N31="","",IFERROR(INDEX(tbVisitas[],MATCH($N31,tbVisitas[Linha],0),6),""))</f>
        <v/>
      </c>
      <c r="M31" s="30" t="str">
        <f ca="1">IF($N31="","",IFERROR(INDEX(tbVisitas[],MATCH($N31,tbVisitas[Linha],0),7),""))</f>
        <v/>
      </c>
      <c r="N31" s="30" t="str">
        <f t="array" aca="1" ref="N31" ca="1">IFERROR(INDEX(tbVisitas[],MATCH(SMALL(IF((tbVisitas[Realizada?]&lt;&gt;"Sim")*(tbVisitas[Cliente]=$B$5)*(tbVisitas[Data]&gt;=VLOOKUP($B$7,Aux!$E$2:$G$13,2,FALSE))*(tbVisitas[Data]&lt;=VLOOKUP($B$7,Aux!$E$2:$G$13,3,FALSE))=1,tbVisitas[Linha]),ROW(H26)),IF((tbVisitas[Realizada?]&lt;&gt;"Sim")*(tbVisitas[Cliente]=$B$5)*(tbVisitas[Data]&gt;=VLOOKUP($B$7,Aux!$E$2:$G$13,2,FALSE))*(tbVisitas[Data]&lt;=VLOOKUP($B$7,Aux!$E$2:$G$13,3,FALSE))=1,tbVisitas[Linha]),0),9),"")</f>
        <v/>
      </c>
    </row>
    <row r="32" spans="4:14" ht="30" customHeight="1" x14ac:dyDescent="0.25">
      <c r="D32" s="28" t="str">
        <f ca="1">IF($G32="","",IFERROR(INDEX(tbVisitas[],MATCH($G32,tbVisitas[Linha],0),2),""))</f>
        <v/>
      </c>
      <c r="E32" s="28" t="str">
        <f ca="1">IF($G32="","",IFERROR(INDEX(tbVisitas[],MATCH($G32,tbVisitas[Linha],0),5),""))</f>
        <v/>
      </c>
      <c r="F32" s="29" t="str">
        <f ca="1">IF($G32="","",IFERROR(INDEX(tbVisitas[],MATCH($G32,tbVisitas[Linha],0),1),""))</f>
        <v/>
      </c>
      <c r="G32" s="30" t="str">
        <f t="array" aca="1" ref="G32" ca="1">IFERROR(INDEX(tbVisitas[],MATCH(SMALL(IF((tbVisitas[Realizada?]="Sim")*(tbVisitas[Cliente]=$B$5)*(tbVisitas[Data]&gt;=VLOOKUP($B$7,Aux!$E$2:$G$13,2,FALSE))*(tbVisitas[Data]&lt;=VLOOKUP($B$7,Aux!$E$2:$G$13,3,FALSE))=1,tbVisitas[Linha]),ROW(A27)),IF((tbVisitas[Realizada?]="Sim")*(tbVisitas[Cliente]=$B$5)*(tbVisitas[Data]&gt;=VLOOKUP($B$7,Aux!$E$2:$G$13,2,FALSE))*(tbVisitas[Data]&lt;=VLOOKUP($B$7,Aux!$E$2:$G$13,3,FALSE))=1,tbVisitas[Linha]),0),9),"")</f>
        <v/>
      </c>
      <c r="I32" s="28" t="str">
        <f ca="1">IF($N32="","",IFERROR(INDEX(tbVisitas[],MATCH($N32,tbVisitas[Linha],0),2),""))</f>
        <v/>
      </c>
      <c r="J32" s="28" t="str">
        <f ca="1">IF($N32="","",IFERROR(INDEX(tbVisitas[],MATCH($N32,tbVisitas[Linha],0),5),""))</f>
        <v/>
      </c>
      <c r="K32" s="29" t="str">
        <f ca="1">IF($N32="","",IFERROR(INDEX(tbVisitas[],MATCH($N32,tbVisitas[Linha],0),1),""))</f>
        <v/>
      </c>
      <c r="L32" s="30" t="str">
        <f ca="1">IF($N32="","",IFERROR(INDEX(tbVisitas[],MATCH($N32,tbVisitas[Linha],0),6),""))</f>
        <v/>
      </c>
      <c r="M32" s="30" t="str">
        <f ca="1">IF($N32="","",IFERROR(INDEX(tbVisitas[],MATCH($N32,tbVisitas[Linha],0),7),""))</f>
        <v/>
      </c>
      <c r="N32" s="30" t="str">
        <f t="array" aca="1" ref="N32" ca="1">IFERROR(INDEX(tbVisitas[],MATCH(SMALL(IF((tbVisitas[Realizada?]&lt;&gt;"Sim")*(tbVisitas[Cliente]=$B$5)*(tbVisitas[Data]&gt;=VLOOKUP($B$7,Aux!$E$2:$G$13,2,FALSE))*(tbVisitas[Data]&lt;=VLOOKUP($B$7,Aux!$E$2:$G$13,3,FALSE))=1,tbVisitas[Linha]),ROW(H27)),IF((tbVisitas[Realizada?]&lt;&gt;"Sim")*(tbVisitas[Cliente]=$B$5)*(tbVisitas[Data]&gt;=VLOOKUP($B$7,Aux!$E$2:$G$13,2,FALSE))*(tbVisitas[Data]&lt;=VLOOKUP($B$7,Aux!$E$2:$G$13,3,FALSE))=1,tbVisitas[Linha]),0),9),"")</f>
        <v/>
      </c>
    </row>
    <row r="33" spans="4:14" ht="30" customHeight="1" x14ac:dyDescent="0.25">
      <c r="D33" s="28" t="str">
        <f ca="1">IF($G33="","",IFERROR(INDEX(tbVisitas[],MATCH($G33,tbVisitas[Linha],0),2),""))</f>
        <v/>
      </c>
      <c r="E33" s="28" t="str">
        <f ca="1">IF($G33="","",IFERROR(INDEX(tbVisitas[],MATCH($G33,tbVisitas[Linha],0),5),""))</f>
        <v/>
      </c>
      <c r="F33" s="29" t="str">
        <f ca="1">IF($G33="","",IFERROR(INDEX(tbVisitas[],MATCH($G33,tbVisitas[Linha],0),1),""))</f>
        <v/>
      </c>
      <c r="G33" s="30" t="str">
        <f t="array" aca="1" ref="G33" ca="1">IFERROR(INDEX(tbVisitas[],MATCH(SMALL(IF((tbVisitas[Realizada?]="Sim")*(tbVisitas[Cliente]=$B$5)*(tbVisitas[Data]&gt;=VLOOKUP($B$7,Aux!$E$2:$G$13,2,FALSE))*(tbVisitas[Data]&lt;=VLOOKUP($B$7,Aux!$E$2:$G$13,3,FALSE))=1,tbVisitas[Linha]),ROW(A28)),IF((tbVisitas[Realizada?]="Sim")*(tbVisitas[Cliente]=$B$5)*(tbVisitas[Data]&gt;=VLOOKUP($B$7,Aux!$E$2:$G$13,2,FALSE))*(tbVisitas[Data]&lt;=VLOOKUP($B$7,Aux!$E$2:$G$13,3,FALSE))=1,tbVisitas[Linha]),0),9),"")</f>
        <v/>
      </c>
      <c r="I33" s="28" t="str">
        <f ca="1">IF($N33="","",IFERROR(INDEX(tbVisitas[],MATCH($N33,tbVisitas[Linha],0),2),""))</f>
        <v/>
      </c>
      <c r="J33" s="28" t="str">
        <f ca="1">IF($N33="","",IFERROR(INDEX(tbVisitas[],MATCH($N33,tbVisitas[Linha],0),5),""))</f>
        <v/>
      </c>
      <c r="K33" s="29" t="str">
        <f ca="1">IF($N33="","",IFERROR(INDEX(tbVisitas[],MATCH($N33,tbVisitas[Linha],0),1),""))</f>
        <v/>
      </c>
      <c r="L33" s="30" t="str">
        <f ca="1">IF($N33="","",IFERROR(INDEX(tbVisitas[],MATCH($N33,tbVisitas[Linha],0),6),""))</f>
        <v/>
      </c>
      <c r="M33" s="30" t="str">
        <f ca="1">IF($N33="","",IFERROR(INDEX(tbVisitas[],MATCH($N33,tbVisitas[Linha],0),7),""))</f>
        <v/>
      </c>
      <c r="N33" s="30" t="str">
        <f t="array" aca="1" ref="N33" ca="1">IFERROR(INDEX(tbVisitas[],MATCH(SMALL(IF((tbVisitas[Realizada?]&lt;&gt;"Sim")*(tbVisitas[Cliente]=$B$5)*(tbVisitas[Data]&gt;=VLOOKUP($B$7,Aux!$E$2:$G$13,2,FALSE))*(tbVisitas[Data]&lt;=VLOOKUP($B$7,Aux!$E$2:$G$13,3,FALSE))=1,tbVisitas[Linha]),ROW(H28)),IF((tbVisitas[Realizada?]&lt;&gt;"Sim")*(tbVisitas[Cliente]=$B$5)*(tbVisitas[Data]&gt;=VLOOKUP($B$7,Aux!$E$2:$G$13,2,FALSE))*(tbVisitas[Data]&lt;=VLOOKUP($B$7,Aux!$E$2:$G$13,3,FALSE))=1,tbVisitas[Linha]),0),9),"")</f>
        <v/>
      </c>
    </row>
    <row r="34" spans="4:14" ht="30" customHeight="1" x14ac:dyDescent="0.25">
      <c r="D34" s="28" t="str">
        <f ca="1">IF($G34="","",IFERROR(INDEX(tbVisitas[],MATCH($G34,tbVisitas[Linha],0),2),""))</f>
        <v/>
      </c>
      <c r="E34" s="28" t="str">
        <f ca="1">IF($G34="","",IFERROR(INDEX(tbVisitas[],MATCH($G34,tbVisitas[Linha],0),5),""))</f>
        <v/>
      </c>
      <c r="F34" s="29" t="str">
        <f ca="1">IF($G34="","",IFERROR(INDEX(tbVisitas[],MATCH($G34,tbVisitas[Linha],0),1),""))</f>
        <v/>
      </c>
      <c r="G34" s="30" t="str">
        <f t="array" aca="1" ref="G34" ca="1">IFERROR(INDEX(tbVisitas[],MATCH(SMALL(IF((tbVisitas[Realizada?]="Sim")*(tbVisitas[Cliente]=$B$5)*(tbVisitas[Data]&gt;=VLOOKUP($B$7,Aux!$E$2:$G$13,2,FALSE))*(tbVisitas[Data]&lt;=VLOOKUP($B$7,Aux!$E$2:$G$13,3,FALSE))=1,tbVisitas[Linha]),ROW(A29)),IF((tbVisitas[Realizada?]="Sim")*(tbVisitas[Cliente]=$B$5)*(tbVisitas[Data]&gt;=VLOOKUP($B$7,Aux!$E$2:$G$13,2,FALSE))*(tbVisitas[Data]&lt;=VLOOKUP($B$7,Aux!$E$2:$G$13,3,FALSE))=1,tbVisitas[Linha]),0),9),"")</f>
        <v/>
      </c>
      <c r="I34" s="28" t="str">
        <f ca="1">IF($N34="","",IFERROR(INDEX(tbVisitas[],MATCH($N34,tbVisitas[Linha],0),2),""))</f>
        <v/>
      </c>
      <c r="J34" s="28" t="str">
        <f ca="1">IF($N34="","",IFERROR(INDEX(tbVisitas[],MATCH($N34,tbVisitas[Linha],0),5),""))</f>
        <v/>
      </c>
      <c r="K34" s="29" t="str">
        <f ca="1">IF($N34="","",IFERROR(INDEX(tbVisitas[],MATCH($N34,tbVisitas[Linha],0),1),""))</f>
        <v/>
      </c>
      <c r="L34" s="30" t="str">
        <f ca="1">IF($N34="","",IFERROR(INDEX(tbVisitas[],MATCH($N34,tbVisitas[Linha],0),6),""))</f>
        <v/>
      </c>
      <c r="M34" s="30" t="str">
        <f ca="1">IF($N34="","",IFERROR(INDEX(tbVisitas[],MATCH($N34,tbVisitas[Linha],0),7),""))</f>
        <v/>
      </c>
      <c r="N34" s="30" t="str">
        <f t="array" aca="1" ref="N34" ca="1">IFERROR(INDEX(tbVisitas[],MATCH(SMALL(IF((tbVisitas[Realizada?]&lt;&gt;"Sim")*(tbVisitas[Cliente]=$B$5)*(tbVisitas[Data]&gt;=VLOOKUP($B$7,Aux!$E$2:$G$13,2,FALSE))*(tbVisitas[Data]&lt;=VLOOKUP($B$7,Aux!$E$2:$G$13,3,FALSE))=1,tbVisitas[Linha]),ROW(H29)),IF((tbVisitas[Realizada?]&lt;&gt;"Sim")*(tbVisitas[Cliente]=$B$5)*(tbVisitas[Data]&gt;=VLOOKUP($B$7,Aux!$E$2:$G$13,2,FALSE))*(tbVisitas[Data]&lt;=VLOOKUP($B$7,Aux!$E$2:$G$13,3,FALSE))=1,tbVisitas[Linha]),0),9),"")</f>
        <v/>
      </c>
    </row>
    <row r="35" spans="4:14" ht="30" customHeight="1" x14ac:dyDescent="0.25">
      <c r="D35" s="28" t="str">
        <f ca="1">IF($G35="","",IFERROR(INDEX(tbVisitas[],MATCH($G35,tbVisitas[Linha],0),2),""))</f>
        <v/>
      </c>
      <c r="E35" s="28" t="str">
        <f ca="1">IF($G35="","",IFERROR(INDEX(tbVisitas[],MATCH($G35,tbVisitas[Linha],0),5),""))</f>
        <v/>
      </c>
      <c r="F35" s="29" t="str">
        <f ca="1">IF($G35="","",IFERROR(INDEX(tbVisitas[],MATCH($G35,tbVisitas[Linha],0),1),""))</f>
        <v/>
      </c>
      <c r="G35" s="30" t="str">
        <f t="array" aca="1" ref="G35" ca="1">IFERROR(INDEX(tbVisitas[],MATCH(SMALL(IF((tbVisitas[Realizada?]="Sim")*(tbVisitas[Cliente]=$B$5)*(tbVisitas[Data]&gt;=VLOOKUP($B$7,Aux!$E$2:$G$13,2,FALSE))*(tbVisitas[Data]&lt;=VLOOKUP($B$7,Aux!$E$2:$G$13,3,FALSE))=1,tbVisitas[Linha]),ROW(A30)),IF((tbVisitas[Realizada?]="Sim")*(tbVisitas[Cliente]=$B$5)*(tbVisitas[Data]&gt;=VLOOKUP($B$7,Aux!$E$2:$G$13,2,FALSE))*(tbVisitas[Data]&lt;=VLOOKUP($B$7,Aux!$E$2:$G$13,3,FALSE))=1,tbVisitas[Linha]),0),9),"")</f>
        <v/>
      </c>
      <c r="I35" s="28" t="str">
        <f ca="1">IF($N35="","",IFERROR(INDEX(tbVisitas[],MATCH($N35,tbVisitas[Linha],0),2),""))</f>
        <v/>
      </c>
      <c r="J35" s="28" t="str">
        <f ca="1">IF($N35="","",IFERROR(INDEX(tbVisitas[],MATCH($N35,tbVisitas[Linha],0),5),""))</f>
        <v/>
      </c>
      <c r="K35" s="29" t="str">
        <f ca="1">IF($N35="","",IFERROR(INDEX(tbVisitas[],MATCH($N35,tbVisitas[Linha],0),1),""))</f>
        <v/>
      </c>
      <c r="L35" s="30" t="str">
        <f ca="1">IF($N35="","",IFERROR(INDEX(tbVisitas[],MATCH($N35,tbVisitas[Linha],0),6),""))</f>
        <v/>
      </c>
      <c r="M35" s="30" t="str">
        <f ca="1">IF($N35="","",IFERROR(INDEX(tbVisitas[],MATCH($N35,tbVisitas[Linha],0),7),""))</f>
        <v/>
      </c>
      <c r="N35" s="30" t="str">
        <f t="array" aca="1" ref="N35" ca="1">IFERROR(INDEX(tbVisitas[],MATCH(SMALL(IF((tbVisitas[Realizada?]&lt;&gt;"Sim")*(tbVisitas[Cliente]=$B$5)*(tbVisitas[Data]&gt;=VLOOKUP($B$7,Aux!$E$2:$G$13,2,FALSE))*(tbVisitas[Data]&lt;=VLOOKUP($B$7,Aux!$E$2:$G$13,3,FALSE))=1,tbVisitas[Linha]),ROW(H30)),IF((tbVisitas[Realizada?]&lt;&gt;"Sim")*(tbVisitas[Cliente]=$B$5)*(tbVisitas[Data]&gt;=VLOOKUP($B$7,Aux!$E$2:$G$13,2,FALSE))*(tbVisitas[Data]&lt;=VLOOKUP($B$7,Aux!$E$2:$G$13,3,FALSE))=1,tbVisitas[Linha]),0),9),"")</f>
        <v/>
      </c>
    </row>
    <row r="36" spans="4:14" ht="30" customHeight="1" x14ac:dyDescent="0.25">
      <c r="D36" s="28" t="str">
        <f ca="1">IF($G36="","",IFERROR(INDEX(tbVisitas[],MATCH($G36,tbVisitas[Linha],0),2),""))</f>
        <v/>
      </c>
      <c r="E36" s="28" t="str">
        <f ca="1">IF($G36="","",IFERROR(INDEX(tbVisitas[],MATCH($G36,tbVisitas[Linha],0),5),""))</f>
        <v/>
      </c>
      <c r="F36" s="29" t="str">
        <f ca="1">IF($G36="","",IFERROR(INDEX(tbVisitas[],MATCH($G36,tbVisitas[Linha],0),1),""))</f>
        <v/>
      </c>
      <c r="G36" s="30" t="str">
        <f t="array" aca="1" ref="G36" ca="1">IFERROR(INDEX(tbVisitas[],MATCH(SMALL(IF((tbVisitas[Realizada?]="Sim")*(tbVisitas[Cliente]=$B$5)*(tbVisitas[Data]&gt;=VLOOKUP($B$7,Aux!$E$2:$G$13,2,FALSE))*(tbVisitas[Data]&lt;=VLOOKUP($B$7,Aux!$E$2:$G$13,3,FALSE))=1,tbVisitas[Linha]),ROW(A31)),IF((tbVisitas[Realizada?]="Sim")*(tbVisitas[Cliente]=$B$5)*(tbVisitas[Data]&gt;=VLOOKUP($B$7,Aux!$E$2:$G$13,2,FALSE))*(tbVisitas[Data]&lt;=VLOOKUP($B$7,Aux!$E$2:$G$13,3,FALSE))=1,tbVisitas[Linha]),0),9),"")</f>
        <v/>
      </c>
      <c r="I36" s="28" t="str">
        <f ca="1">IF($N36="","",IFERROR(INDEX(tbVisitas[],MATCH($N36,tbVisitas[Linha],0),2),""))</f>
        <v/>
      </c>
      <c r="J36" s="28" t="str">
        <f ca="1">IF($N36="","",IFERROR(INDEX(tbVisitas[],MATCH($N36,tbVisitas[Linha],0),5),""))</f>
        <v/>
      </c>
      <c r="K36" s="29" t="str">
        <f ca="1">IF($N36="","",IFERROR(INDEX(tbVisitas[],MATCH($N36,tbVisitas[Linha],0),1),""))</f>
        <v/>
      </c>
      <c r="L36" s="30" t="str">
        <f ca="1">IF($N36="","",IFERROR(INDEX(tbVisitas[],MATCH($N36,tbVisitas[Linha],0),6),""))</f>
        <v/>
      </c>
      <c r="M36" s="30" t="str">
        <f ca="1">IF($N36="","",IFERROR(INDEX(tbVisitas[],MATCH($N36,tbVisitas[Linha],0),7),""))</f>
        <v/>
      </c>
      <c r="N36" s="30" t="str">
        <f t="array" aca="1" ref="N36" ca="1">IFERROR(INDEX(tbVisitas[],MATCH(SMALL(IF((tbVisitas[Realizada?]&lt;&gt;"Sim")*(tbVisitas[Cliente]=$B$5)*(tbVisitas[Data]&gt;=VLOOKUP($B$7,Aux!$E$2:$G$13,2,FALSE))*(tbVisitas[Data]&lt;=VLOOKUP($B$7,Aux!$E$2:$G$13,3,FALSE))=1,tbVisitas[Linha]),ROW(H31)),IF((tbVisitas[Realizada?]&lt;&gt;"Sim")*(tbVisitas[Cliente]=$B$5)*(tbVisitas[Data]&gt;=VLOOKUP($B$7,Aux!$E$2:$G$13,2,FALSE))*(tbVisitas[Data]&lt;=VLOOKUP($B$7,Aux!$E$2:$G$13,3,FALSE))=1,tbVisitas[Linha]),0),9),"")</f>
        <v/>
      </c>
    </row>
    <row r="37" spans="4:14" ht="30" customHeight="1" x14ac:dyDescent="0.25">
      <c r="D37" s="28" t="str">
        <f ca="1">IF($G37="","",IFERROR(INDEX(tbVisitas[],MATCH($G37,tbVisitas[Linha],0),2),""))</f>
        <v/>
      </c>
      <c r="E37" s="28" t="str">
        <f ca="1">IF($G37="","",IFERROR(INDEX(tbVisitas[],MATCH($G37,tbVisitas[Linha],0),5),""))</f>
        <v/>
      </c>
      <c r="F37" s="29" t="str">
        <f ca="1">IF($G37="","",IFERROR(INDEX(tbVisitas[],MATCH($G37,tbVisitas[Linha],0),1),""))</f>
        <v/>
      </c>
      <c r="G37" s="30" t="str">
        <f t="array" aca="1" ref="G37" ca="1">IFERROR(INDEX(tbVisitas[],MATCH(SMALL(IF((tbVisitas[Realizada?]="Sim")*(tbVisitas[Cliente]=$B$5)*(tbVisitas[Data]&gt;=VLOOKUP($B$7,Aux!$E$2:$G$13,2,FALSE))*(tbVisitas[Data]&lt;=VLOOKUP($B$7,Aux!$E$2:$G$13,3,FALSE))=1,tbVisitas[Linha]),ROW(A32)),IF((tbVisitas[Realizada?]="Sim")*(tbVisitas[Cliente]=$B$5)*(tbVisitas[Data]&gt;=VLOOKUP($B$7,Aux!$E$2:$G$13,2,FALSE))*(tbVisitas[Data]&lt;=VLOOKUP($B$7,Aux!$E$2:$G$13,3,FALSE))=1,tbVisitas[Linha]),0),9),"")</f>
        <v/>
      </c>
      <c r="I37" s="28" t="str">
        <f ca="1">IF($N37="","",IFERROR(INDEX(tbVisitas[],MATCH($N37,tbVisitas[Linha],0),2),""))</f>
        <v/>
      </c>
      <c r="J37" s="28" t="str">
        <f ca="1">IF($N37="","",IFERROR(INDEX(tbVisitas[],MATCH($N37,tbVisitas[Linha],0),5),""))</f>
        <v/>
      </c>
      <c r="K37" s="29" t="str">
        <f ca="1">IF($N37="","",IFERROR(INDEX(tbVisitas[],MATCH($N37,tbVisitas[Linha],0),1),""))</f>
        <v/>
      </c>
      <c r="L37" s="30" t="str">
        <f ca="1">IF($N37="","",IFERROR(INDEX(tbVisitas[],MATCH($N37,tbVisitas[Linha],0),6),""))</f>
        <v/>
      </c>
      <c r="M37" s="30" t="str">
        <f ca="1">IF($N37="","",IFERROR(INDEX(tbVisitas[],MATCH($N37,tbVisitas[Linha],0),7),""))</f>
        <v/>
      </c>
      <c r="N37" s="30" t="str">
        <f t="array" aca="1" ref="N37" ca="1">IFERROR(INDEX(tbVisitas[],MATCH(SMALL(IF((tbVisitas[Realizada?]&lt;&gt;"Sim")*(tbVisitas[Cliente]=$B$5)*(tbVisitas[Data]&gt;=VLOOKUP($B$7,Aux!$E$2:$G$13,2,FALSE))*(tbVisitas[Data]&lt;=VLOOKUP($B$7,Aux!$E$2:$G$13,3,FALSE))=1,tbVisitas[Linha]),ROW(H32)),IF((tbVisitas[Realizada?]&lt;&gt;"Sim")*(tbVisitas[Cliente]=$B$5)*(tbVisitas[Data]&gt;=VLOOKUP($B$7,Aux!$E$2:$G$13,2,FALSE))*(tbVisitas[Data]&lt;=VLOOKUP($B$7,Aux!$E$2:$G$13,3,FALSE))=1,tbVisitas[Linha]),0),9),"")</f>
        <v/>
      </c>
    </row>
    <row r="38" spans="4:14" ht="30" customHeight="1" x14ac:dyDescent="0.25">
      <c r="D38" s="28" t="str">
        <f ca="1">IF($G38="","",IFERROR(INDEX(tbVisitas[],MATCH($G38,tbVisitas[Linha],0),2),""))</f>
        <v/>
      </c>
      <c r="E38" s="28" t="str">
        <f ca="1">IF($G38="","",IFERROR(INDEX(tbVisitas[],MATCH($G38,tbVisitas[Linha],0),5),""))</f>
        <v/>
      </c>
      <c r="F38" s="29" t="str">
        <f ca="1">IF($G38="","",IFERROR(INDEX(tbVisitas[],MATCH($G38,tbVisitas[Linha],0),1),""))</f>
        <v/>
      </c>
      <c r="G38" s="30" t="str">
        <f t="array" aca="1" ref="G38" ca="1">IFERROR(INDEX(tbVisitas[],MATCH(SMALL(IF((tbVisitas[Realizada?]="Sim")*(tbVisitas[Cliente]=$B$5)*(tbVisitas[Data]&gt;=VLOOKUP($B$7,Aux!$E$2:$G$13,2,FALSE))*(tbVisitas[Data]&lt;=VLOOKUP($B$7,Aux!$E$2:$G$13,3,FALSE))=1,tbVisitas[Linha]),ROW(A33)),IF((tbVisitas[Realizada?]="Sim")*(tbVisitas[Cliente]=$B$5)*(tbVisitas[Data]&gt;=VLOOKUP($B$7,Aux!$E$2:$G$13,2,FALSE))*(tbVisitas[Data]&lt;=VLOOKUP($B$7,Aux!$E$2:$G$13,3,FALSE))=1,tbVisitas[Linha]),0),9),"")</f>
        <v/>
      </c>
      <c r="I38" s="28" t="str">
        <f ca="1">IF($N38="","",IFERROR(INDEX(tbVisitas[],MATCH($N38,tbVisitas[Linha],0),2),""))</f>
        <v/>
      </c>
      <c r="J38" s="28" t="str">
        <f ca="1">IF($N38="","",IFERROR(INDEX(tbVisitas[],MATCH($N38,tbVisitas[Linha],0),5),""))</f>
        <v/>
      </c>
      <c r="K38" s="29" t="str">
        <f ca="1">IF($N38="","",IFERROR(INDEX(tbVisitas[],MATCH($N38,tbVisitas[Linha],0),1),""))</f>
        <v/>
      </c>
      <c r="L38" s="30" t="str">
        <f ca="1">IF($N38="","",IFERROR(INDEX(tbVisitas[],MATCH($N38,tbVisitas[Linha],0),6),""))</f>
        <v/>
      </c>
      <c r="M38" s="30" t="str">
        <f ca="1">IF($N38="","",IFERROR(INDEX(tbVisitas[],MATCH($N38,tbVisitas[Linha],0),7),""))</f>
        <v/>
      </c>
      <c r="N38" s="30" t="str">
        <f t="array" aca="1" ref="N38" ca="1">IFERROR(INDEX(tbVisitas[],MATCH(SMALL(IF((tbVisitas[Realizada?]&lt;&gt;"Sim")*(tbVisitas[Cliente]=$B$5)*(tbVisitas[Data]&gt;=VLOOKUP($B$7,Aux!$E$2:$G$13,2,FALSE))*(tbVisitas[Data]&lt;=VLOOKUP($B$7,Aux!$E$2:$G$13,3,FALSE))=1,tbVisitas[Linha]),ROW(H33)),IF((tbVisitas[Realizada?]&lt;&gt;"Sim")*(tbVisitas[Cliente]=$B$5)*(tbVisitas[Data]&gt;=VLOOKUP($B$7,Aux!$E$2:$G$13,2,FALSE))*(tbVisitas[Data]&lt;=VLOOKUP($B$7,Aux!$E$2:$G$13,3,FALSE))=1,tbVisitas[Linha]),0),9),"")</f>
        <v/>
      </c>
    </row>
    <row r="39" spans="4:14" ht="30" customHeight="1" x14ac:dyDescent="0.25">
      <c r="D39" s="28" t="str">
        <f ca="1">IF($G39="","",IFERROR(INDEX(tbVisitas[],MATCH($G39,tbVisitas[Linha],0),2),""))</f>
        <v/>
      </c>
      <c r="E39" s="28" t="str">
        <f ca="1">IF($G39="","",IFERROR(INDEX(tbVisitas[],MATCH($G39,tbVisitas[Linha],0),5),""))</f>
        <v/>
      </c>
      <c r="F39" s="29" t="str">
        <f ca="1">IF($G39="","",IFERROR(INDEX(tbVisitas[],MATCH($G39,tbVisitas[Linha],0),1),""))</f>
        <v/>
      </c>
      <c r="G39" s="30" t="str">
        <f t="array" aca="1" ref="G39" ca="1">IFERROR(INDEX(tbVisitas[],MATCH(SMALL(IF((tbVisitas[Realizada?]="Sim")*(tbVisitas[Cliente]=$B$5)*(tbVisitas[Data]&gt;=VLOOKUP($B$7,Aux!$E$2:$G$13,2,FALSE))*(tbVisitas[Data]&lt;=VLOOKUP($B$7,Aux!$E$2:$G$13,3,FALSE))=1,tbVisitas[Linha]),ROW(A34)),IF((tbVisitas[Realizada?]="Sim")*(tbVisitas[Cliente]=$B$5)*(tbVisitas[Data]&gt;=VLOOKUP($B$7,Aux!$E$2:$G$13,2,FALSE))*(tbVisitas[Data]&lt;=VLOOKUP($B$7,Aux!$E$2:$G$13,3,FALSE))=1,tbVisitas[Linha]),0),9),"")</f>
        <v/>
      </c>
      <c r="I39" s="28" t="str">
        <f ca="1">IF($N39="","",IFERROR(INDEX(tbVisitas[],MATCH($N39,tbVisitas[Linha],0),2),""))</f>
        <v/>
      </c>
      <c r="J39" s="28" t="str">
        <f ca="1">IF($N39="","",IFERROR(INDEX(tbVisitas[],MATCH($N39,tbVisitas[Linha],0),5),""))</f>
        <v/>
      </c>
      <c r="K39" s="29" t="str">
        <f ca="1">IF($N39="","",IFERROR(INDEX(tbVisitas[],MATCH($N39,tbVisitas[Linha],0),1),""))</f>
        <v/>
      </c>
      <c r="L39" s="30" t="str">
        <f ca="1">IF($N39="","",IFERROR(INDEX(tbVisitas[],MATCH($N39,tbVisitas[Linha],0),6),""))</f>
        <v/>
      </c>
      <c r="M39" s="30" t="str">
        <f ca="1">IF($N39="","",IFERROR(INDEX(tbVisitas[],MATCH($N39,tbVisitas[Linha],0),7),""))</f>
        <v/>
      </c>
      <c r="N39" s="30" t="str">
        <f t="array" aca="1" ref="N39" ca="1">IFERROR(INDEX(tbVisitas[],MATCH(SMALL(IF((tbVisitas[Realizada?]&lt;&gt;"Sim")*(tbVisitas[Cliente]=$B$5)*(tbVisitas[Data]&gt;=VLOOKUP($B$7,Aux!$E$2:$G$13,2,FALSE))*(tbVisitas[Data]&lt;=VLOOKUP($B$7,Aux!$E$2:$G$13,3,FALSE))=1,tbVisitas[Linha]),ROW(H34)),IF((tbVisitas[Realizada?]&lt;&gt;"Sim")*(tbVisitas[Cliente]=$B$5)*(tbVisitas[Data]&gt;=VLOOKUP($B$7,Aux!$E$2:$G$13,2,FALSE))*(tbVisitas[Data]&lt;=VLOOKUP($B$7,Aux!$E$2:$G$13,3,FALSE))=1,tbVisitas[Linha]),0),9),"")</f>
        <v/>
      </c>
    </row>
    <row r="40" spans="4:14" ht="30" customHeight="1" x14ac:dyDescent="0.25">
      <c r="D40" s="28" t="str">
        <f ca="1">IF($G40="","",IFERROR(INDEX(tbVisitas[],MATCH($G40,tbVisitas[Linha],0),2),""))</f>
        <v/>
      </c>
      <c r="E40" s="28" t="str">
        <f ca="1">IF($G40="","",IFERROR(INDEX(tbVisitas[],MATCH($G40,tbVisitas[Linha],0),5),""))</f>
        <v/>
      </c>
      <c r="F40" s="29" t="str">
        <f ca="1">IF($G40="","",IFERROR(INDEX(tbVisitas[],MATCH($G40,tbVisitas[Linha],0),1),""))</f>
        <v/>
      </c>
      <c r="G40" s="30" t="str">
        <f t="array" aca="1" ref="G40" ca="1">IFERROR(INDEX(tbVisitas[],MATCH(SMALL(IF((tbVisitas[Realizada?]="Sim")*(tbVisitas[Cliente]=$B$5)*(tbVisitas[Data]&gt;=VLOOKUP($B$7,Aux!$E$2:$G$13,2,FALSE))*(tbVisitas[Data]&lt;=VLOOKUP($B$7,Aux!$E$2:$G$13,3,FALSE))=1,tbVisitas[Linha]),ROW(A35)),IF((tbVisitas[Realizada?]="Sim")*(tbVisitas[Cliente]=$B$5)*(tbVisitas[Data]&gt;=VLOOKUP($B$7,Aux!$E$2:$G$13,2,FALSE))*(tbVisitas[Data]&lt;=VLOOKUP($B$7,Aux!$E$2:$G$13,3,FALSE))=1,tbVisitas[Linha]),0),9),"")</f>
        <v/>
      </c>
      <c r="I40" s="28" t="str">
        <f ca="1">IF($N40="","",IFERROR(INDEX(tbVisitas[],MATCH($N40,tbVisitas[Linha],0),2),""))</f>
        <v/>
      </c>
      <c r="J40" s="28" t="str">
        <f ca="1">IF($N40="","",IFERROR(INDEX(tbVisitas[],MATCH($N40,tbVisitas[Linha],0),5),""))</f>
        <v/>
      </c>
      <c r="K40" s="29" t="str">
        <f ca="1">IF($N40="","",IFERROR(INDEX(tbVisitas[],MATCH($N40,tbVisitas[Linha],0),1),""))</f>
        <v/>
      </c>
      <c r="L40" s="30" t="str">
        <f ca="1">IF($N40="","",IFERROR(INDEX(tbVisitas[],MATCH($N40,tbVisitas[Linha],0),6),""))</f>
        <v/>
      </c>
      <c r="M40" s="30" t="str">
        <f ca="1">IF($N40="","",IFERROR(INDEX(tbVisitas[],MATCH($N40,tbVisitas[Linha],0),7),""))</f>
        <v/>
      </c>
      <c r="N40" s="30" t="str">
        <f t="array" aca="1" ref="N40" ca="1">IFERROR(INDEX(tbVisitas[],MATCH(SMALL(IF((tbVisitas[Realizada?]&lt;&gt;"Sim")*(tbVisitas[Cliente]=$B$5)*(tbVisitas[Data]&gt;=VLOOKUP($B$7,Aux!$E$2:$G$13,2,FALSE))*(tbVisitas[Data]&lt;=VLOOKUP($B$7,Aux!$E$2:$G$13,3,FALSE))=1,tbVisitas[Linha]),ROW(H35)),IF((tbVisitas[Realizada?]&lt;&gt;"Sim")*(tbVisitas[Cliente]=$B$5)*(tbVisitas[Data]&gt;=VLOOKUP($B$7,Aux!$E$2:$G$13,2,FALSE))*(tbVisitas[Data]&lt;=VLOOKUP($B$7,Aux!$E$2:$G$13,3,FALSE))=1,tbVisitas[Linha]),0),9),"")</f>
        <v/>
      </c>
    </row>
    <row r="41" spans="4:14" ht="30" customHeight="1" x14ac:dyDescent="0.25">
      <c r="D41" s="28" t="str">
        <f ca="1">IF($G41="","",IFERROR(INDEX(tbVisitas[],MATCH($G41,tbVisitas[Linha],0),2),""))</f>
        <v/>
      </c>
      <c r="E41" s="28" t="str">
        <f ca="1">IF($G41="","",IFERROR(INDEX(tbVisitas[],MATCH($G41,tbVisitas[Linha],0),5),""))</f>
        <v/>
      </c>
      <c r="F41" s="29" t="str">
        <f ca="1">IF($G41="","",IFERROR(INDEX(tbVisitas[],MATCH($G41,tbVisitas[Linha],0),1),""))</f>
        <v/>
      </c>
      <c r="G41" s="30" t="str">
        <f t="array" aca="1" ref="G41" ca="1">IFERROR(INDEX(tbVisitas[],MATCH(SMALL(IF((tbVisitas[Realizada?]="Sim")*(tbVisitas[Cliente]=$B$5)*(tbVisitas[Data]&gt;=VLOOKUP($B$7,Aux!$E$2:$G$13,2,FALSE))*(tbVisitas[Data]&lt;=VLOOKUP($B$7,Aux!$E$2:$G$13,3,FALSE))=1,tbVisitas[Linha]),ROW(A36)),IF((tbVisitas[Realizada?]="Sim")*(tbVisitas[Cliente]=$B$5)*(tbVisitas[Data]&gt;=VLOOKUP($B$7,Aux!$E$2:$G$13,2,FALSE))*(tbVisitas[Data]&lt;=VLOOKUP($B$7,Aux!$E$2:$G$13,3,FALSE))=1,tbVisitas[Linha]),0),9),"")</f>
        <v/>
      </c>
      <c r="I41" s="28" t="str">
        <f ca="1">IF($N41="","",IFERROR(INDEX(tbVisitas[],MATCH($N41,tbVisitas[Linha],0),2),""))</f>
        <v/>
      </c>
      <c r="J41" s="28" t="str">
        <f ca="1">IF($N41="","",IFERROR(INDEX(tbVisitas[],MATCH($N41,tbVisitas[Linha],0),5),""))</f>
        <v/>
      </c>
      <c r="K41" s="29" t="str">
        <f ca="1">IF($N41="","",IFERROR(INDEX(tbVisitas[],MATCH($N41,tbVisitas[Linha],0),1),""))</f>
        <v/>
      </c>
      <c r="L41" s="30" t="str">
        <f ca="1">IF($N41="","",IFERROR(INDEX(tbVisitas[],MATCH($N41,tbVisitas[Linha],0),6),""))</f>
        <v/>
      </c>
      <c r="M41" s="30" t="str">
        <f ca="1">IF($N41="","",IFERROR(INDEX(tbVisitas[],MATCH($N41,tbVisitas[Linha],0),7),""))</f>
        <v/>
      </c>
      <c r="N41" s="30" t="str">
        <f t="array" aca="1" ref="N41" ca="1">IFERROR(INDEX(tbVisitas[],MATCH(SMALL(IF((tbVisitas[Realizada?]&lt;&gt;"Sim")*(tbVisitas[Cliente]=$B$5)*(tbVisitas[Data]&gt;=VLOOKUP($B$7,Aux!$E$2:$G$13,2,FALSE))*(tbVisitas[Data]&lt;=VLOOKUP($B$7,Aux!$E$2:$G$13,3,FALSE))=1,tbVisitas[Linha]),ROW(H36)),IF((tbVisitas[Realizada?]&lt;&gt;"Sim")*(tbVisitas[Cliente]=$B$5)*(tbVisitas[Data]&gt;=VLOOKUP($B$7,Aux!$E$2:$G$13,2,FALSE))*(tbVisitas[Data]&lt;=VLOOKUP($B$7,Aux!$E$2:$G$13,3,FALSE))=1,tbVisitas[Linha]),0),9),"")</f>
        <v/>
      </c>
    </row>
    <row r="42" spans="4:14" ht="30" customHeight="1" x14ac:dyDescent="0.25">
      <c r="D42" s="28" t="str">
        <f ca="1">IF($G42="","",IFERROR(INDEX(tbVisitas[],MATCH($G42,tbVisitas[Linha],0),2),""))</f>
        <v/>
      </c>
      <c r="E42" s="28" t="str">
        <f ca="1">IF($G42="","",IFERROR(INDEX(tbVisitas[],MATCH($G42,tbVisitas[Linha],0),5),""))</f>
        <v/>
      </c>
      <c r="F42" s="29" t="str">
        <f ca="1">IF($G42="","",IFERROR(INDEX(tbVisitas[],MATCH($G42,tbVisitas[Linha],0),1),""))</f>
        <v/>
      </c>
      <c r="G42" s="30" t="str">
        <f t="array" aca="1" ref="G42" ca="1">IFERROR(INDEX(tbVisitas[],MATCH(SMALL(IF((tbVisitas[Realizada?]="Sim")*(tbVisitas[Cliente]=$B$5)*(tbVisitas[Data]&gt;=VLOOKUP($B$7,Aux!$E$2:$G$13,2,FALSE))*(tbVisitas[Data]&lt;=VLOOKUP($B$7,Aux!$E$2:$G$13,3,FALSE))=1,tbVisitas[Linha]),ROW(A37)),IF((tbVisitas[Realizada?]="Sim")*(tbVisitas[Cliente]=$B$5)*(tbVisitas[Data]&gt;=VLOOKUP($B$7,Aux!$E$2:$G$13,2,FALSE))*(tbVisitas[Data]&lt;=VLOOKUP($B$7,Aux!$E$2:$G$13,3,FALSE))=1,tbVisitas[Linha]),0),9),"")</f>
        <v/>
      </c>
      <c r="I42" s="28" t="str">
        <f ca="1">IF($N42="","",IFERROR(INDEX(tbVisitas[],MATCH($N42,tbVisitas[Linha],0),2),""))</f>
        <v/>
      </c>
      <c r="J42" s="28" t="str">
        <f ca="1">IF($N42="","",IFERROR(INDEX(tbVisitas[],MATCH($N42,tbVisitas[Linha],0),5),""))</f>
        <v/>
      </c>
      <c r="K42" s="29" t="str">
        <f ca="1">IF($N42="","",IFERROR(INDEX(tbVisitas[],MATCH($N42,tbVisitas[Linha],0),1),""))</f>
        <v/>
      </c>
      <c r="L42" s="30" t="str">
        <f ca="1">IF($N42="","",IFERROR(INDEX(tbVisitas[],MATCH($N42,tbVisitas[Linha],0),6),""))</f>
        <v/>
      </c>
      <c r="M42" s="30" t="str">
        <f ca="1">IF($N42="","",IFERROR(INDEX(tbVisitas[],MATCH($N42,tbVisitas[Linha],0),7),""))</f>
        <v/>
      </c>
      <c r="N42" s="30" t="str">
        <f t="array" aca="1" ref="N42" ca="1">IFERROR(INDEX(tbVisitas[],MATCH(SMALL(IF((tbVisitas[Realizada?]&lt;&gt;"Sim")*(tbVisitas[Cliente]=$B$5)*(tbVisitas[Data]&gt;=VLOOKUP($B$7,Aux!$E$2:$G$13,2,FALSE))*(tbVisitas[Data]&lt;=VLOOKUP($B$7,Aux!$E$2:$G$13,3,FALSE))=1,tbVisitas[Linha]),ROW(H37)),IF((tbVisitas[Realizada?]&lt;&gt;"Sim")*(tbVisitas[Cliente]=$B$5)*(tbVisitas[Data]&gt;=VLOOKUP($B$7,Aux!$E$2:$G$13,2,FALSE))*(tbVisitas[Data]&lt;=VLOOKUP($B$7,Aux!$E$2:$G$13,3,FALSE))=1,tbVisitas[Linha]),0),9),"")</f>
        <v/>
      </c>
    </row>
    <row r="43" spans="4:14" ht="30" customHeight="1" x14ac:dyDescent="0.25">
      <c r="D43" s="28" t="str">
        <f ca="1">IF($G43="","",IFERROR(INDEX(tbVisitas[],MATCH($G43,tbVisitas[Linha],0),2),""))</f>
        <v/>
      </c>
      <c r="E43" s="28" t="str">
        <f ca="1">IF($G43="","",IFERROR(INDEX(tbVisitas[],MATCH($G43,tbVisitas[Linha],0),5),""))</f>
        <v/>
      </c>
      <c r="F43" s="29" t="str">
        <f ca="1">IF($G43="","",IFERROR(INDEX(tbVisitas[],MATCH($G43,tbVisitas[Linha],0),1),""))</f>
        <v/>
      </c>
      <c r="G43" s="30" t="str">
        <f t="array" aca="1" ref="G43" ca="1">IFERROR(INDEX(tbVisitas[],MATCH(SMALL(IF((tbVisitas[Realizada?]="Sim")*(tbVisitas[Cliente]=$B$5)*(tbVisitas[Data]&gt;=VLOOKUP($B$7,Aux!$E$2:$G$13,2,FALSE))*(tbVisitas[Data]&lt;=VLOOKUP($B$7,Aux!$E$2:$G$13,3,FALSE))=1,tbVisitas[Linha]),ROW(A38)),IF((tbVisitas[Realizada?]="Sim")*(tbVisitas[Cliente]=$B$5)*(tbVisitas[Data]&gt;=VLOOKUP($B$7,Aux!$E$2:$G$13,2,FALSE))*(tbVisitas[Data]&lt;=VLOOKUP($B$7,Aux!$E$2:$G$13,3,FALSE))=1,tbVisitas[Linha]),0),9),"")</f>
        <v/>
      </c>
      <c r="I43" s="28" t="str">
        <f ca="1">IF($N43="","",IFERROR(INDEX(tbVisitas[],MATCH($N43,tbVisitas[Linha],0),2),""))</f>
        <v/>
      </c>
      <c r="J43" s="28" t="str">
        <f ca="1">IF($N43="","",IFERROR(INDEX(tbVisitas[],MATCH($N43,tbVisitas[Linha],0),5),""))</f>
        <v/>
      </c>
      <c r="K43" s="29" t="str">
        <f ca="1">IF($N43="","",IFERROR(INDEX(tbVisitas[],MATCH($N43,tbVisitas[Linha],0),1),""))</f>
        <v/>
      </c>
      <c r="L43" s="30" t="str">
        <f ca="1">IF($N43="","",IFERROR(INDEX(tbVisitas[],MATCH($N43,tbVisitas[Linha],0),6),""))</f>
        <v/>
      </c>
      <c r="M43" s="30" t="str">
        <f ca="1">IF($N43="","",IFERROR(INDEX(tbVisitas[],MATCH($N43,tbVisitas[Linha],0),7),""))</f>
        <v/>
      </c>
      <c r="N43" s="30" t="str">
        <f t="array" aca="1" ref="N43" ca="1">IFERROR(INDEX(tbVisitas[],MATCH(SMALL(IF((tbVisitas[Realizada?]&lt;&gt;"Sim")*(tbVisitas[Cliente]=$B$5)*(tbVisitas[Data]&gt;=VLOOKUP($B$7,Aux!$E$2:$G$13,2,FALSE))*(tbVisitas[Data]&lt;=VLOOKUP($B$7,Aux!$E$2:$G$13,3,FALSE))=1,tbVisitas[Linha]),ROW(H38)),IF((tbVisitas[Realizada?]&lt;&gt;"Sim")*(tbVisitas[Cliente]=$B$5)*(tbVisitas[Data]&gt;=VLOOKUP($B$7,Aux!$E$2:$G$13,2,FALSE))*(tbVisitas[Data]&lt;=VLOOKUP($B$7,Aux!$E$2:$G$13,3,FALSE))=1,tbVisitas[Linha]),0),9),"")</f>
        <v/>
      </c>
    </row>
    <row r="44" spans="4:14" ht="30" customHeight="1" x14ac:dyDescent="0.25">
      <c r="D44" s="28" t="str">
        <f ca="1">IF($G44="","",IFERROR(INDEX(tbVisitas[],MATCH($G44,tbVisitas[Linha],0),2),""))</f>
        <v/>
      </c>
      <c r="E44" s="28" t="str">
        <f ca="1">IF($G44="","",IFERROR(INDEX(tbVisitas[],MATCH($G44,tbVisitas[Linha],0),5),""))</f>
        <v/>
      </c>
      <c r="F44" s="29" t="str">
        <f ca="1">IF($G44="","",IFERROR(INDEX(tbVisitas[],MATCH($G44,tbVisitas[Linha],0),1),""))</f>
        <v/>
      </c>
      <c r="G44" s="30" t="str">
        <f t="array" aca="1" ref="G44" ca="1">IFERROR(INDEX(tbVisitas[],MATCH(SMALL(IF((tbVisitas[Realizada?]="Sim")*(tbVisitas[Cliente]=$B$5)*(tbVisitas[Data]&gt;=VLOOKUP($B$7,Aux!$E$2:$G$13,2,FALSE))*(tbVisitas[Data]&lt;=VLOOKUP($B$7,Aux!$E$2:$G$13,3,FALSE))=1,tbVisitas[Linha]),ROW(A39)),IF((tbVisitas[Realizada?]="Sim")*(tbVisitas[Cliente]=$B$5)*(tbVisitas[Data]&gt;=VLOOKUP($B$7,Aux!$E$2:$G$13,2,FALSE))*(tbVisitas[Data]&lt;=VLOOKUP($B$7,Aux!$E$2:$G$13,3,FALSE))=1,tbVisitas[Linha]),0),9),"")</f>
        <v/>
      </c>
      <c r="I44" s="28" t="str">
        <f ca="1">IF($N44="","",IFERROR(INDEX(tbVisitas[],MATCH($N44,tbVisitas[Linha],0),2),""))</f>
        <v/>
      </c>
      <c r="J44" s="28" t="str">
        <f ca="1">IF($N44="","",IFERROR(INDEX(tbVisitas[],MATCH($N44,tbVisitas[Linha],0),5),""))</f>
        <v/>
      </c>
      <c r="K44" s="29" t="str">
        <f ca="1">IF($N44="","",IFERROR(INDEX(tbVisitas[],MATCH($N44,tbVisitas[Linha],0),1),""))</f>
        <v/>
      </c>
      <c r="L44" s="30" t="str">
        <f ca="1">IF($N44="","",IFERROR(INDEX(tbVisitas[],MATCH($N44,tbVisitas[Linha],0),6),""))</f>
        <v/>
      </c>
      <c r="M44" s="30" t="str">
        <f ca="1">IF($N44="","",IFERROR(INDEX(tbVisitas[],MATCH($N44,tbVisitas[Linha],0),7),""))</f>
        <v/>
      </c>
      <c r="N44" s="30" t="str">
        <f t="array" aca="1" ref="N44" ca="1">IFERROR(INDEX(tbVisitas[],MATCH(SMALL(IF((tbVisitas[Realizada?]&lt;&gt;"Sim")*(tbVisitas[Cliente]=$B$5)*(tbVisitas[Data]&gt;=VLOOKUP($B$7,Aux!$E$2:$G$13,2,FALSE))*(tbVisitas[Data]&lt;=VLOOKUP($B$7,Aux!$E$2:$G$13,3,FALSE))=1,tbVisitas[Linha]),ROW(H39)),IF((tbVisitas[Realizada?]&lt;&gt;"Sim")*(tbVisitas[Cliente]=$B$5)*(tbVisitas[Data]&gt;=VLOOKUP($B$7,Aux!$E$2:$G$13,2,FALSE))*(tbVisitas[Data]&lt;=VLOOKUP($B$7,Aux!$E$2:$G$13,3,FALSE))=1,tbVisitas[Linha]),0),9),"")</f>
        <v/>
      </c>
    </row>
    <row r="45" spans="4:14" ht="30" customHeight="1" x14ac:dyDescent="0.25">
      <c r="D45" s="28" t="str">
        <f ca="1">IF($G45="","",IFERROR(INDEX(tbVisitas[],MATCH($G45,tbVisitas[Linha],0),2),""))</f>
        <v/>
      </c>
      <c r="E45" s="28" t="str">
        <f ca="1">IF($G45="","",IFERROR(INDEX(tbVisitas[],MATCH($G45,tbVisitas[Linha],0),5),""))</f>
        <v/>
      </c>
      <c r="F45" s="29" t="str">
        <f ca="1">IF($G45="","",IFERROR(INDEX(tbVisitas[],MATCH($G45,tbVisitas[Linha],0),1),""))</f>
        <v/>
      </c>
      <c r="G45" s="30" t="str">
        <f t="array" aca="1" ref="G45" ca="1">IFERROR(INDEX(tbVisitas[],MATCH(SMALL(IF((tbVisitas[Realizada?]="Sim")*(tbVisitas[Cliente]=$B$5)*(tbVisitas[Data]&gt;=VLOOKUP($B$7,Aux!$E$2:$G$13,2,FALSE))*(tbVisitas[Data]&lt;=VLOOKUP($B$7,Aux!$E$2:$G$13,3,FALSE))=1,tbVisitas[Linha]),ROW(A40)),IF((tbVisitas[Realizada?]="Sim")*(tbVisitas[Cliente]=$B$5)*(tbVisitas[Data]&gt;=VLOOKUP($B$7,Aux!$E$2:$G$13,2,FALSE))*(tbVisitas[Data]&lt;=VLOOKUP($B$7,Aux!$E$2:$G$13,3,FALSE))=1,tbVisitas[Linha]),0),9),"")</f>
        <v/>
      </c>
      <c r="I45" s="28" t="str">
        <f ca="1">IF($N45="","",IFERROR(INDEX(tbVisitas[],MATCH($N45,tbVisitas[Linha],0),2),""))</f>
        <v/>
      </c>
      <c r="J45" s="28" t="str">
        <f ca="1">IF($N45="","",IFERROR(INDEX(tbVisitas[],MATCH($N45,tbVisitas[Linha],0),5),""))</f>
        <v/>
      </c>
      <c r="K45" s="29" t="str">
        <f ca="1">IF($N45="","",IFERROR(INDEX(tbVisitas[],MATCH($N45,tbVisitas[Linha],0),1),""))</f>
        <v/>
      </c>
      <c r="L45" s="30" t="str">
        <f ca="1">IF($N45="","",IFERROR(INDEX(tbVisitas[],MATCH($N45,tbVisitas[Linha],0),6),""))</f>
        <v/>
      </c>
      <c r="M45" s="30" t="str">
        <f ca="1">IF($N45="","",IFERROR(INDEX(tbVisitas[],MATCH($N45,tbVisitas[Linha],0),7),""))</f>
        <v/>
      </c>
      <c r="N45" s="30" t="str">
        <f t="array" aca="1" ref="N45" ca="1">IFERROR(INDEX(tbVisitas[],MATCH(SMALL(IF((tbVisitas[Realizada?]&lt;&gt;"Sim")*(tbVisitas[Cliente]=$B$5)*(tbVisitas[Data]&gt;=VLOOKUP($B$7,Aux!$E$2:$G$13,2,FALSE))*(tbVisitas[Data]&lt;=VLOOKUP($B$7,Aux!$E$2:$G$13,3,FALSE))=1,tbVisitas[Linha]),ROW(H40)),IF((tbVisitas[Realizada?]&lt;&gt;"Sim")*(tbVisitas[Cliente]=$B$5)*(tbVisitas[Data]&gt;=VLOOKUP($B$7,Aux!$E$2:$G$13,2,FALSE))*(tbVisitas[Data]&lt;=VLOOKUP($B$7,Aux!$E$2:$G$13,3,FALSE))=1,tbVisitas[Linha]),0),9),"")</f>
        <v/>
      </c>
    </row>
    <row r="46" spans="4:14" ht="30" customHeight="1" x14ac:dyDescent="0.25">
      <c r="D46" s="28" t="str">
        <f ca="1">IF($G46="","",IFERROR(INDEX(tbVisitas[],MATCH($G46,tbVisitas[Linha],0),2),""))</f>
        <v/>
      </c>
      <c r="E46" s="28" t="str">
        <f ca="1">IF($G46="","",IFERROR(INDEX(tbVisitas[],MATCH($G46,tbVisitas[Linha],0),5),""))</f>
        <v/>
      </c>
      <c r="F46" s="29" t="str">
        <f ca="1">IF($G46="","",IFERROR(INDEX(tbVisitas[],MATCH($G46,tbVisitas[Linha],0),1),""))</f>
        <v/>
      </c>
      <c r="G46" s="30" t="str">
        <f t="array" aca="1" ref="G46" ca="1">IFERROR(INDEX(tbVisitas[],MATCH(SMALL(IF((tbVisitas[Realizada?]="Sim")*(tbVisitas[Cliente]=$B$5)*(tbVisitas[Data]&gt;=VLOOKUP($B$7,Aux!$E$2:$G$13,2,FALSE))*(tbVisitas[Data]&lt;=VLOOKUP($B$7,Aux!$E$2:$G$13,3,FALSE))=1,tbVisitas[Linha]),ROW(A41)),IF((tbVisitas[Realizada?]="Sim")*(tbVisitas[Cliente]=$B$5)*(tbVisitas[Data]&gt;=VLOOKUP($B$7,Aux!$E$2:$G$13,2,FALSE))*(tbVisitas[Data]&lt;=VLOOKUP($B$7,Aux!$E$2:$G$13,3,FALSE))=1,tbVisitas[Linha]),0),9),"")</f>
        <v/>
      </c>
      <c r="I46" s="28" t="str">
        <f ca="1">IF($N46="","",IFERROR(INDEX(tbVisitas[],MATCH($N46,tbVisitas[Linha],0),2),""))</f>
        <v/>
      </c>
      <c r="J46" s="28" t="str">
        <f ca="1">IF($N46="","",IFERROR(INDEX(tbVisitas[],MATCH($N46,tbVisitas[Linha],0),5),""))</f>
        <v/>
      </c>
      <c r="K46" s="29" t="str">
        <f ca="1">IF($N46="","",IFERROR(INDEX(tbVisitas[],MATCH($N46,tbVisitas[Linha],0),1),""))</f>
        <v/>
      </c>
      <c r="L46" s="30" t="str">
        <f ca="1">IF($N46="","",IFERROR(INDEX(tbVisitas[],MATCH($N46,tbVisitas[Linha],0),6),""))</f>
        <v/>
      </c>
      <c r="M46" s="30" t="str">
        <f ca="1">IF($N46="","",IFERROR(INDEX(tbVisitas[],MATCH($N46,tbVisitas[Linha],0),7),""))</f>
        <v/>
      </c>
      <c r="N46" s="30" t="str">
        <f t="array" aca="1" ref="N46" ca="1">IFERROR(INDEX(tbVisitas[],MATCH(SMALL(IF((tbVisitas[Realizada?]&lt;&gt;"Sim")*(tbVisitas[Cliente]=$B$5)*(tbVisitas[Data]&gt;=VLOOKUP($B$7,Aux!$E$2:$G$13,2,FALSE))*(tbVisitas[Data]&lt;=VLOOKUP($B$7,Aux!$E$2:$G$13,3,FALSE))=1,tbVisitas[Linha]),ROW(H41)),IF((tbVisitas[Realizada?]&lt;&gt;"Sim")*(tbVisitas[Cliente]=$B$5)*(tbVisitas[Data]&gt;=VLOOKUP($B$7,Aux!$E$2:$G$13,2,FALSE))*(tbVisitas[Data]&lt;=VLOOKUP($B$7,Aux!$E$2:$G$13,3,FALSE))=1,tbVisitas[Linha]),0),9),"")</f>
        <v/>
      </c>
    </row>
    <row r="47" spans="4:14" ht="30" customHeight="1" x14ac:dyDescent="0.25">
      <c r="D47" s="28" t="str">
        <f ca="1">IF($G47="","",IFERROR(INDEX(tbVisitas[],MATCH($G47,tbVisitas[Linha],0),2),""))</f>
        <v/>
      </c>
      <c r="E47" s="28" t="str">
        <f ca="1">IF($G47="","",IFERROR(INDEX(tbVisitas[],MATCH($G47,tbVisitas[Linha],0),5),""))</f>
        <v/>
      </c>
      <c r="F47" s="29" t="str">
        <f ca="1">IF($G47="","",IFERROR(INDEX(tbVisitas[],MATCH($G47,tbVisitas[Linha],0),1),""))</f>
        <v/>
      </c>
      <c r="G47" s="30" t="str">
        <f t="array" aca="1" ref="G47" ca="1">IFERROR(INDEX(tbVisitas[],MATCH(SMALL(IF((tbVisitas[Realizada?]="Sim")*(tbVisitas[Cliente]=$B$5)*(tbVisitas[Data]&gt;=VLOOKUP($B$7,Aux!$E$2:$G$13,2,FALSE))*(tbVisitas[Data]&lt;=VLOOKUP($B$7,Aux!$E$2:$G$13,3,FALSE))=1,tbVisitas[Linha]),ROW(A42)),IF((tbVisitas[Realizada?]="Sim")*(tbVisitas[Cliente]=$B$5)*(tbVisitas[Data]&gt;=VLOOKUP($B$7,Aux!$E$2:$G$13,2,FALSE))*(tbVisitas[Data]&lt;=VLOOKUP($B$7,Aux!$E$2:$G$13,3,FALSE))=1,tbVisitas[Linha]),0),9),"")</f>
        <v/>
      </c>
      <c r="I47" s="28" t="str">
        <f ca="1">IF($N47="","",IFERROR(INDEX(tbVisitas[],MATCH($N47,tbVisitas[Linha],0),2),""))</f>
        <v/>
      </c>
      <c r="J47" s="28" t="str">
        <f ca="1">IF($N47="","",IFERROR(INDEX(tbVisitas[],MATCH($N47,tbVisitas[Linha],0),5),""))</f>
        <v/>
      </c>
      <c r="K47" s="29" t="str">
        <f ca="1">IF($N47="","",IFERROR(INDEX(tbVisitas[],MATCH($N47,tbVisitas[Linha],0),1),""))</f>
        <v/>
      </c>
      <c r="L47" s="30" t="str">
        <f ca="1">IF($N47="","",IFERROR(INDEX(tbVisitas[],MATCH($N47,tbVisitas[Linha],0),6),""))</f>
        <v/>
      </c>
      <c r="M47" s="30" t="str">
        <f ca="1">IF($N47="","",IFERROR(INDEX(tbVisitas[],MATCH($N47,tbVisitas[Linha],0),7),""))</f>
        <v/>
      </c>
      <c r="N47" s="30" t="str">
        <f t="array" aca="1" ref="N47" ca="1">IFERROR(INDEX(tbVisitas[],MATCH(SMALL(IF((tbVisitas[Realizada?]&lt;&gt;"Sim")*(tbVisitas[Cliente]=$B$5)*(tbVisitas[Data]&gt;=VLOOKUP($B$7,Aux!$E$2:$G$13,2,FALSE))*(tbVisitas[Data]&lt;=VLOOKUP($B$7,Aux!$E$2:$G$13,3,FALSE))=1,tbVisitas[Linha]),ROW(H42)),IF((tbVisitas[Realizada?]&lt;&gt;"Sim")*(tbVisitas[Cliente]=$B$5)*(tbVisitas[Data]&gt;=VLOOKUP($B$7,Aux!$E$2:$G$13,2,FALSE))*(tbVisitas[Data]&lt;=VLOOKUP($B$7,Aux!$E$2:$G$13,3,FALSE))=1,tbVisitas[Linha]),0),9),"")</f>
        <v/>
      </c>
    </row>
    <row r="48" spans="4:14" ht="30" customHeight="1" x14ac:dyDescent="0.25">
      <c r="D48" s="28" t="str">
        <f ca="1">IF($G48="","",IFERROR(INDEX(tbVisitas[],MATCH($G48,tbVisitas[Linha],0),2),""))</f>
        <v/>
      </c>
      <c r="E48" s="28" t="str">
        <f ca="1">IF($G48="","",IFERROR(INDEX(tbVisitas[],MATCH($G48,tbVisitas[Linha],0),5),""))</f>
        <v/>
      </c>
      <c r="F48" s="29" t="str">
        <f ca="1">IF($G48="","",IFERROR(INDEX(tbVisitas[],MATCH($G48,tbVisitas[Linha],0),1),""))</f>
        <v/>
      </c>
      <c r="G48" s="30" t="str">
        <f t="array" aca="1" ref="G48" ca="1">IFERROR(INDEX(tbVisitas[],MATCH(SMALL(IF((tbVisitas[Realizada?]="Sim")*(tbVisitas[Cliente]=$B$5)*(tbVisitas[Data]&gt;=VLOOKUP($B$7,Aux!$E$2:$G$13,2,FALSE))*(tbVisitas[Data]&lt;=VLOOKUP($B$7,Aux!$E$2:$G$13,3,FALSE))=1,tbVisitas[Linha]),ROW(A43)),IF((tbVisitas[Realizada?]="Sim")*(tbVisitas[Cliente]=$B$5)*(tbVisitas[Data]&gt;=VLOOKUP($B$7,Aux!$E$2:$G$13,2,FALSE))*(tbVisitas[Data]&lt;=VLOOKUP($B$7,Aux!$E$2:$G$13,3,FALSE))=1,tbVisitas[Linha]),0),9),"")</f>
        <v/>
      </c>
      <c r="I48" s="28" t="str">
        <f ca="1">IF($N48="","",IFERROR(INDEX(tbVisitas[],MATCH($N48,tbVisitas[Linha],0),2),""))</f>
        <v/>
      </c>
      <c r="J48" s="28" t="str">
        <f ca="1">IF($N48="","",IFERROR(INDEX(tbVisitas[],MATCH($N48,tbVisitas[Linha],0),5),""))</f>
        <v/>
      </c>
      <c r="K48" s="29" t="str">
        <f ca="1">IF($N48="","",IFERROR(INDEX(tbVisitas[],MATCH($N48,tbVisitas[Linha],0),1),""))</f>
        <v/>
      </c>
      <c r="L48" s="30" t="str">
        <f ca="1">IF($N48="","",IFERROR(INDEX(tbVisitas[],MATCH($N48,tbVisitas[Linha],0),6),""))</f>
        <v/>
      </c>
      <c r="M48" s="30" t="str">
        <f ca="1">IF($N48="","",IFERROR(INDEX(tbVisitas[],MATCH($N48,tbVisitas[Linha],0),7),""))</f>
        <v/>
      </c>
      <c r="N48" s="30" t="str">
        <f t="array" aca="1" ref="N48" ca="1">IFERROR(INDEX(tbVisitas[],MATCH(SMALL(IF((tbVisitas[Realizada?]&lt;&gt;"Sim")*(tbVisitas[Cliente]=$B$5)*(tbVisitas[Data]&gt;=VLOOKUP($B$7,Aux!$E$2:$G$13,2,FALSE))*(tbVisitas[Data]&lt;=VLOOKUP($B$7,Aux!$E$2:$G$13,3,FALSE))=1,tbVisitas[Linha]),ROW(H43)),IF((tbVisitas[Realizada?]&lt;&gt;"Sim")*(tbVisitas[Cliente]=$B$5)*(tbVisitas[Data]&gt;=VLOOKUP($B$7,Aux!$E$2:$G$13,2,FALSE))*(tbVisitas[Data]&lt;=VLOOKUP($B$7,Aux!$E$2:$G$13,3,FALSE))=1,tbVisitas[Linha]),0),9),"")</f>
        <v/>
      </c>
    </row>
    <row r="49" spans="4:14" ht="30" customHeight="1" x14ac:dyDescent="0.25">
      <c r="D49" s="28" t="str">
        <f ca="1">IF($G49="","",IFERROR(INDEX(tbVisitas[],MATCH($G49,tbVisitas[Linha],0),2),""))</f>
        <v/>
      </c>
      <c r="E49" s="28" t="str">
        <f ca="1">IF($G49="","",IFERROR(INDEX(tbVisitas[],MATCH($G49,tbVisitas[Linha],0),5),""))</f>
        <v/>
      </c>
      <c r="F49" s="29" t="str">
        <f ca="1">IF($G49="","",IFERROR(INDEX(tbVisitas[],MATCH($G49,tbVisitas[Linha],0),1),""))</f>
        <v/>
      </c>
      <c r="G49" s="30" t="str">
        <f t="array" aca="1" ref="G49" ca="1">IFERROR(INDEX(tbVisitas[],MATCH(SMALL(IF((tbVisitas[Realizada?]="Sim")*(tbVisitas[Cliente]=$B$5)*(tbVisitas[Data]&gt;=VLOOKUP($B$7,Aux!$E$2:$G$13,2,FALSE))*(tbVisitas[Data]&lt;=VLOOKUP($B$7,Aux!$E$2:$G$13,3,FALSE))=1,tbVisitas[Linha]),ROW(A44)),IF((tbVisitas[Realizada?]="Sim")*(tbVisitas[Cliente]=$B$5)*(tbVisitas[Data]&gt;=VLOOKUP($B$7,Aux!$E$2:$G$13,2,FALSE))*(tbVisitas[Data]&lt;=VLOOKUP($B$7,Aux!$E$2:$G$13,3,FALSE))=1,tbVisitas[Linha]),0),9),"")</f>
        <v/>
      </c>
      <c r="I49" s="28" t="str">
        <f ca="1">IF($N49="","",IFERROR(INDEX(tbVisitas[],MATCH($N49,tbVisitas[Linha],0),2),""))</f>
        <v/>
      </c>
      <c r="J49" s="28" t="str">
        <f ca="1">IF($N49="","",IFERROR(INDEX(tbVisitas[],MATCH($N49,tbVisitas[Linha],0),5),""))</f>
        <v/>
      </c>
      <c r="K49" s="29" t="str">
        <f ca="1">IF($N49="","",IFERROR(INDEX(tbVisitas[],MATCH($N49,tbVisitas[Linha],0),1),""))</f>
        <v/>
      </c>
      <c r="L49" s="30" t="str">
        <f ca="1">IF($N49="","",IFERROR(INDEX(tbVisitas[],MATCH($N49,tbVisitas[Linha],0),6),""))</f>
        <v/>
      </c>
      <c r="M49" s="30" t="str">
        <f ca="1">IF($N49="","",IFERROR(INDEX(tbVisitas[],MATCH($N49,tbVisitas[Linha],0),7),""))</f>
        <v/>
      </c>
      <c r="N49" s="30" t="str">
        <f t="array" aca="1" ref="N49" ca="1">IFERROR(INDEX(tbVisitas[],MATCH(SMALL(IF((tbVisitas[Realizada?]&lt;&gt;"Sim")*(tbVisitas[Cliente]=$B$5)*(tbVisitas[Data]&gt;=VLOOKUP($B$7,Aux!$E$2:$G$13,2,FALSE))*(tbVisitas[Data]&lt;=VLOOKUP($B$7,Aux!$E$2:$G$13,3,FALSE))=1,tbVisitas[Linha]),ROW(H44)),IF((tbVisitas[Realizada?]&lt;&gt;"Sim")*(tbVisitas[Cliente]=$B$5)*(tbVisitas[Data]&gt;=VLOOKUP($B$7,Aux!$E$2:$G$13,2,FALSE))*(tbVisitas[Data]&lt;=VLOOKUP($B$7,Aux!$E$2:$G$13,3,FALSE))=1,tbVisitas[Linha]),0),9),"")</f>
        <v/>
      </c>
    </row>
    <row r="50" spans="4:14" ht="30" customHeight="1" x14ac:dyDescent="0.25">
      <c r="D50" s="28" t="str">
        <f ca="1">IF($G50="","",IFERROR(INDEX(tbVisitas[],MATCH($G50,tbVisitas[Linha],0),2),""))</f>
        <v/>
      </c>
      <c r="E50" s="28" t="str">
        <f ca="1">IF($G50="","",IFERROR(INDEX(tbVisitas[],MATCH($G50,tbVisitas[Linha],0),5),""))</f>
        <v/>
      </c>
      <c r="F50" s="29" t="str">
        <f ca="1">IF($G50="","",IFERROR(INDEX(tbVisitas[],MATCH($G50,tbVisitas[Linha],0),1),""))</f>
        <v/>
      </c>
      <c r="G50" s="30" t="str">
        <f t="array" aca="1" ref="G50" ca="1">IFERROR(INDEX(tbVisitas[],MATCH(SMALL(IF((tbVisitas[Realizada?]="Sim")*(tbVisitas[Cliente]=$B$5)*(tbVisitas[Data]&gt;=VLOOKUP($B$7,Aux!$E$2:$G$13,2,FALSE))*(tbVisitas[Data]&lt;=VLOOKUP($B$7,Aux!$E$2:$G$13,3,FALSE))=1,tbVisitas[Linha]),ROW(A45)),IF((tbVisitas[Realizada?]="Sim")*(tbVisitas[Cliente]=$B$5)*(tbVisitas[Data]&gt;=VLOOKUP($B$7,Aux!$E$2:$G$13,2,FALSE))*(tbVisitas[Data]&lt;=VLOOKUP($B$7,Aux!$E$2:$G$13,3,FALSE))=1,tbVisitas[Linha]),0),9),"")</f>
        <v/>
      </c>
      <c r="I50" s="28" t="str">
        <f ca="1">IF($N50="","",IFERROR(INDEX(tbVisitas[],MATCH($N50,tbVisitas[Linha],0),2),""))</f>
        <v/>
      </c>
      <c r="J50" s="28" t="str">
        <f ca="1">IF($N50="","",IFERROR(INDEX(tbVisitas[],MATCH($N50,tbVisitas[Linha],0),5),""))</f>
        <v/>
      </c>
      <c r="K50" s="29" t="str">
        <f ca="1">IF($N50="","",IFERROR(INDEX(tbVisitas[],MATCH($N50,tbVisitas[Linha],0),1),""))</f>
        <v/>
      </c>
      <c r="L50" s="30" t="str">
        <f ca="1">IF($N50="","",IFERROR(INDEX(tbVisitas[],MATCH($N50,tbVisitas[Linha],0),6),""))</f>
        <v/>
      </c>
      <c r="M50" s="30" t="str">
        <f ca="1">IF($N50="","",IFERROR(INDEX(tbVisitas[],MATCH($N50,tbVisitas[Linha],0),7),""))</f>
        <v/>
      </c>
      <c r="N50" s="30" t="str">
        <f t="array" aca="1" ref="N50" ca="1">IFERROR(INDEX(tbVisitas[],MATCH(SMALL(IF((tbVisitas[Realizada?]&lt;&gt;"Sim")*(tbVisitas[Cliente]=$B$5)*(tbVisitas[Data]&gt;=VLOOKUP($B$7,Aux!$E$2:$G$13,2,FALSE))*(tbVisitas[Data]&lt;=VLOOKUP($B$7,Aux!$E$2:$G$13,3,FALSE))=1,tbVisitas[Linha]),ROW(H45)),IF((tbVisitas[Realizada?]&lt;&gt;"Sim")*(tbVisitas[Cliente]=$B$5)*(tbVisitas[Data]&gt;=VLOOKUP($B$7,Aux!$E$2:$G$13,2,FALSE))*(tbVisitas[Data]&lt;=VLOOKUP($B$7,Aux!$E$2:$G$13,3,FALSE))=1,tbVisitas[Linha]),0),9),"")</f>
        <v/>
      </c>
    </row>
    <row r="51" spans="4:14" ht="30" customHeight="1" x14ac:dyDescent="0.25">
      <c r="D51" s="28" t="str">
        <f ca="1">IF($G51="","",IFERROR(INDEX(tbVisitas[],MATCH($G51,tbVisitas[Linha],0),2),""))</f>
        <v/>
      </c>
      <c r="E51" s="28" t="str">
        <f ca="1">IF($G51="","",IFERROR(INDEX(tbVisitas[],MATCH($G51,tbVisitas[Linha],0),5),""))</f>
        <v/>
      </c>
      <c r="F51" s="29" t="str">
        <f ca="1">IF($G51="","",IFERROR(INDEX(tbVisitas[],MATCH($G51,tbVisitas[Linha],0),1),""))</f>
        <v/>
      </c>
      <c r="G51" s="30" t="str">
        <f t="array" aca="1" ref="G51" ca="1">IFERROR(INDEX(tbVisitas[],MATCH(SMALL(IF((tbVisitas[Realizada?]="Sim")*(tbVisitas[Cliente]=$B$5)*(tbVisitas[Data]&gt;=VLOOKUP($B$7,Aux!$E$2:$G$13,2,FALSE))*(tbVisitas[Data]&lt;=VLOOKUP($B$7,Aux!$E$2:$G$13,3,FALSE))=1,tbVisitas[Linha]),ROW(A46)),IF((tbVisitas[Realizada?]="Sim")*(tbVisitas[Cliente]=$B$5)*(tbVisitas[Data]&gt;=VLOOKUP($B$7,Aux!$E$2:$G$13,2,FALSE))*(tbVisitas[Data]&lt;=VLOOKUP($B$7,Aux!$E$2:$G$13,3,FALSE))=1,tbVisitas[Linha]),0),9),"")</f>
        <v/>
      </c>
      <c r="I51" s="28" t="str">
        <f ca="1">IF($N51="","",IFERROR(INDEX(tbVisitas[],MATCH($N51,tbVisitas[Linha],0),2),""))</f>
        <v/>
      </c>
      <c r="J51" s="28" t="str">
        <f ca="1">IF($N51="","",IFERROR(INDEX(tbVisitas[],MATCH($N51,tbVisitas[Linha],0),5),""))</f>
        <v/>
      </c>
      <c r="K51" s="29" t="str">
        <f ca="1">IF($N51="","",IFERROR(INDEX(tbVisitas[],MATCH($N51,tbVisitas[Linha],0),1),""))</f>
        <v/>
      </c>
      <c r="L51" s="30" t="str">
        <f ca="1">IF($N51="","",IFERROR(INDEX(tbVisitas[],MATCH($N51,tbVisitas[Linha],0),6),""))</f>
        <v/>
      </c>
      <c r="M51" s="30" t="str">
        <f ca="1">IF($N51="","",IFERROR(INDEX(tbVisitas[],MATCH($N51,tbVisitas[Linha],0),7),""))</f>
        <v/>
      </c>
      <c r="N51" s="30" t="str">
        <f t="array" aca="1" ref="N51" ca="1">IFERROR(INDEX(tbVisitas[],MATCH(SMALL(IF((tbVisitas[Realizada?]&lt;&gt;"Sim")*(tbVisitas[Cliente]=$B$5)*(tbVisitas[Data]&gt;=VLOOKUP($B$7,Aux!$E$2:$G$13,2,FALSE))*(tbVisitas[Data]&lt;=VLOOKUP($B$7,Aux!$E$2:$G$13,3,FALSE))=1,tbVisitas[Linha]),ROW(H46)),IF((tbVisitas[Realizada?]&lt;&gt;"Sim")*(tbVisitas[Cliente]=$B$5)*(tbVisitas[Data]&gt;=VLOOKUP($B$7,Aux!$E$2:$G$13,2,FALSE))*(tbVisitas[Data]&lt;=VLOOKUP($B$7,Aux!$E$2:$G$13,3,FALSE))=1,tbVisitas[Linha]),0),9),"")</f>
        <v/>
      </c>
    </row>
    <row r="52" spans="4:14" ht="30" customHeight="1" x14ac:dyDescent="0.25">
      <c r="D52" s="28" t="str">
        <f ca="1">IF($G52="","",IFERROR(INDEX(tbVisitas[],MATCH($G52,tbVisitas[Linha],0),2),""))</f>
        <v/>
      </c>
      <c r="E52" s="28" t="str">
        <f ca="1">IF($G52="","",IFERROR(INDEX(tbVisitas[],MATCH($G52,tbVisitas[Linha],0),5),""))</f>
        <v/>
      </c>
      <c r="F52" s="29" t="str">
        <f ca="1">IF($G52="","",IFERROR(INDEX(tbVisitas[],MATCH($G52,tbVisitas[Linha],0),1),""))</f>
        <v/>
      </c>
      <c r="G52" s="30" t="str">
        <f t="array" aca="1" ref="G52" ca="1">IFERROR(INDEX(tbVisitas[],MATCH(SMALL(IF((tbVisitas[Realizada?]="Sim")*(tbVisitas[Cliente]=$B$5)*(tbVisitas[Data]&gt;=VLOOKUP($B$7,Aux!$E$2:$G$13,2,FALSE))*(tbVisitas[Data]&lt;=VLOOKUP($B$7,Aux!$E$2:$G$13,3,FALSE))=1,tbVisitas[Linha]),ROW(A47)),IF((tbVisitas[Realizada?]="Sim")*(tbVisitas[Cliente]=$B$5)*(tbVisitas[Data]&gt;=VLOOKUP($B$7,Aux!$E$2:$G$13,2,FALSE))*(tbVisitas[Data]&lt;=VLOOKUP($B$7,Aux!$E$2:$G$13,3,FALSE))=1,tbVisitas[Linha]),0),9),"")</f>
        <v/>
      </c>
      <c r="I52" s="28" t="str">
        <f ca="1">IF($N52="","",IFERROR(INDEX(tbVisitas[],MATCH($N52,tbVisitas[Linha],0),2),""))</f>
        <v/>
      </c>
      <c r="J52" s="28" t="str">
        <f ca="1">IF($N52="","",IFERROR(INDEX(tbVisitas[],MATCH($N52,tbVisitas[Linha],0),5),""))</f>
        <v/>
      </c>
      <c r="K52" s="29" t="str">
        <f ca="1">IF($N52="","",IFERROR(INDEX(tbVisitas[],MATCH($N52,tbVisitas[Linha],0),1),""))</f>
        <v/>
      </c>
      <c r="L52" s="30" t="str">
        <f ca="1">IF($N52="","",IFERROR(INDEX(tbVisitas[],MATCH($N52,tbVisitas[Linha],0),6),""))</f>
        <v/>
      </c>
      <c r="M52" s="30" t="str">
        <f ca="1">IF($N52="","",IFERROR(INDEX(tbVisitas[],MATCH($N52,tbVisitas[Linha],0),7),""))</f>
        <v/>
      </c>
      <c r="N52" s="30" t="str">
        <f t="array" aca="1" ref="N52" ca="1">IFERROR(INDEX(tbVisitas[],MATCH(SMALL(IF((tbVisitas[Realizada?]&lt;&gt;"Sim")*(tbVisitas[Cliente]=$B$5)*(tbVisitas[Data]&gt;=VLOOKUP($B$7,Aux!$E$2:$G$13,2,FALSE))*(tbVisitas[Data]&lt;=VLOOKUP($B$7,Aux!$E$2:$G$13,3,FALSE))=1,tbVisitas[Linha]),ROW(H47)),IF((tbVisitas[Realizada?]&lt;&gt;"Sim")*(tbVisitas[Cliente]=$B$5)*(tbVisitas[Data]&gt;=VLOOKUP($B$7,Aux!$E$2:$G$13,2,FALSE))*(tbVisitas[Data]&lt;=VLOOKUP($B$7,Aux!$E$2:$G$13,3,FALSE))=1,tbVisitas[Linha]),0),9),"")</f>
        <v/>
      </c>
    </row>
    <row r="53" spans="4:14" ht="30" customHeight="1" x14ac:dyDescent="0.25">
      <c r="D53" s="28" t="str">
        <f ca="1">IF($G53="","",IFERROR(INDEX(tbVisitas[],MATCH($G53,tbVisitas[Linha],0),2),""))</f>
        <v/>
      </c>
      <c r="E53" s="28" t="str">
        <f ca="1">IF($G53="","",IFERROR(INDEX(tbVisitas[],MATCH($G53,tbVisitas[Linha],0),5),""))</f>
        <v/>
      </c>
      <c r="F53" s="29" t="str">
        <f ca="1">IF($G53="","",IFERROR(INDEX(tbVisitas[],MATCH($G53,tbVisitas[Linha],0),1),""))</f>
        <v/>
      </c>
      <c r="G53" s="30" t="str">
        <f t="array" aca="1" ref="G53" ca="1">IFERROR(INDEX(tbVisitas[],MATCH(SMALL(IF((tbVisitas[Realizada?]="Sim")*(tbVisitas[Cliente]=$B$5)*(tbVisitas[Data]&gt;=VLOOKUP($B$7,Aux!$E$2:$G$13,2,FALSE))*(tbVisitas[Data]&lt;=VLOOKUP($B$7,Aux!$E$2:$G$13,3,FALSE))=1,tbVisitas[Linha]),ROW(A48)),IF((tbVisitas[Realizada?]="Sim")*(tbVisitas[Cliente]=$B$5)*(tbVisitas[Data]&gt;=VLOOKUP($B$7,Aux!$E$2:$G$13,2,FALSE))*(tbVisitas[Data]&lt;=VLOOKUP($B$7,Aux!$E$2:$G$13,3,FALSE))=1,tbVisitas[Linha]),0),9),"")</f>
        <v/>
      </c>
      <c r="I53" s="28" t="str">
        <f ca="1">IF($N53="","",IFERROR(INDEX(tbVisitas[],MATCH($N53,tbVisitas[Linha],0),2),""))</f>
        <v/>
      </c>
      <c r="J53" s="28" t="str">
        <f ca="1">IF($N53="","",IFERROR(INDEX(tbVisitas[],MATCH($N53,tbVisitas[Linha],0),5),""))</f>
        <v/>
      </c>
      <c r="K53" s="29" t="str">
        <f ca="1">IF($N53="","",IFERROR(INDEX(tbVisitas[],MATCH($N53,tbVisitas[Linha],0),1),""))</f>
        <v/>
      </c>
      <c r="L53" s="30" t="str">
        <f ca="1">IF($N53="","",IFERROR(INDEX(tbVisitas[],MATCH($N53,tbVisitas[Linha],0),6),""))</f>
        <v/>
      </c>
      <c r="M53" s="30" t="str">
        <f ca="1">IF($N53="","",IFERROR(INDEX(tbVisitas[],MATCH($N53,tbVisitas[Linha],0),7),""))</f>
        <v/>
      </c>
      <c r="N53" s="30" t="str">
        <f t="array" aca="1" ref="N53" ca="1">IFERROR(INDEX(tbVisitas[],MATCH(SMALL(IF((tbVisitas[Realizada?]&lt;&gt;"Sim")*(tbVisitas[Cliente]=$B$5)*(tbVisitas[Data]&gt;=VLOOKUP($B$7,Aux!$E$2:$G$13,2,FALSE))*(tbVisitas[Data]&lt;=VLOOKUP($B$7,Aux!$E$2:$G$13,3,FALSE))=1,tbVisitas[Linha]),ROW(H48)),IF((tbVisitas[Realizada?]&lt;&gt;"Sim")*(tbVisitas[Cliente]=$B$5)*(tbVisitas[Data]&gt;=VLOOKUP($B$7,Aux!$E$2:$G$13,2,FALSE))*(tbVisitas[Data]&lt;=VLOOKUP($B$7,Aux!$E$2:$G$13,3,FALSE))=1,tbVisitas[Linha]),0),9),"")</f>
        <v/>
      </c>
    </row>
    <row r="54" spans="4:14" ht="30" customHeight="1" x14ac:dyDescent="0.25">
      <c r="D54" s="28" t="str">
        <f ca="1">IF($G54="","",IFERROR(INDEX(tbVisitas[],MATCH($G54,tbVisitas[Linha],0),2),""))</f>
        <v/>
      </c>
      <c r="E54" s="28" t="str">
        <f ca="1">IF($G54="","",IFERROR(INDEX(tbVisitas[],MATCH($G54,tbVisitas[Linha],0),5),""))</f>
        <v/>
      </c>
      <c r="F54" s="29" t="str">
        <f ca="1">IF($G54="","",IFERROR(INDEX(tbVisitas[],MATCH($G54,tbVisitas[Linha],0),1),""))</f>
        <v/>
      </c>
      <c r="G54" s="30" t="str">
        <f t="array" aca="1" ref="G54" ca="1">IFERROR(INDEX(tbVisitas[],MATCH(SMALL(IF((tbVisitas[Realizada?]="Sim")*(tbVisitas[Cliente]=$B$5)*(tbVisitas[Data]&gt;=VLOOKUP($B$7,Aux!$E$2:$G$13,2,FALSE))*(tbVisitas[Data]&lt;=VLOOKUP($B$7,Aux!$E$2:$G$13,3,FALSE))=1,tbVisitas[Linha]),ROW(A49)),IF((tbVisitas[Realizada?]="Sim")*(tbVisitas[Cliente]=$B$5)*(tbVisitas[Data]&gt;=VLOOKUP($B$7,Aux!$E$2:$G$13,2,FALSE))*(tbVisitas[Data]&lt;=VLOOKUP($B$7,Aux!$E$2:$G$13,3,FALSE))=1,tbVisitas[Linha]),0),9),"")</f>
        <v/>
      </c>
      <c r="I54" s="28" t="str">
        <f ca="1">IF($N54="","",IFERROR(INDEX(tbVisitas[],MATCH($N54,tbVisitas[Linha],0),2),""))</f>
        <v/>
      </c>
      <c r="J54" s="28" t="str">
        <f ca="1">IF($N54="","",IFERROR(INDEX(tbVisitas[],MATCH($N54,tbVisitas[Linha],0),5),""))</f>
        <v/>
      </c>
      <c r="K54" s="29" t="str">
        <f ca="1">IF($N54="","",IFERROR(INDEX(tbVisitas[],MATCH($N54,tbVisitas[Linha],0),1),""))</f>
        <v/>
      </c>
      <c r="L54" s="30" t="str">
        <f ca="1">IF($N54="","",IFERROR(INDEX(tbVisitas[],MATCH($N54,tbVisitas[Linha],0),6),""))</f>
        <v/>
      </c>
      <c r="M54" s="30" t="str">
        <f ca="1">IF($N54="","",IFERROR(INDEX(tbVisitas[],MATCH($N54,tbVisitas[Linha],0),7),""))</f>
        <v/>
      </c>
      <c r="N54" s="30" t="str">
        <f t="array" aca="1" ref="N54" ca="1">IFERROR(INDEX(tbVisitas[],MATCH(SMALL(IF((tbVisitas[Realizada?]&lt;&gt;"Sim")*(tbVisitas[Cliente]=$B$5)*(tbVisitas[Data]&gt;=VLOOKUP($B$7,Aux!$E$2:$G$13,2,FALSE))*(tbVisitas[Data]&lt;=VLOOKUP($B$7,Aux!$E$2:$G$13,3,FALSE))=1,tbVisitas[Linha]),ROW(H49)),IF((tbVisitas[Realizada?]&lt;&gt;"Sim")*(tbVisitas[Cliente]=$B$5)*(tbVisitas[Data]&gt;=VLOOKUP($B$7,Aux!$E$2:$G$13,2,FALSE))*(tbVisitas[Data]&lt;=VLOOKUP($B$7,Aux!$E$2:$G$13,3,FALSE))=1,tbVisitas[Linha]),0),9),"")</f>
        <v/>
      </c>
    </row>
    <row r="55" spans="4:14" ht="30" customHeight="1" x14ac:dyDescent="0.25">
      <c r="D55" s="28" t="str">
        <f ca="1">IF($G55="","",IFERROR(INDEX(tbVisitas[],MATCH($G55,tbVisitas[Linha],0),2),""))</f>
        <v/>
      </c>
      <c r="E55" s="28" t="str">
        <f ca="1">IF($G55="","",IFERROR(INDEX(tbVisitas[],MATCH($G55,tbVisitas[Linha],0),5),""))</f>
        <v/>
      </c>
      <c r="F55" s="29" t="str">
        <f ca="1">IF($G55="","",IFERROR(INDEX(tbVisitas[],MATCH($G55,tbVisitas[Linha],0),1),""))</f>
        <v/>
      </c>
      <c r="G55" s="30" t="str">
        <f t="array" aca="1" ref="G55" ca="1">IFERROR(INDEX(tbVisitas[],MATCH(SMALL(IF((tbVisitas[Realizada?]="Sim")*(tbVisitas[Cliente]=$B$5)*(tbVisitas[Data]&gt;=VLOOKUP($B$7,Aux!$E$2:$G$13,2,FALSE))*(tbVisitas[Data]&lt;=VLOOKUP($B$7,Aux!$E$2:$G$13,3,FALSE))=1,tbVisitas[Linha]),ROW(A50)),IF((tbVisitas[Realizada?]="Sim")*(tbVisitas[Cliente]=$B$5)*(tbVisitas[Data]&gt;=VLOOKUP($B$7,Aux!$E$2:$G$13,2,FALSE))*(tbVisitas[Data]&lt;=VLOOKUP($B$7,Aux!$E$2:$G$13,3,FALSE))=1,tbVisitas[Linha]),0),9),"")</f>
        <v/>
      </c>
      <c r="I55" s="28" t="str">
        <f ca="1">IF($N55="","",IFERROR(INDEX(tbVisitas[],MATCH($N55,tbVisitas[Linha],0),2),""))</f>
        <v/>
      </c>
      <c r="J55" s="28" t="str">
        <f ca="1">IF($N55="","",IFERROR(INDEX(tbVisitas[],MATCH($N55,tbVisitas[Linha],0),5),""))</f>
        <v/>
      </c>
      <c r="K55" s="29" t="str">
        <f ca="1">IF($N55="","",IFERROR(INDEX(tbVisitas[],MATCH($N55,tbVisitas[Linha],0),1),""))</f>
        <v/>
      </c>
      <c r="L55" s="30" t="str">
        <f ca="1">IF($N55="","",IFERROR(INDEX(tbVisitas[],MATCH($N55,tbVisitas[Linha],0),6),""))</f>
        <v/>
      </c>
      <c r="M55" s="30" t="str">
        <f ca="1">IF($N55="","",IFERROR(INDEX(tbVisitas[],MATCH($N55,tbVisitas[Linha],0),7),""))</f>
        <v/>
      </c>
      <c r="N55" s="30" t="str">
        <f t="array" aca="1" ref="N55" ca="1">IFERROR(INDEX(tbVisitas[],MATCH(SMALL(IF((tbVisitas[Realizada?]&lt;&gt;"Sim")*(tbVisitas[Cliente]=$B$5)*(tbVisitas[Data]&gt;=VLOOKUP($B$7,Aux!$E$2:$G$13,2,FALSE))*(tbVisitas[Data]&lt;=VLOOKUP($B$7,Aux!$E$2:$G$13,3,FALSE))=1,tbVisitas[Linha]),ROW(H50)),IF((tbVisitas[Realizada?]&lt;&gt;"Sim")*(tbVisitas[Cliente]=$B$5)*(tbVisitas[Data]&gt;=VLOOKUP($B$7,Aux!$E$2:$G$13,2,FALSE))*(tbVisitas[Data]&lt;=VLOOKUP($B$7,Aux!$E$2:$G$13,3,FALSE))=1,tbVisitas[Linha]),0),9),"")</f>
        <v/>
      </c>
    </row>
    <row r="56" spans="4:14" ht="30" customHeight="1" x14ac:dyDescent="0.25">
      <c r="D56" s="28" t="str">
        <f ca="1">IF($G56="","",IFERROR(INDEX(tbVisitas[],MATCH($G56,tbVisitas[Linha],0),2),""))</f>
        <v/>
      </c>
      <c r="E56" s="28" t="str">
        <f ca="1">IF($G56="","",IFERROR(INDEX(tbVisitas[],MATCH($G56,tbVisitas[Linha],0),5),""))</f>
        <v/>
      </c>
      <c r="F56" s="29" t="str">
        <f ca="1">IF($G56="","",IFERROR(INDEX(tbVisitas[],MATCH($G56,tbVisitas[Linha],0),1),""))</f>
        <v/>
      </c>
      <c r="G56" s="30" t="str">
        <f t="array" aca="1" ref="G56" ca="1">IFERROR(INDEX(tbVisitas[],MATCH(SMALL(IF((tbVisitas[Realizada?]="Sim")*(tbVisitas[Cliente]=$B$5)*(tbVisitas[Data]&gt;=VLOOKUP($B$7,Aux!$E$2:$G$13,2,FALSE))*(tbVisitas[Data]&lt;=VLOOKUP($B$7,Aux!$E$2:$G$13,3,FALSE))=1,tbVisitas[Linha]),ROW(A51)),IF((tbVisitas[Realizada?]="Sim")*(tbVisitas[Cliente]=$B$5)*(tbVisitas[Data]&gt;=VLOOKUP($B$7,Aux!$E$2:$G$13,2,FALSE))*(tbVisitas[Data]&lt;=VLOOKUP($B$7,Aux!$E$2:$G$13,3,FALSE))=1,tbVisitas[Linha]),0),9),"")</f>
        <v/>
      </c>
      <c r="I56" s="28" t="str">
        <f ca="1">IF($N56="","",IFERROR(INDEX(tbVisitas[],MATCH($N56,tbVisitas[Linha],0),2),""))</f>
        <v/>
      </c>
      <c r="J56" s="28" t="str">
        <f ca="1">IF($N56="","",IFERROR(INDEX(tbVisitas[],MATCH($N56,tbVisitas[Linha],0),5),""))</f>
        <v/>
      </c>
      <c r="K56" s="29" t="str">
        <f ca="1">IF($N56="","",IFERROR(INDEX(tbVisitas[],MATCH($N56,tbVisitas[Linha],0),1),""))</f>
        <v/>
      </c>
      <c r="L56" s="30" t="str">
        <f ca="1">IF($N56="","",IFERROR(INDEX(tbVisitas[],MATCH($N56,tbVisitas[Linha],0),6),""))</f>
        <v/>
      </c>
      <c r="M56" s="30" t="str">
        <f ca="1">IF($N56="","",IFERROR(INDEX(tbVisitas[],MATCH($N56,tbVisitas[Linha],0),7),""))</f>
        <v/>
      </c>
      <c r="N56" s="30" t="str">
        <f t="array" aca="1" ref="N56" ca="1">IFERROR(INDEX(tbVisitas[],MATCH(SMALL(IF((tbVisitas[Realizada?]&lt;&gt;"Sim")*(tbVisitas[Cliente]=$B$5)*(tbVisitas[Data]&gt;=VLOOKUP($B$7,Aux!$E$2:$G$13,2,FALSE))*(tbVisitas[Data]&lt;=VLOOKUP($B$7,Aux!$E$2:$G$13,3,FALSE))=1,tbVisitas[Linha]),ROW(H51)),IF((tbVisitas[Realizada?]&lt;&gt;"Sim")*(tbVisitas[Cliente]=$B$5)*(tbVisitas[Data]&gt;=VLOOKUP($B$7,Aux!$E$2:$G$13,2,FALSE))*(tbVisitas[Data]&lt;=VLOOKUP($B$7,Aux!$E$2:$G$13,3,FALSE))=1,tbVisitas[Linha]),0),9),"")</f>
        <v/>
      </c>
    </row>
    <row r="57" spans="4:14" ht="30" customHeight="1" x14ac:dyDescent="0.25">
      <c r="D57" s="28" t="str">
        <f ca="1">IF($G57="","",IFERROR(INDEX(tbVisitas[],MATCH($G57,tbVisitas[Linha],0),2),""))</f>
        <v/>
      </c>
      <c r="E57" s="28" t="str">
        <f ca="1">IF($G57="","",IFERROR(INDEX(tbVisitas[],MATCH($G57,tbVisitas[Linha],0),5),""))</f>
        <v/>
      </c>
      <c r="F57" s="29" t="str">
        <f ca="1">IF($G57="","",IFERROR(INDEX(tbVisitas[],MATCH($G57,tbVisitas[Linha],0),1),""))</f>
        <v/>
      </c>
      <c r="G57" s="30" t="str">
        <f t="array" aca="1" ref="G57" ca="1">IFERROR(INDEX(tbVisitas[],MATCH(SMALL(IF((tbVisitas[Realizada?]="Sim")*(tbVisitas[Cliente]=$B$5)*(tbVisitas[Data]&gt;=VLOOKUP($B$7,Aux!$E$2:$G$13,2,FALSE))*(tbVisitas[Data]&lt;=VLOOKUP($B$7,Aux!$E$2:$G$13,3,FALSE))=1,tbVisitas[Linha]),ROW(A52)),IF((tbVisitas[Realizada?]="Sim")*(tbVisitas[Cliente]=$B$5)*(tbVisitas[Data]&gt;=VLOOKUP($B$7,Aux!$E$2:$G$13,2,FALSE))*(tbVisitas[Data]&lt;=VLOOKUP($B$7,Aux!$E$2:$G$13,3,FALSE))=1,tbVisitas[Linha]),0),9),"")</f>
        <v/>
      </c>
      <c r="I57" s="28" t="str">
        <f ca="1">IF($N57="","",IFERROR(INDEX(tbVisitas[],MATCH($N57,tbVisitas[Linha],0),2),""))</f>
        <v/>
      </c>
      <c r="J57" s="28" t="str">
        <f ca="1">IF($N57="","",IFERROR(INDEX(tbVisitas[],MATCH($N57,tbVisitas[Linha],0),5),""))</f>
        <v/>
      </c>
      <c r="K57" s="29" t="str">
        <f ca="1">IF($N57="","",IFERROR(INDEX(tbVisitas[],MATCH($N57,tbVisitas[Linha],0),1),""))</f>
        <v/>
      </c>
      <c r="L57" s="30" t="str">
        <f ca="1">IF($N57="","",IFERROR(INDEX(tbVisitas[],MATCH($N57,tbVisitas[Linha],0),6),""))</f>
        <v/>
      </c>
      <c r="M57" s="30" t="str">
        <f ca="1">IF($N57="","",IFERROR(INDEX(tbVisitas[],MATCH($N57,tbVisitas[Linha],0),7),""))</f>
        <v/>
      </c>
      <c r="N57" s="30" t="str">
        <f t="array" aca="1" ref="N57" ca="1">IFERROR(INDEX(tbVisitas[],MATCH(SMALL(IF((tbVisitas[Realizada?]&lt;&gt;"Sim")*(tbVisitas[Cliente]=$B$5)*(tbVisitas[Data]&gt;=VLOOKUP($B$7,Aux!$E$2:$G$13,2,FALSE))*(tbVisitas[Data]&lt;=VLOOKUP($B$7,Aux!$E$2:$G$13,3,FALSE))=1,tbVisitas[Linha]),ROW(H52)),IF((tbVisitas[Realizada?]&lt;&gt;"Sim")*(tbVisitas[Cliente]=$B$5)*(tbVisitas[Data]&gt;=VLOOKUP($B$7,Aux!$E$2:$G$13,2,FALSE))*(tbVisitas[Data]&lt;=VLOOKUP($B$7,Aux!$E$2:$G$13,3,FALSE))=1,tbVisitas[Linha]),0),9),"")</f>
        <v/>
      </c>
    </row>
    <row r="58" spans="4:14" ht="30" customHeight="1" x14ac:dyDescent="0.25">
      <c r="D58" s="28" t="str">
        <f ca="1">IF($G58="","",IFERROR(INDEX(tbVisitas[],MATCH($G58,tbVisitas[Linha],0),2),""))</f>
        <v/>
      </c>
      <c r="E58" s="28" t="str">
        <f ca="1">IF($G58="","",IFERROR(INDEX(tbVisitas[],MATCH($G58,tbVisitas[Linha],0),5),""))</f>
        <v/>
      </c>
      <c r="F58" s="29" t="str">
        <f ca="1">IF($G58="","",IFERROR(INDEX(tbVisitas[],MATCH($G58,tbVisitas[Linha],0),1),""))</f>
        <v/>
      </c>
      <c r="G58" s="30" t="str">
        <f t="array" aca="1" ref="G58" ca="1">IFERROR(INDEX(tbVisitas[],MATCH(SMALL(IF((tbVisitas[Realizada?]="Sim")*(tbVisitas[Cliente]=$B$5)*(tbVisitas[Data]&gt;=VLOOKUP($B$7,Aux!$E$2:$G$13,2,FALSE))*(tbVisitas[Data]&lt;=VLOOKUP($B$7,Aux!$E$2:$G$13,3,FALSE))=1,tbVisitas[Linha]),ROW(A53)),IF((tbVisitas[Realizada?]="Sim")*(tbVisitas[Cliente]=$B$5)*(tbVisitas[Data]&gt;=VLOOKUP($B$7,Aux!$E$2:$G$13,2,FALSE))*(tbVisitas[Data]&lt;=VLOOKUP($B$7,Aux!$E$2:$G$13,3,FALSE))=1,tbVisitas[Linha]),0),9),"")</f>
        <v/>
      </c>
      <c r="I58" s="28" t="str">
        <f ca="1">IF($N58="","",IFERROR(INDEX(tbVisitas[],MATCH($N58,tbVisitas[Linha],0),2),""))</f>
        <v/>
      </c>
      <c r="J58" s="28" t="str">
        <f ca="1">IF($N58="","",IFERROR(INDEX(tbVisitas[],MATCH($N58,tbVisitas[Linha],0),5),""))</f>
        <v/>
      </c>
      <c r="K58" s="29" t="str">
        <f ca="1">IF($N58="","",IFERROR(INDEX(tbVisitas[],MATCH($N58,tbVisitas[Linha],0),1),""))</f>
        <v/>
      </c>
      <c r="L58" s="30" t="str">
        <f ca="1">IF($N58="","",IFERROR(INDEX(tbVisitas[],MATCH($N58,tbVisitas[Linha],0),6),""))</f>
        <v/>
      </c>
      <c r="M58" s="30" t="str">
        <f ca="1">IF($N58="","",IFERROR(INDEX(tbVisitas[],MATCH($N58,tbVisitas[Linha],0),7),""))</f>
        <v/>
      </c>
      <c r="N58" s="30" t="str">
        <f t="array" aca="1" ref="N58" ca="1">IFERROR(INDEX(tbVisitas[],MATCH(SMALL(IF((tbVisitas[Realizada?]&lt;&gt;"Sim")*(tbVisitas[Cliente]=$B$5)*(tbVisitas[Data]&gt;=VLOOKUP($B$7,Aux!$E$2:$G$13,2,FALSE))*(tbVisitas[Data]&lt;=VLOOKUP($B$7,Aux!$E$2:$G$13,3,FALSE))=1,tbVisitas[Linha]),ROW(H53)),IF((tbVisitas[Realizada?]&lt;&gt;"Sim")*(tbVisitas[Cliente]=$B$5)*(tbVisitas[Data]&gt;=VLOOKUP($B$7,Aux!$E$2:$G$13,2,FALSE))*(tbVisitas[Data]&lt;=VLOOKUP($B$7,Aux!$E$2:$G$13,3,FALSE))=1,tbVisitas[Linha]),0),9),"")</f>
        <v/>
      </c>
    </row>
    <row r="59" spans="4:14" ht="30" customHeight="1" x14ac:dyDescent="0.25">
      <c r="D59" s="28" t="str">
        <f ca="1">IF($G59="","",IFERROR(INDEX(tbVisitas[],MATCH($G59,tbVisitas[Linha],0),2),""))</f>
        <v/>
      </c>
      <c r="E59" s="28" t="str">
        <f ca="1">IF($G59="","",IFERROR(INDEX(tbVisitas[],MATCH($G59,tbVisitas[Linha],0),5),""))</f>
        <v/>
      </c>
      <c r="F59" s="29" t="str">
        <f ca="1">IF($G59="","",IFERROR(INDEX(tbVisitas[],MATCH($G59,tbVisitas[Linha],0),1),""))</f>
        <v/>
      </c>
      <c r="G59" s="30" t="str">
        <f t="array" aca="1" ref="G59" ca="1">IFERROR(INDEX(tbVisitas[],MATCH(SMALL(IF((tbVisitas[Realizada?]="Sim")*(tbVisitas[Cliente]=$B$5)*(tbVisitas[Data]&gt;=VLOOKUP($B$7,Aux!$E$2:$G$13,2,FALSE))*(tbVisitas[Data]&lt;=VLOOKUP($B$7,Aux!$E$2:$G$13,3,FALSE))=1,tbVisitas[Linha]),ROW(A54)),IF((tbVisitas[Realizada?]="Sim")*(tbVisitas[Cliente]=$B$5)*(tbVisitas[Data]&gt;=VLOOKUP($B$7,Aux!$E$2:$G$13,2,FALSE))*(tbVisitas[Data]&lt;=VLOOKUP($B$7,Aux!$E$2:$G$13,3,FALSE))=1,tbVisitas[Linha]),0),9),"")</f>
        <v/>
      </c>
      <c r="I59" s="28" t="str">
        <f ca="1">IF($N59="","",IFERROR(INDEX(tbVisitas[],MATCH($N59,tbVisitas[Linha],0),2),""))</f>
        <v/>
      </c>
      <c r="J59" s="28" t="str">
        <f ca="1">IF($N59="","",IFERROR(INDEX(tbVisitas[],MATCH($N59,tbVisitas[Linha],0),5),""))</f>
        <v/>
      </c>
      <c r="K59" s="29" t="str">
        <f ca="1">IF($N59="","",IFERROR(INDEX(tbVisitas[],MATCH($N59,tbVisitas[Linha],0),1),""))</f>
        <v/>
      </c>
      <c r="L59" s="30" t="str">
        <f ca="1">IF($N59="","",IFERROR(INDEX(tbVisitas[],MATCH($N59,tbVisitas[Linha],0),6),""))</f>
        <v/>
      </c>
      <c r="M59" s="30" t="str">
        <f ca="1">IF($N59="","",IFERROR(INDEX(tbVisitas[],MATCH($N59,tbVisitas[Linha],0),7),""))</f>
        <v/>
      </c>
      <c r="N59" s="30" t="str">
        <f t="array" aca="1" ref="N59" ca="1">IFERROR(INDEX(tbVisitas[],MATCH(SMALL(IF((tbVisitas[Realizada?]&lt;&gt;"Sim")*(tbVisitas[Cliente]=$B$5)*(tbVisitas[Data]&gt;=VLOOKUP($B$7,Aux!$E$2:$G$13,2,FALSE))*(tbVisitas[Data]&lt;=VLOOKUP($B$7,Aux!$E$2:$G$13,3,FALSE))=1,tbVisitas[Linha]),ROW(H54)),IF((tbVisitas[Realizada?]&lt;&gt;"Sim")*(tbVisitas[Cliente]=$B$5)*(tbVisitas[Data]&gt;=VLOOKUP($B$7,Aux!$E$2:$G$13,2,FALSE))*(tbVisitas[Data]&lt;=VLOOKUP($B$7,Aux!$E$2:$G$13,3,FALSE))=1,tbVisitas[Linha]),0),9),"")</f>
        <v/>
      </c>
    </row>
    <row r="60" spans="4:14" ht="30" customHeight="1" x14ac:dyDescent="0.25">
      <c r="D60" s="28" t="str">
        <f ca="1">IF($G60="","",IFERROR(INDEX(tbVisitas[],MATCH($G60,tbVisitas[Linha],0),2),""))</f>
        <v/>
      </c>
      <c r="E60" s="28" t="str">
        <f ca="1">IF($G60="","",IFERROR(INDEX(tbVisitas[],MATCH($G60,tbVisitas[Linha],0),5),""))</f>
        <v/>
      </c>
      <c r="F60" s="29" t="str">
        <f ca="1">IF($G60="","",IFERROR(INDEX(tbVisitas[],MATCH($G60,tbVisitas[Linha],0),1),""))</f>
        <v/>
      </c>
      <c r="G60" s="30" t="str">
        <f t="array" aca="1" ref="G60" ca="1">IFERROR(INDEX(tbVisitas[],MATCH(SMALL(IF((tbVisitas[Realizada?]="Sim")*(tbVisitas[Cliente]=$B$5)*(tbVisitas[Data]&gt;=VLOOKUP($B$7,Aux!$E$2:$G$13,2,FALSE))*(tbVisitas[Data]&lt;=VLOOKUP($B$7,Aux!$E$2:$G$13,3,FALSE))=1,tbVisitas[Linha]),ROW(A55)),IF((tbVisitas[Realizada?]="Sim")*(tbVisitas[Cliente]=$B$5)*(tbVisitas[Data]&gt;=VLOOKUP($B$7,Aux!$E$2:$G$13,2,FALSE))*(tbVisitas[Data]&lt;=VLOOKUP($B$7,Aux!$E$2:$G$13,3,FALSE))=1,tbVisitas[Linha]),0),9),"")</f>
        <v/>
      </c>
      <c r="I60" s="28" t="str">
        <f ca="1">IF($N60="","",IFERROR(INDEX(tbVisitas[],MATCH($N60,tbVisitas[Linha],0),2),""))</f>
        <v/>
      </c>
      <c r="J60" s="28" t="str">
        <f ca="1">IF($N60="","",IFERROR(INDEX(tbVisitas[],MATCH($N60,tbVisitas[Linha],0),5),""))</f>
        <v/>
      </c>
      <c r="K60" s="29" t="str">
        <f ca="1">IF($N60="","",IFERROR(INDEX(tbVisitas[],MATCH($N60,tbVisitas[Linha],0),1),""))</f>
        <v/>
      </c>
      <c r="L60" s="30" t="str">
        <f ca="1">IF($N60="","",IFERROR(INDEX(tbVisitas[],MATCH($N60,tbVisitas[Linha],0),6),""))</f>
        <v/>
      </c>
      <c r="M60" s="30" t="str">
        <f ca="1">IF($N60="","",IFERROR(INDEX(tbVisitas[],MATCH($N60,tbVisitas[Linha],0),7),""))</f>
        <v/>
      </c>
      <c r="N60" s="30" t="str">
        <f t="array" aca="1" ref="N60" ca="1">IFERROR(INDEX(tbVisitas[],MATCH(SMALL(IF((tbVisitas[Realizada?]&lt;&gt;"Sim")*(tbVisitas[Cliente]=$B$5)*(tbVisitas[Data]&gt;=VLOOKUP($B$7,Aux!$E$2:$G$13,2,FALSE))*(tbVisitas[Data]&lt;=VLOOKUP($B$7,Aux!$E$2:$G$13,3,FALSE))=1,tbVisitas[Linha]),ROW(H55)),IF((tbVisitas[Realizada?]&lt;&gt;"Sim")*(tbVisitas[Cliente]=$B$5)*(tbVisitas[Data]&gt;=VLOOKUP($B$7,Aux!$E$2:$G$13,2,FALSE))*(tbVisitas[Data]&lt;=VLOOKUP($B$7,Aux!$E$2:$G$13,3,FALSE))=1,tbVisitas[Linha]),0),9),"")</f>
        <v/>
      </c>
    </row>
    <row r="61" spans="4:14" ht="30" customHeight="1" x14ac:dyDescent="0.25">
      <c r="D61" s="28" t="str">
        <f ca="1">IF($G61="","",IFERROR(INDEX(tbVisitas[],MATCH($G61,tbVisitas[Linha],0),2),""))</f>
        <v/>
      </c>
      <c r="E61" s="28" t="str">
        <f ca="1">IF($G61="","",IFERROR(INDEX(tbVisitas[],MATCH($G61,tbVisitas[Linha],0),5),""))</f>
        <v/>
      </c>
      <c r="F61" s="29" t="str">
        <f ca="1">IF($G61="","",IFERROR(INDEX(tbVisitas[],MATCH($G61,tbVisitas[Linha],0),1),""))</f>
        <v/>
      </c>
      <c r="G61" s="30" t="str">
        <f t="array" aca="1" ref="G61" ca="1">IFERROR(INDEX(tbVisitas[],MATCH(SMALL(IF((tbVisitas[Realizada?]="Sim")*(tbVisitas[Cliente]=$B$5)*(tbVisitas[Data]&gt;=VLOOKUP($B$7,Aux!$E$2:$G$13,2,FALSE))*(tbVisitas[Data]&lt;=VLOOKUP($B$7,Aux!$E$2:$G$13,3,FALSE))=1,tbVisitas[Linha]),ROW(A56)),IF((tbVisitas[Realizada?]="Sim")*(tbVisitas[Cliente]=$B$5)*(tbVisitas[Data]&gt;=VLOOKUP($B$7,Aux!$E$2:$G$13,2,FALSE))*(tbVisitas[Data]&lt;=VLOOKUP($B$7,Aux!$E$2:$G$13,3,FALSE))=1,tbVisitas[Linha]),0),9),"")</f>
        <v/>
      </c>
      <c r="I61" s="28" t="str">
        <f ca="1">IF($N61="","",IFERROR(INDEX(tbVisitas[],MATCH($N61,tbVisitas[Linha],0),2),""))</f>
        <v/>
      </c>
      <c r="J61" s="28" t="str">
        <f ca="1">IF($N61="","",IFERROR(INDEX(tbVisitas[],MATCH($N61,tbVisitas[Linha],0),5),""))</f>
        <v/>
      </c>
      <c r="K61" s="29" t="str">
        <f ca="1">IF($N61="","",IFERROR(INDEX(tbVisitas[],MATCH($N61,tbVisitas[Linha],0),1),""))</f>
        <v/>
      </c>
      <c r="L61" s="30" t="str">
        <f ca="1">IF($N61="","",IFERROR(INDEX(tbVisitas[],MATCH($N61,tbVisitas[Linha],0),6),""))</f>
        <v/>
      </c>
      <c r="M61" s="30" t="str">
        <f ca="1">IF($N61="","",IFERROR(INDEX(tbVisitas[],MATCH($N61,tbVisitas[Linha],0),7),""))</f>
        <v/>
      </c>
      <c r="N61" s="30" t="str">
        <f t="array" aca="1" ref="N61" ca="1">IFERROR(INDEX(tbVisitas[],MATCH(SMALL(IF((tbVisitas[Realizada?]&lt;&gt;"Sim")*(tbVisitas[Cliente]=$B$5)*(tbVisitas[Data]&gt;=VLOOKUP($B$7,Aux!$E$2:$G$13,2,FALSE))*(tbVisitas[Data]&lt;=VLOOKUP($B$7,Aux!$E$2:$G$13,3,FALSE))=1,tbVisitas[Linha]),ROW(H56)),IF((tbVisitas[Realizada?]&lt;&gt;"Sim")*(tbVisitas[Cliente]=$B$5)*(tbVisitas[Data]&gt;=VLOOKUP($B$7,Aux!$E$2:$G$13,2,FALSE))*(tbVisitas[Data]&lt;=VLOOKUP($B$7,Aux!$E$2:$G$13,3,FALSE))=1,tbVisitas[Linha]),0),9),"")</f>
        <v/>
      </c>
    </row>
    <row r="62" spans="4:14" ht="30" customHeight="1" x14ac:dyDescent="0.25">
      <c r="D62" s="28" t="str">
        <f ca="1">IF($G62="","",IFERROR(INDEX(tbVisitas[],MATCH($G62,tbVisitas[Linha],0),2),""))</f>
        <v/>
      </c>
      <c r="E62" s="28" t="str">
        <f ca="1">IF($G62="","",IFERROR(INDEX(tbVisitas[],MATCH($G62,tbVisitas[Linha],0),5),""))</f>
        <v/>
      </c>
      <c r="F62" s="29" t="str">
        <f ca="1">IF($G62="","",IFERROR(INDEX(tbVisitas[],MATCH($G62,tbVisitas[Linha],0),1),""))</f>
        <v/>
      </c>
      <c r="G62" s="30" t="str">
        <f t="array" aca="1" ref="G62" ca="1">IFERROR(INDEX(tbVisitas[],MATCH(SMALL(IF((tbVisitas[Realizada?]="Sim")*(tbVisitas[Cliente]=$B$5)*(tbVisitas[Data]&gt;=VLOOKUP($B$7,Aux!$E$2:$G$13,2,FALSE))*(tbVisitas[Data]&lt;=VLOOKUP($B$7,Aux!$E$2:$G$13,3,FALSE))=1,tbVisitas[Linha]),ROW(A57)),IF((tbVisitas[Realizada?]="Sim")*(tbVisitas[Cliente]=$B$5)*(tbVisitas[Data]&gt;=VLOOKUP($B$7,Aux!$E$2:$G$13,2,FALSE))*(tbVisitas[Data]&lt;=VLOOKUP($B$7,Aux!$E$2:$G$13,3,FALSE))=1,tbVisitas[Linha]),0),9),"")</f>
        <v/>
      </c>
      <c r="I62" s="28" t="str">
        <f ca="1">IF($N62="","",IFERROR(INDEX(tbVisitas[],MATCH($N62,tbVisitas[Linha],0),2),""))</f>
        <v/>
      </c>
      <c r="J62" s="28" t="str">
        <f ca="1">IF($N62="","",IFERROR(INDEX(tbVisitas[],MATCH($N62,tbVisitas[Linha],0),5),""))</f>
        <v/>
      </c>
      <c r="K62" s="29" t="str">
        <f ca="1">IF($N62="","",IFERROR(INDEX(tbVisitas[],MATCH($N62,tbVisitas[Linha],0),1),""))</f>
        <v/>
      </c>
      <c r="L62" s="30" t="str">
        <f ca="1">IF($N62="","",IFERROR(INDEX(tbVisitas[],MATCH($N62,tbVisitas[Linha],0),6),""))</f>
        <v/>
      </c>
      <c r="M62" s="30" t="str">
        <f ca="1">IF($N62="","",IFERROR(INDEX(tbVisitas[],MATCH($N62,tbVisitas[Linha],0),7),""))</f>
        <v/>
      </c>
      <c r="N62" s="30" t="str">
        <f t="array" aca="1" ref="N62" ca="1">IFERROR(INDEX(tbVisitas[],MATCH(SMALL(IF((tbVisitas[Realizada?]&lt;&gt;"Sim")*(tbVisitas[Cliente]=$B$5)*(tbVisitas[Data]&gt;=VLOOKUP($B$7,Aux!$E$2:$G$13,2,FALSE))*(tbVisitas[Data]&lt;=VLOOKUP($B$7,Aux!$E$2:$G$13,3,FALSE))=1,tbVisitas[Linha]),ROW(H57)),IF((tbVisitas[Realizada?]&lt;&gt;"Sim")*(tbVisitas[Cliente]=$B$5)*(tbVisitas[Data]&gt;=VLOOKUP($B$7,Aux!$E$2:$G$13,2,FALSE))*(tbVisitas[Data]&lt;=VLOOKUP($B$7,Aux!$E$2:$G$13,3,FALSE))=1,tbVisitas[Linha]),0),9),"")</f>
        <v/>
      </c>
    </row>
    <row r="63" spans="4:14" ht="30" customHeight="1" x14ac:dyDescent="0.25">
      <c r="D63" s="28" t="str">
        <f ca="1">IF($G63="","",IFERROR(INDEX(tbVisitas[],MATCH($G63,tbVisitas[Linha],0),2),""))</f>
        <v/>
      </c>
      <c r="E63" s="28" t="str">
        <f ca="1">IF($G63="","",IFERROR(INDEX(tbVisitas[],MATCH($G63,tbVisitas[Linha],0),5),""))</f>
        <v/>
      </c>
      <c r="F63" s="29" t="str">
        <f ca="1">IF($G63="","",IFERROR(INDEX(tbVisitas[],MATCH($G63,tbVisitas[Linha],0),1),""))</f>
        <v/>
      </c>
      <c r="G63" s="30" t="str">
        <f t="array" aca="1" ref="G63" ca="1">IFERROR(INDEX(tbVisitas[],MATCH(SMALL(IF((tbVisitas[Realizada?]="Sim")*(tbVisitas[Cliente]=$B$5)*(tbVisitas[Data]&gt;=VLOOKUP($B$7,Aux!$E$2:$G$13,2,FALSE))*(tbVisitas[Data]&lt;=VLOOKUP($B$7,Aux!$E$2:$G$13,3,FALSE))=1,tbVisitas[Linha]),ROW(A58)),IF((tbVisitas[Realizada?]="Sim")*(tbVisitas[Cliente]=$B$5)*(tbVisitas[Data]&gt;=VLOOKUP($B$7,Aux!$E$2:$G$13,2,FALSE))*(tbVisitas[Data]&lt;=VLOOKUP($B$7,Aux!$E$2:$G$13,3,FALSE))=1,tbVisitas[Linha]),0),9),"")</f>
        <v/>
      </c>
      <c r="I63" s="28" t="str">
        <f ca="1">IF($N63="","",IFERROR(INDEX(tbVisitas[],MATCH($N63,tbVisitas[Linha],0),2),""))</f>
        <v/>
      </c>
      <c r="J63" s="28" t="str">
        <f ca="1">IF($N63="","",IFERROR(INDEX(tbVisitas[],MATCH($N63,tbVisitas[Linha],0),5),""))</f>
        <v/>
      </c>
      <c r="K63" s="29" t="str">
        <f ca="1">IF($N63="","",IFERROR(INDEX(tbVisitas[],MATCH($N63,tbVisitas[Linha],0),1),""))</f>
        <v/>
      </c>
      <c r="L63" s="30" t="str">
        <f ca="1">IF($N63="","",IFERROR(INDEX(tbVisitas[],MATCH($N63,tbVisitas[Linha],0),6),""))</f>
        <v/>
      </c>
      <c r="M63" s="30" t="str">
        <f ca="1">IF($N63="","",IFERROR(INDEX(tbVisitas[],MATCH($N63,tbVisitas[Linha],0),7),""))</f>
        <v/>
      </c>
      <c r="N63" s="30" t="str">
        <f t="array" aca="1" ref="N63" ca="1">IFERROR(INDEX(tbVisitas[],MATCH(SMALL(IF((tbVisitas[Realizada?]&lt;&gt;"Sim")*(tbVisitas[Cliente]=$B$5)*(tbVisitas[Data]&gt;=VLOOKUP($B$7,Aux!$E$2:$G$13,2,FALSE))*(tbVisitas[Data]&lt;=VLOOKUP($B$7,Aux!$E$2:$G$13,3,FALSE))=1,tbVisitas[Linha]),ROW(H58)),IF((tbVisitas[Realizada?]&lt;&gt;"Sim")*(tbVisitas[Cliente]=$B$5)*(tbVisitas[Data]&gt;=VLOOKUP($B$7,Aux!$E$2:$G$13,2,FALSE))*(tbVisitas[Data]&lt;=VLOOKUP($B$7,Aux!$E$2:$G$13,3,FALSE))=1,tbVisitas[Linha]),0),9),"")</f>
        <v/>
      </c>
    </row>
    <row r="64" spans="4:14" ht="30" customHeight="1" x14ac:dyDescent="0.25">
      <c r="D64" s="28" t="str">
        <f ca="1">IF($G64="","",IFERROR(INDEX(tbVisitas[],MATCH($G64,tbVisitas[Linha],0),2),""))</f>
        <v/>
      </c>
      <c r="E64" s="28" t="str">
        <f ca="1">IF($G64="","",IFERROR(INDEX(tbVisitas[],MATCH($G64,tbVisitas[Linha],0),5),""))</f>
        <v/>
      </c>
      <c r="F64" s="29" t="str">
        <f ca="1">IF($G64="","",IFERROR(INDEX(tbVisitas[],MATCH($G64,tbVisitas[Linha],0),1),""))</f>
        <v/>
      </c>
      <c r="G64" s="30" t="str">
        <f t="array" aca="1" ref="G64" ca="1">IFERROR(INDEX(tbVisitas[],MATCH(SMALL(IF((tbVisitas[Realizada?]="Sim")*(tbVisitas[Cliente]=$B$5)*(tbVisitas[Data]&gt;=VLOOKUP($B$7,Aux!$E$2:$G$13,2,FALSE))*(tbVisitas[Data]&lt;=VLOOKUP($B$7,Aux!$E$2:$G$13,3,FALSE))=1,tbVisitas[Linha]),ROW(A59)),IF((tbVisitas[Realizada?]="Sim")*(tbVisitas[Cliente]=$B$5)*(tbVisitas[Data]&gt;=VLOOKUP($B$7,Aux!$E$2:$G$13,2,FALSE))*(tbVisitas[Data]&lt;=VLOOKUP($B$7,Aux!$E$2:$G$13,3,FALSE))=1,tbVisitas[Linha]),0),9),"")</f>
        <v/>
      </c>
      <c r="I64" s="28" t="str">
        <f ca="1">IF($N64="","",IFERROR(INDEX(tbVisitas[],MATCH($N64,tbVisitas[Linha],0),2),""))</f>
        <v/>
      </c>
      <c r="J64" s="28" t="str">
        <f ca="1">IF($N64="","",IFERROR(INDEX(tbVisitas[],MATCH($N64,tbVisitas[Linha],0),5),""))</f>
        <v/>
      </c>
      <c r="K64" s="29" t="str">
        <f ca="1">IF($N64="","",IFERROR(INDEX(tbVisitas[],MATCH($N64,tbVisitas[Linha],0),1),""))</f>
        <v/>
      </c>
      <c r="L64" s="30" t="str">
        <f ca="1">IF($N64="","",IFERROR(INDEX(tbVisitas[],MATCH($N64,tbVisitas[Linha],0),6),""))</f>
        <v/>
      </c>
      <c r="M64" s="30" t="str">
        <f ca="1">IF($N64="","",IFERROR(INDEX(tbVisitas[],MATCH($N64,tbVisitas[Linha],0),7),""))</f>
        <v/>
      </c>
      <c r="N64" s="30" t="str">
        <f t="array" aca="1" ref="N64" ca="1">IFERROR(INDEX(tbVisitas[],MATCH(SMALL(IF((tbVisitas[Realizada?]&lt;&gt;"Sim")*(tbVisitas[Cliente]=$B$5)*(tbVisitas[Data]&gt;=VLOOKUP($B$7,Aux!$E$2:$G$13,2,FALSE))*(tbVisitas[Data]&lt;=VLOOKUP($B$7,Aux!$E$2:$G$13,3,FALSE))=1,tbVisitas[Linha]),ROW(H59)),IF((tbVisitas[Realizada?]&lt;&gt;"Sim")*(tbVisitas[Cliente]=$B$5)*(tbVisitas[Data]&gt;=VLOOKUP($B$7,Aux!$E$2:$G$13,2,FALSE))*(tbVisitas[Data]&lt;=VLOOKUP($B$7,Aux!$E$2:$G$13,3,FALSE))=1,tbVisitas[Linha]),0),9),"")</f>
        <v/>
      </c>
    </row>
    <row r="65" spans="4:14" ht="30" customHeight="1" x14ac:dyDescent="0.25">
      <c r="D65" s="28" t="str">
        <f ca="1">IF($G65="","",IFERROR(INDEX(tbVisitas[],MATCH($G65,tbVisitas[Linha],0),2),""))</f>
        <v/>
      </c>
      <c r="E65" s="28" t="str">
        <f ca="1">IF($G65="","",IFERROR(INDEX(tbVisitas[],MATCH($G65,tbVisitas[Linha],0),5),""))</f>
        <v/>
      </c>
      <c r="F65" s="29" t="str">
        <f ca="1">IF($G65="","",IFERROR(INDEX(tbVisitas[],MATCH($G65,tbVisitas[Linha],0),1),""))</f>
        <v/>
      </c>
      <c r="G65" s="30" t="str">
        <f t="array" aca="1" ref="G65" ca="1">IFERROR(INDEX(tbVisitas[],MATCH(SMALL(IF((tbVisitas[Realizada?]="Sim")*(tbVisitas[Cliente]=$B$5)*(tbVisitas[Data]&gt;=VLOOKUP($B$7,Aux!$E$2:$G$13,2,FALSE))*(tbVisitas[Data]&lt;=VLOOKUP($B$7,Aux!$E$2:$G$13,3,FALSE))=1,tbVisitas[Linha]),ROW(A60)),IF((tbVisitas[Realizada?]="Sim")*(tbVisitas[Cliente]=$B$5)*(tbVisitas[Data]&gt;=VLOOKUP($B$7,Aux!$E$2:$G$13,2,FALSE))*(tbVisitas[Data]&lt;=VLOOKUP($B$7,Aux!$E$2:$G$13,3,FALSE))=1,tbVisitas[Linha]),0),9),"")</f>
        <v/>
      </c>
      <c r="I65" s="28" t="str">
        <f ca="1">IF($N65="","",IFERROR(INDEX(tbVisitas[],MATCH($N65,tbVisitas[Linha],0),2),""))</f>
        <v/>
      </c>
      <c r="J65" s="28" t="str">
        <f ca="1">IF($N65="","",IFERROR(INDEX(tbVisitas[],MATCH($N65,tbVisitas[Linha],0),5),""))</f>
        <v/>
      </c>
      <c r="K65" s="29" t="str">
        <f ca="1">IF($N65="","",IFERROR(INDEX(tbVisitas[],MATCH($N65,tbVisitas[Linha],0),1),""))</f>
        <v/>
      </c>
      <c r="L65" s="30" t="str">
        <f ca="1">IF($N65="","",IFERROR(INDEX(tbVisitas[],MATCH($N65,tbVisitas[Linha],0),6),""))</f>
        <v/>
      </c>
      <c r="M65" s="30" t="str">
        <f ca="1">IF($N65="","",IFERROR(INDEX(tbVisitas[],MATCH($N65,tbVisitas[Linha],0),7),""))</f>
        <v/>
      </c>
      <c r="N65" s="30" t="str">
        <f t="array" aca="1" ref="N65" ca="1">IFERROR(INDEX(tbVisitas[],MATCH(SMALL(IF((tbVisitas[Realizada?]&lt;&gt;"Sim")*(tbVisitas[Cliente]=$B$5)*(tbVisitas[Data]&gt;=VLOOKUP($B$7,Aux!$E$2:$G$13,2,FALSE))*(tbVisitas[Data]&lt;=VLOOKUP($B$7,Aux!$E$2:$G$13,3,FALSE))=1,tbVisitas[Linha]),ROW(H60)),IF((tbVisitas[Realizada?]&lt;&gt;"Sim")*(tbVisitas[Cliente]=$B$5)*(tbVisitas[Data]&gt;=VLOOKUP($B$7,Aux!$E$2:$G$13,2,FALSE))*(tbVisitas[Data]&lt;=VLOOKUP($B$7,Aux!$E$2:$G$13,3,FALSE))=1,tbVisitas[Linha]),0),9),"")</f>
        <v/>
      </c>
    </row>
    <row r="66" spans="4:14" ht="30" customHeight="1" x14ac:dyDescent="0.25">
      <c r="D66" s="28" t="str">
        <f ca="1">IF($G66="","",IFERROR(INDEX(tbVisitas[],MATCH($G66,tbVisitas[Linha],0),2),""))</f>
        <v/>
      </c>
      <c r="E66" s="28" t="str">
        <f ca="1">IF($G66="","",IFERROR(INDEX(tbVisitas[],MATCH($G66,tbVisitas[Linha],0),5),""))</f>
        <v/>
      </c>
      <c r="F66" s="29" t="str">
        <f ca="1">IF($G66="","",IFERROR(INDEX(tbVisitas[],MATCH($G66,tbVisitas[Linha],0),1),""))</f>
        <v/>
      </c>
      <c r="G66" s="30" t="str">
        <f t="array" aca="1" ref="G66" ca="1">IFERROR(INDEX(tbVisitas[],MATCH(SMALL(IF((tbVisitas[Realizada?]="Sim")*(tbVisitas[Cliente]=$B$5)*(tbVisitas[Data]&gt;=VLOOKUP($B$7,Aux!$E$2:$G$13,2,FALSE))*(tbVisitas[Data]&lt;=VLOOKUP($B$7,Aux!$E$2:$G$13,3,FALSE))=1,tbVisitas[Linha]),ROW(A61)),IF((tbVisitas[Realizada?]="Sim")*(tbVisitas[Cliente]=$B$5)*(tbVisitas[Data]&gt;=VLOOKUP($B$7,Aux!$E$2:$G$13,2,FALSE))*(tbVisitas[Data]&lt;=VLOOKUP($B$7,Aux!$E$2:$G$13,3,FALSE))=1,tbVisitas[Linha]),0),9),"")</f>
        <v/>
      </c>
      <c r="I66" s="28" t="str">
        <f ca="1">IF($N66="","",IFERROR(INDEX(tbVisitas[],MATCH($N66,tbVisitas[Linha],0),2),""))</f>
        <v/>
      </c>
      <c r="J66" s="28" t="str">
        <f ca="1">IF($N66="","",IFERROR(INDEX(tbVisitas[],MATCH($N66,tbVisitas[Linha],0),5),""))</f>
        <v/>
      </c>
      <c r="K66" s="29" t="str">
        <f ca="1">IF($N66="","",IFERROR(INDEX(tbVisitas[],MATCH($N66,tbVisitas[Linha],0),1),""))</f>
        <v/>
      </c>
      <c r="L66" s="30" t="str">
        <f ca="1">IF($N66="","",IFERROR(INDEX(tbVisitas[],MATCH($N66,tbVisitas[Linha],0),6),""))</f>
        <v/>
      </c>
      <c r="M66" s="30" t="str">
        <f ca="1">IF($N66="","",IFERROR(INDEX(tbVisitas[],MATCH($N66,tbVisitas[Linha],0),7),""))</f>
        <v/>
      </c>
      <c r="N66" s="30" t="str">
        <f t="array" aca="1" ref="N66" ca="1">IFERROR(INDEX(tbVisitas[],MATCH(SMALL(IF((tbVisitas[Realizada?]&lt;&gt;"Sim")*(tbVisitas[Cliente]=$B$5)*(tbVisitas[Data]&gt;=VLOOKUP($B$7,Aux!$E$2:$G$13,2,FALSE))*(tbVisitas[Data]&lt;=VLOOKUP($B$7,Aux!$E$2:$G$13,3,FALSE))=1,tbVisitas[Linha]),ROW(H61)),IF((tbVisitas[Realizada?]&lt;&gt;"Sim")*(tbVisitas[Cliente]=$B$5)*(tbVisitas[Data]&gt;=VLOOKUP($B$7,Aux!$E$2:$G$13,2,FALSE))*(tbVisitas[Data]&lt;=VLOOKUP($B$7,Aux!$E$2:$G$13,3,FALSE))=1,tbVisitas[Linha]),0),9),"")</f>
        <v/>
      </c>
    </row>
    <row r="67" spans="4:14" ht="30" customHeight="1" x14ac:dyDescent="0.25">
      <c r="D67" s="28" t="str">
        <f ca="1">IF($G67="","",IFERROR(INDEX(tbVisitas[],MATCH($G67,tbVisitas[Linha],0),2),""))</f>
        <v/>
      </c>
      <c r="E67" s="28" t="str">
        <f ca="1">IF($G67="","",IFERROR(INDEX(tbVisitas[],MATCH($G67,tbVisitas[Linha],0),5),""))</f>
        <v/>
      </c>
      <c r="F67" s="29" t="str">
        <f ca="1">IF($G67="","",IFERROR(INDEX(tbVisitas[],MATCH($G67,tbVisitas[Linha],0),1),""))</f>
        <v/>
      </c>
      <c r="G67" s="30" t="str">
        <f t="array" aca="1" ref="G67" ca="1">IFERROR(INDEX(tbVisitas[],MATCH(SMALL(IF((tbVisitas[Realizada?]="Sim")*(tbVisitas[Cliente]=$B$5)*(tbVisitas[Data]&gt;=VLOOKUP($B$7,Aux!$E$2:$G$13,2,FALSE))*(tbVisitas[Data]&lt;=VLOOKUP($B$7,Aux!$E$2:$G$13,3,FALSE))=1,tbVisitas[Linha]),ROW(A62)),IF((tbVisitas[Realizada?]="Sim")*(tbVisitas[Cliente]=$B$5)*(tbVisitas[Data]&gt;=VLOOKUP($B$7,Aux!$E$2:$G$13,2,FALSE))*(tbVisitas[Data]&lt;=VLOOKUP($B$7,Aux!$E$2:$G$13,3,FALSE))=1,tbVisitas[Linha]),0),9),"")</f>
        <v/>
      </c>
      <c r="I67" s="28" t="str">
        <f ca="1">IF($N67="","",IFERROR(INDEX(tbVisitas[],MATCH($N67,tbVisitas[Linha],0),2),""))</f>
        <v/>
      </c>
      <c r="J67" s="28" t="str">
        <f ca="1">IF($N67="","",IFERROR(INDEX(tbVisitas[],MATCH($N67,tbVisitas[Linha],0),5),""))</f>
        <v/>
      </c>
      <c r="K67" s="29" t="str">
        <f ca="1">IF($N67="","",IFERROR(INDEX(tbVisitas[],MATCH($N67,tbVisitas[Linha],0),1),""))</f>
        <v/>
      </c>
      <c r="L67" s="30" t="str">
        <f ca="1">IF($N67="","",IFERROR(INDEX(tbVisitas[],MATCH($N67,tbVisitas[Linha],0),6),""))</f>
        <v/>
      </c>
      <c r="M67" s="30" t="str">
        <f ca="1">IF($N67="","",IFERROR(INDEX(tbVisitas[],MATCH($N67,tbVisitas[Linha],0),7),""))</f>
        <v/>
      </c>
      <c r="N67" s="30" t="str">
        <f t="array" aca="1" ref="N67" ca="1">IFERROR(INDEX(tbVisitas[],MATCH(SMALL(IF((tbVisitas[Realizada?]&lt;&gt;"Sim")*(tbVisitas[Cliente]=$B$5)*(tbVisitas[Data]&gt;=VLOOKUP($B$7,Aux!$E$2:$G$13,2,FALSE))*(tbVisitas[Data]&lt;=VLOOKUP($B$7,Aux!$E$2:$G$13,3,FALSE))=1,tbVisitas[Linha]),ROW(H62)),IF((tbVisitas[Realizada?]&lt;&gt;"Sim")*(tbVisitas[Cliente]=$B$5)*(tbVisitas[Data]&gt;=VLOOKUP($B$7,Aux!$E$2:$G$13,2,FALSE))*(tbVisitas[Data]&lt;=VLOOKUP($B$7,Aux!$E$2:$G$13,3,FALSE))=1,tbVisitas[Linha]),0),9),"")</f>
        <v/>
      </c>
    </row>
    <row r="68" spans="4:14" ht="30" customHeight="1" x14ac:dyDescent="0.25">
      <c r="D68" s="28" t="str">
        <f ca="1">IF($G68="","",IFERROR(INDEX(tbVisitas[],MATCH($G68,tbVisitas[Linha],0),2),""))</f>
        <v/>
      </c>
      <c r="E68" s="28" t="str">
        <f ca="1">IF($G68="","",IFERROR(INDEX(tbVisitas[],MATCH($G68,tbVisitas[Linha],0),5),""))</f>
        <v/>
      </c>
      <c r="F68" s="29" t="str">
        <f ca="1">IF($G68="","",IFERROR(INDEX(tbVisitas[],MATCH($G68,tbVisitas[Linha],0),1),""))</f>
        <v/>
      </c>
      <c r="G68" s="30" t="str">
        <f t="array" aca="1" ref="G68" ca="1">IFERROR(INDEX(tbVisitas[],MATCH(SMALL(IF((tbVisitas[Realizada?]="Sim")*(tbVisitas[Cliente]=$B$5)*(tbVisitas[Data]&gt;=VLOOKUP($B$7,Aux!$E$2:$G$13,2,FALSE))*(tbVisitas[Data]&lt;=VLOOKUP($B$7,Aux!$E$2:$G$13,3,FALSE))=1,tbVisitas[Linha]),ROW(A63)),IF((tbVisitas[Realizada?]="Sim")*(tbVisitas[Cliente]=$B$5)*(tbVisitas[Data]&gt;=VLOOKUP($B$7,Aux!$E$2:$G$13,2,FALSE))*(tbVisitas[Data]&lt;=VLOOKUP($B$7,Aux!$E$2:$G$13,3,FALSE))=1,tbVisitas[Linha]),0),9),"")</f>
        <v/>
      </c>
      <c r="I68" s="28" t="str">
        <f ca="1">IF($N68="","",IFERROR(INDEX(tbVisitas[],MATCH($N68,tbVisitas[Linha],0),2),""))</f>
        <v/>
      </c>
      <c r="J68" s="28" t="str">
        <f ca="1">IF($N68="","",IFERROR(INDEX(tbVisitas[],MATCH($N68,tbVisitas[Linha],0),5),""))</f>
        <v/>
      </c>
      <c r="K68" s="29" t="str">
        <f ca="1">IF($N68="","",IFERROR(INDEX(tbVisitas[],MATCH($N68,tbVisitas[Linha],0),1),""))</f>
        <v/>
      </c>
      <c r="L68" s="30" t="str">
        <f ca="1">IF($N68="","",IFERROR(INDEX(tbVisitas[],MATCH($N68,tbVisitas[Linha],0),6),""))</f>
        <v/>
      </c>
      <c r="M68" s="30" t="str">
        <f ca="1">IF($N68="","",IFERROR(INDEX(tbVisitas[],MATCH($N68,tbVisitas[Linha],0),7),""))</f>
        <v/>
      </c>
      <c r="N68" s="30" t="str">
        <f t="array" aca="1" ref="N68" ca="1">IFERROR(INDEX(tbVisitas[],MATCH(SMALL(IF((tbVisitas[Realizada?]&lt;&gt;"Sim")*(tbVisitas[Cliente]=$B$5)*(tbVisitas[Data]&gt;=VLOOKUP($B$7,Aux!$E$2:$G$13,2,FALSE))*(tbVisitas[Data]&lt;=VLOOKUP($B$7,Aux!$E$2:$G$13,3,FALSE))=1,tbVisitas[Linha]),ROW(H63)),IF((tbVisitas[Realizada?]&lt;&gt;"Sim")*(tbVisitas[Cliente]=$B$5)*(tbVisitas[Data]&gt;=VLOOKUP($B$7,Aux!$E$2:$G$13,2,FALSE))*(tbVisitas[Data]&lt;=VLOOKUP($B$7,Aux!$E$2:$G$13,3,FALSE))=1,tbVisitas[Linha]),0),9),"")</f>
        <v/>
      </c>
    </row>
    <row r="69" spans="4:14" ht="30" customHeight="1" x14ac:dyDescent="0.25">
      <c r="D69" s="28" t="str">
        <f ca="1">IF($G69="","",IFERROR(INDEX(tbVisitas[],MATCH($G69,tbVisitas[Linha],0),2),""))</f>
        <v/>
      </c>
      <c r="E69" s="28" t="str">
        <f ca="1">IF($G69="","",IFERROR(INDEX(tbVisitas[],MATCH($G69,tbVisitas[Linha],0),5),""))</f>
        <v/>
      </c>
      <c r="F69" s="29" t="str">
        <f ca="1">IF($G69="","",IFERROR(INDEX(tbVisitas[],MATCH($G69,tbVisitas[Linha],0),1),""))</f>
        <v/>
      </c>
      <c r="G69" s="30" t="str">
        <f t="array" aca="1" ref="G69" ca="1">IFERROR(INDEX(tbVisitas[],MATCH(SMALL(IF((tbVisitas[Realizada?]="Sim")*(tbVisitas[Cliente]=$B$5)*(tbVisitas[Data]&gt;=VLOOKUP($B$7,Aux!$E$2:$G$13,2,FALSE))*(tbVisitas[Data]&lt;=VLOOKUP($B$7,Aux!$E$2:$G$13,3,FALSE))=1,tbVisitas[Linha]),ROW(A64)),IF((tbVisitas[Realizada?]="Sim")*(tbVisitas[Cliente]=$B$5)*(tbVisitas[Data]&gt;=VLOOKUP($B$7,Aux!$E$2:$G$13,2,FALSE))*(tbVisitas[Data]&lt;=VLOOKUP($B$7,Aux!$E$2:$G$13,3,FALSE))=1,tbVisitas[Linha]),0),9),"")</f>
        <v/>
      </c>
      <c r="I69" s="28" t="str">
        <f ca="1">IF($N69="","",IFERROR(INDEX(tbVisitas[],MATCH($N69,tbVisitas[Linha],0),2),""))</f>
        <v/>
      </c>
      <c r="J69" s="28" t="str">
        <f ca="1">IF($N69="","",IFERROR(INDEX(tbVisitas[],MATCH($N69,tbVisitas[Linha],0),5),""))</f>
        <v/>
      </c>
      <c r="K69" s="29" t="str">
        <f ca="1">IF($N69="","",IFERROR(INDEX(tbVisitas[],MATCH($N69,tbVisitas[Linha],0),1),""))</f>
        <v/>
      </c>
      <c r="L69" s="30" t="str">
        <f ca="1">IF($N69="","",IFERROR(INDEX(tbVisitas[],MATCH($N69,tbVisitas[Linha],0),6),""))</f>
        <v/>
      </c>
      <c r="M69" s="30" t="str">
        <f ca="1">IF($N69="","",IFERROR(INDEX(tbVisitas[],MATCH($N69,tbVisitas[Linha],0),7),""))</f>
        <v/>
      </c>
      <c r="N69" s="30" t="str">
        <f t="array" aca="1" ref="N69" ca="1">IFERROR(INDEX(tbVisitas[],MATCH(SMALL(IF((tbVisitas[Realizada?]&lt;&gt;"Sim")*(tbVisitas[Cliente]=$B$5)*(tbVisitas[Data]&gt;=VLOOKUP($B$7,Aux!$E$2:$G$13,2,FALSE))*(tbVisitas[Data]&lt;=VLOOKUP($B$7,Aux!$E$2:$G$13,3,FALSE))=1,tbVisitas[Linha]),ROW(H64)),IF((tbVisitas[Realizada?]&lt;&gt;"Sim")*(tbVisitas[Cliente]=$B$5)*(tbVisitas[Data]&gt;=VLOOKUP($B$7,Aux!$E$2:$G$13,2,FALSE))*(tbVisitas[Data]&lt;=VLOOKUP($B$7,Aux!$E$2:$G$13,3,FALSE))=1,tbVisitas[Linha]),0),9),"")</f>
        <v/>
      </c>
    </row>
    <row r="70" spans="4:14" ht="30" customHeight="1" x14ac:dyDescent="0.25">
      <c r="D70" s="28" t="str">
        <f ca="1">IF($G70="","",IFERROR(INDEX(tbVisitas[],MATCH($G70,tbVisitas[Linha],0),2),""))</f>
        <v/>
      </c>
      <c r="E70" s="28" t="str">
        <f ca="1">IF($G70="","",IFERROR(INDEX(tbVisitas[],MATCH($G70,tbVisitas[Linha],0),5),""))</f>
        <v/>
      </c>
      <c r="F70" s="29" t="str">
        <f ca="1">IF($G70="","",IFERROR(INDEX(tbVisitas[],MATCH($G70,tbVisitas[Linha],0),1),""))</f>
        <v/>
      </c>
      <c r="G70" s="30" t="str">
        <f t="array" aca="1" ref="G70" ca="1">IFERROR(INDEX(tbVisitas[],MATCH(SMALL(IF((tbVisitas[Realizada?]="Sim")*(tbVisitas[Cliente]=$B$5)*(tbVisitas[Data]&gt;=VLOOKUP($B$7,Aux!$E$2:$G$13,2,FALSE))*(tbVisitas[Data]&lt;=VLOOKUP($B$7,Aux!$E$2:$G$13,3,FALSE))=1,tbVisitas[Linha]),ROW(A65)),IF((tbVisitas[Realizada?]="Sim")*(tbVisitas[Cliente]=$B$5)*(tbVisitas[Data]&gt;=VLOOKUP($B$7,Aux!$E$2:$G$13,2,FALSE))*(tbVisitas[Data]&lt;=VLOOKUP($B$7,Aux!$E$2:$G$13,3,FALSE))=1,tbVisitas[Linha]),0),9),"")</f>
        <v/>
      </c>
      <c r="I70" s="28" t="str">
        <f ca="1">IF($N70="","",IFERROR(INDEX(tbVisitas[],MATCH($N70,tbVisitas[Linha],0),2),""))</f>
        <v/>
      </c>
      <c r="J70" s="28" t="str">
        <f ca="1">IF($N70="","",IFERROR(INDEX(tbVisitas[],MATCH($N70,tbVisitas[Linha],0),5),""))</f>
        <v/>
      </c>
      <c r="K70" s="29" t="str">
        <f ca="1">IF($N70="","",IFERROR(INDEX(tbVisitas[],MATCH($N70,tbVisitas[Linha],0),1),""))</f>
        <v/>
      </c>
      <c r="L70" s="30" t="str">
        <f ca="1">IF($N70="","",IFERROR(INDEX(tbVisitas[],MATCH($N70,tbVisitas[Linha],0),6),""))</f>
        <v/>
      </c>
      <c r="M70" s="30" t="str">
        <f ca="1">IF($N70="","",IFERROR(INDEX(tbVisitas[],MATCH($N70,tbVisitas[Linha],0),7),""))</f>
        <v/>
      </c>
      <c r="N70" s="30" t="str">
        <f t="array" aca="1" ref="N70" ca="1">IFERROR(INDEX(tbVisitas[],MATCH(SMALL(IF((tbVisitas[Realizada?]&lt;&gt;"Sim")*(tbVisitas[Cliente]=$B$5)*(tbVisitas[Data]&gt;=VLOOKUP($B$7,Aux!$E$2:$G$13,2,FALSE))*(tbVisitas[Data]&lt;=VLOOKUP($B$7,Aux!$E$2:$G$13,3,FALSE))=1,tbVisitas[Linha]),ROW(H65)),IF((tbVisitas[Realizada?]&lt;&gt;"Sim")*(tbVisitas[Cliente]=$B$5)*(tbVisitas[Data]&gt;=VLOOKUP($B$7,Aux!$E$2:$G$13,2,FALSE))*(tbVisitas[Data]&lt;=VLOOKUP($B$7,Aux!$E$2:$G$13,3,FALSE))=1,tbVisitas[Linha]),0),9),"")</f>
        <v/>
      </c>
    </row>
    <row r="71" spans="4:14" ht="30" customHeight="1" x14ac:dyDescent="0.25">
      <c r="D71" s="28" t="str">
        <f ca="1">IF($G71="","",IFERROR(INDEX(tbVisitas[],MATCH($G71,tbVisitas[Linha],0),2),""))</f>
        <v/>
      </c>
      <c r="E71" s="28" t="str">
        <f ca="1">IF($G71="","",IFERROR(INDEX(tbVisitas[],MATCH($G71,tbVisitas[Linha],0),5),""))</f>
        <v/>
      </c>
      <c r="F71" s="29" t="str">
        <f ca="1">IF($G71="","",IFERROR(INDEX(tbVisitas[],MATCH($G71,tbVisitas[Linha],0),1),""))</f>
        <v/>
      </c>
      <c r="G71" s="30" t="str">
        <f t="array" aca="1" ref="G71" ca="1">IFERROR(INDEX(tbVisitas[],MATCH(SMALL(IF((tbVisitas[Realizada?]="Sim")*(tbVisitas[Cliente]=$B$5)*(tbVisitas[Data]&gt;=VLOOKUP($B$7,Aux!$E$2:$G$13,2,FALSE))*(tbVisitas[Data]&lt;=VLOOKUP($B$7,Aux!$E$2:$G$13,3,FALSE))=1,tbVisitas[Linha]),ROW(A66)),IF((tbVisitas[Realizada?]="Sim")*(tbVisitas[Cliente]=$B$5)*(tbVisitas[Data]&gt;=VLOOKUP($B$7,Aux!$E$2:$G$13,2,FALSE))*(tbVisitas[Data]&lt;=VLOOKUP($B$7,Aux!$E$2:$G$13,3,FALSE))=1,tbVisitas[Linha]),0),9),"")</f>
        <v/>
      </c>
      <c r="I71" s="28" t="str">
        <f ca="1">IF($N71="","",IFERROR(INDEX(tbVisitas[],MATCH($N71,tbVisitas[Linha],0),2),""))</f>
        <v/>
      </c>
      <c r="J71" s="28" t="str">
        <f ca="1">IF($N71="","",IFERROR(INDEX(tbVisitas[],MATCH($N71,tbVisitas[Linha],0),5),""))</f>
        <v/>
      </c>
      <c r="K71" s="29" t="str">
        <f ca="1">IF($N71="","",IFERROR(INDEX(tbVisitas[],MATCH($N71,tbVisitas[Linha],0),1),""))</f>
        <v/>
      </c>
      <c r="L71" s="30" t="str">
        <f ca="1">IF($N71="","",IFERROR(INDEX(tbVisitas[],MATCH($N71,tbVisitas[Linha],0),6),""))</f>
        <v/>
      </c>
      <c r="M71" s="30" t="str">
        <f ca="1">IF($N71="","",IFERROR(INDEX(tbVisitas[],MATCH($N71,tbVisitas[Linha],0),7),""))</f>
        <v/>
      </c>
      <c r="N71" s="30" t="str">
        <f t="array" aca="1" ref="N71" ca="1">IFERROR(INDEX(tbVisitas[],MATCH(SMALL(IF((tbVisitas[Realizada?]&lt;&gt;"Sim")*(tbVisitas[Cliente]=$B$5)*(tbVisitas[Data]&gt;=VLOOKUP($B$7,Aux!$E$2:$G$13,2,FALSE))*(tbVisitas[Data]&lt;=VLOOKUP($B$7,Aux!$E$2:$G$13,3,FALSE))=1,tbVisitas[Linha]),ROW(H66)),IF((tbVisitas[Realizada?]&lt;&gt;"Sim")*(tbVisitas[Cliente]=$B$5)*(tbVisitas[Data]&gt;=VLOOKUP($B$7,Aux!$E$2:$G$13,2,FALSE))*(tbVisitas[Data]&lt;=VLOOKUP($B$7,Aux!$E$2:$G$13,3,FALSE))=1,tbVisitas[Linha]),0),9),"")</f>
        <v/>
      </c>
    </row>
    <row r="72" spans="4:14" ht="30" customHeight="1" x14ac:dyDescent="0.25">
      <c r="D72" s="28" t="str">
        <f ca="1">IF($G72="","",IFERROR(INDEX(tbVisitas[],MATCH($G72,tbVisitas[Linha],0),2),""))</f>
        <v/>
      </c>
      <c r="E72" s="28" t="str">
        <f ca="1">IF($G72="","",IFERROR(INDEX(tbVisitas[],MATCH($G72,tbVisitas[Linha],0),5),""))</f>
        <v/>
      </c>
      <c r="F72" s="29" t="str">
        <f ca="1">IF($G72="","",IFERROR(INDEX(tbVisitas[],MATCH($G72,tbVisitas[Linha],0),1),""))</f>
        <v/>
      </c>
      <c r="G72" s="30" t="str">
        <f t="array" aca="1" ref="G72" ca="1">IFERROR(INDEX(tbVisitas[],MATCH(SMALL(IF((tbVisitas[Realizada?]="Sim")*(tbVisitas[Cliente]=$B$5)*(tbVisitas[Data]&gt;=VLOOKUP($B$7,Aux!$E$2:$G$13,2,FALSE))*(tbVisitas[Data]&lt;=VLOOKUP($B$7,Aux!$E$2:$G$13,3,FALSE))=1,tbVisitas[Linha]),ROW(A67)),IF((tbVisitas[Realizada?]="Sim")*(tbVisitas[Cliente]=$B$5)*(tbVisitas[Data]&gt;=VLOOKUP($B$7,Aux!$E$2:$G$13,2,FALSE))*(tbVisitas[Data]&lt;=VLOOKUP($B$7,Aux!$E$2:$G$13,3,FALSE))=1,tbVisitas[Linha]),0),9),"")</f>
        <v/>
      </c>
      <c r="I72" s="28" t="str">
        <f ca="1">IF($N72="","",IFERROR(INDEX(tbVisitas[],MATCH($N72,tbVisitas[Linha],0),2),""))</f>
        <v/>
      </c>
      <c r="J72" s="28" t="str">
        <f ca="1">IF($N72="","",IFERROR(INDEX(tbVisitas[],MATCH($N72,tbVisitas[Linha],0),5),""))</f>
        <v/>
      </c>
      <c r="K72" s="29" t="str">
        <f ca="1">IF($N72="","",IFERROR(INDEX(tbVisitas[],MATCH($N72,tbVisitas[Linha],0),1),""))</f>
        <v/>
      </c>
      <c r="L72" s="30" t="str">
        <f ca="1">IF($N72="","",IFERROR(INDEX(tbVisitas[],MATCH($N72,tbVisitas[Linha],0),6),""))</f>
        <v/>
      </c>
      <c r="M72" s="30" t="str">
        <f ca="1">IF($N72="","",IFERROR(INDEX(tbVisitas[],MATCH($N72,tbVisitas[Linha],0),7),""))</f>
        <v/>
      </c>
      <c r="N72" s="30" t="str">
        <f t="array" aca="1" ref="N72" ca="1">IFERROR(INDEX(tbVisitas[],MATCH(SMALL(IF((tbVisitas[Realizada?]&lt;&gt;"Sim")*(tbVisitas[Cliente]=$B$5)*(tbVisitas[Data]&gt;=VLOOKUP($B$7,Aux!$E$2:$G$13,2,FALSE))*(tbVisitas[Data]&lt;=VLOOKUP($B$7,Aux!$E$2:$G$13,3,FALSE))=1,tbVisitas[Linha]),ROW(H67)),IF((tbVisitas[Realizada?]&lt;&gt;"Sim")*(tbVisitas[Cliente]=$B$5)*(tbVisitas[Data]&gt;=VLOOKUP($B$7,Aux!$E$2:$G$13,2,FALSE))*(tbVisitas[Data]&lt;=VLOOKUP($B$7,Aux!$E$2:$G$13,3,FALSE))=1,tbVisitas[Linha]),0),9),"")</f>
        <v/>
      </c>
    </row>
    <row r="73" spans="4:14" ht="30" customHeight="1" x14ac:dyDescent="0.25">
      <c r="D73" s="28" t="str">
        <f ca="1">IF($G73="","",IFERROR(INDEX(tbVisitas[],MATCH($G73,tbVisitas[Linha],0),2),""))</f>
        <v/>
      </c>
      <c r="E73" s="28" t="str">
        <f ca="1">IF($G73="","",IFERROR(INDEX(tbVisitas[],MATCH($G73,tbVisitas[Linha],0),5),""))</f>
        <v/>
      </c>
      <c r="F73" s="29" t="str">
        <f ca="1">IF($G73="","",IFERROR(INDEX(tbVisitas[],MATCH($G73,tbVisitas[Linha],0),1),""))</f>
        <v/>
      </c>
      <c r="G73" s="30" t="str">
        <f t="array" aca="1" ref="G73" ca="1">IFERROR(INDEX(tbVisitas[],MATCH(SMALL(IF((tbVisitas[Realizada?]="Sim")*(tbVisitas[Cliente]=$B$5)*(tbVisitas[Data]&gt;=VLOOKUP($B$7,Aux!$E$2:$G$13,2,FALSE))*(tbVisitas[Data]&lt;=VLOOKUP($B$7,Aux!$E$2:$G$13,3,FALSE))=1,tbVisitas[Linha]),ROW(A68)),IF((tbVisitas[Realizada?]="Sim")*(tbVisitas[Cliente]=$B$5)*(tbVisitas[Data]&gt;=VLOOKUP($B$7,Aux!$E$2:$G$13,2,FALSE))*(tbVisitas[Data]&lt;=VLOOKUP($B$7,Aux!$E$2:$G$13,3,FALSE))=1,tbVisitas[Linha]),0),9),"")</f>
        <v/>
      </c>
      <c r="I73" s="28" t="str">
        <f ca="1">IF($N73="","",IFERROR(INDEX(tbVisitas[],MATCH($N73,tbVisitas[Linha],0),2),""))</f>
        <v/>
      </c>
      <c r="J73" s="28" t="str">
        <f ca="1">IF($N73="","",IFERROR(INDEX(tbVisitas[],MATCH($N73,tbVisitas[Linha],0),5),""))</f>
        <v/>
      </c>
      <c r="K73" s="29" t="str">
        <f ca="1">IF($N73="","",IFERROR(INDEX(tbVisitas[],MATCH($N73,tbVisitas[Linha],0),1),""))</f>
        <v/>
      </c>
      <c r="L73" s="30" t="str">
        <f ca="1">IF($N73="","",IFERROR(INDEX(tbVisitas[],MATCH($N73,tbVisitas[Linha],0),6),""))</f>
        <v/>
      </c>
      <c r="M73" s="30" t="str">
        <f ca="1">IF($N73="","",IFERROR(INDEX(tbVisitas[],MATCH($N73,tbVisitas[Linha],0),7),""))</f>
        <v/>
      </c>
      <c r="N73" s="30" t="str">
        <f t="array" aca="1" ref="N73" ca="1">IFERROR(INDEX(tbVisitas[],MATCH(SMALL(IF((tbVisitas[Realizada?]&lt;&gt;"Sim")*(tbVisitas[Cliente]=$B$5)*(tbVisitas[Data]&gt;=VLOOKUP($B$7,Aux!$E$2:$G$13,2,FALSE))*(tbVisitas[Data]&lt;=VLOOKUP($B$7,Aux!$E$2:$G$13,3,FALSE))=1,tbVisitas[Linha]),ROW(H68)),IF((tbVisitas[Realizada?]&lt;&gt;"Sim")*(tbVisitas[Cliente]=$B$5)*(tbVisitas[Data]&gt;=VLOOKUP($B$7,Aux!$E$2:$G$13,2,FALSE))*(tbVisitas[Data]&lt;=VLOOKUP($B$7,Aux!$E$2:$G$13,3,FALSE))=1,tbVisitas[Linha]),0),9),"")</f>
        <v/>
      </c>
    </row>
    <row r="74" spans="4:14" ht="30" customHeight="1" x14ac:dyDescent="0.25">
      <c r="D74" s="28" t="str">
        <f ca="1">IF($G74="","",IFERROR(INDEX(tbVisitas[],MATCH($G74,tbVisitas[Linha],0),2),""))</f>
        <v/>
      </c>
      <c r="E74" s="28" t="str">
        <f ca="1">IF($G74="","",IFERROR(INDEX(tbVisitas[],MATCH($G74,tbVisitas[Linha],0),5),""))</f>
        <v/>
      </c>
      <c r="F74" s="29" t="str">
        <f ca="1">IF($G74="","",IFERROR(INDEX(tbVisitas[],MATCH($G74,tbVisitas[Linha],0),1),""))</f>
        <v/>
      </c>
      <c r="G74" s="30" t="str">
        <f t="array" aca="1" ref="G74" ca="1">IFERROR(INDEX(tbVisitas[],MATCH(SMALL(IF((tbVisitas[Realizada?]="Sim")*(tbVisitas[Cliente]=$B$5)*(tbVisitas[Data]&gt;=VLOOKUP($B$7,Aux!$E$2:$G$13,2,FALSE))*(tbVisitas[Data]&lt;=VLOOKUP($B$7,Aux!$E$2:$G$13,3,FALSE))=1,tbVisitas[Linha]),ROW(A69)),IF((tbVisitas[Realizada?]="Sim")*(tbVisitas[Cliente]=$B$5)*(tbVisitas[Data]&gt;=VLOOKUP($B$7,Aux!$E$2:$G$13,2,FALSE))*(tbVisitas[Data]&lt;=VLOOKUP($B$7,Aux!$E$2:$G$13,3,FALSE))=1,tbVisitas[Linha]),0),9),"")</f>
        <v/>
      </c>
      <c r="I74" s="28" t="str">
        <f ca="1">IF($N74="","",IFERROR(INDEX(tbVisitas[],MATCH($N74,tbVisitas[Linha],0),2),""))</f>
        <v/>
      </c>
      <c r="J74" s="28" t="str">
        <f ca="1">IF($N74="","",IFERROR(INDEX(tbVisitas[],MATCH($N74,tbVisitas[Linha],0),5),""))</f>
        <v/>
      </c>
      <c r="K74" s="29" t="str">
        <f ca="1">IF($N74="","",IFERROR(INDEX(tbVisitas[],MATCH($N74,tbVisitas[Linha],0),1),""))</f>
        <v/>
      </c>
      <c r="L74" s="30" t="str">
        <f ca="1">IF($N74="","",IFERROR(INDEX(tbVisitas[],MATCH($N74,tbVisitas[Linha],0),6),""))</f>
        <v/>
      </c>
      <c r="M74" s="30" t="str">
        <f ca="1">IF($N74="","",IFERROR(INDEX(tbVisitas[],MATCH($N74,tbVisitas[Linha],0),7),""))</f>
        <v/>
      </c>
      <c r="N74" s="30" t="str">
        <f t="array" aca="1" ref="N74" ca="1">IFERROR(INDEX(tbVisitas[],MATCH(SMALL(IF((tbVisitas[Realizada?]&lt;&gt;"Sim")*(tbVisitas[Cliente]=$B$5)*(tbVisitas[Data]&gt;=VLOOKUP($B$7,Aux!$E$2:$G$13,2,FALSE))*(tbVisitas[Data]&lt;=VLOOKUP($B$7,Aux!$E$2:$G$13,3,FALSE))=1,tbVisitas[Linha]),ROW(H69)),IF((tbVisitas[Realizada?]&lt;&gt;"Sim")*(tbVisitas[Cliente]=$B$5)*(tbVisitas[Data]&gt;=VLOOKUP($B$7,Aux!$E$2:$G$13,2,FALSE))*(tbVisitas[Data]&lt;=VLOOKUP($B$7,Aux!$E$2:$G$13,3,FALSE))=1,tbVisitas[Linha]),0),9),"")</f>
        <v/>
      </c>
    </row>
    <row r="75" spans="4:14" ht="30" customHeight="1" x14ac:dyDescent="0.25">
      <c r="D75" s="28" t="str">
        <f ca="1">IF($G75="","",IFERROR(INDEX(tbVisitas[],MATCH($G75,tbVisitas[Linha],0),2),""))</f>
        <v/>
      </c>
      <c r="E75" s="28" t="str">
        <f ca="1">IF($G75="","",IFERROR(INDEX(tbVisitas[],MATCH($G75,tbVisitas[Linha],0),5),""))</f>
        <v/>
      </c>
      <c r="F75" s="29" t="str">
        <f ca="1">IF($G75="","",IFERROR(INDEX(tbVisitas[],MATCH($G75,tbVisitas[Linha],0),1),""))</f>
        <v/>
      </c>
      <c r="G75" s="30" t="str">
        <f t="array" aca="1" ref="G75" ca="1">IFERROR(INDEX(tbVisitas[],MATCH(SMALL(IF((tbVisitas[Realizada?]="Sim")*(tbVisitas[Cliente]=$B$5)*(tbVisitas[Data]&gt;=VLOOKUP($B$7,Aux!$E$2:$G$13,2,FALSE))*(tbVisitas[Data]&lt;=VLOOKUP($B$7,Aux!$E$2:$G$13,3,FALSE))=1,tbVisitas[Linha]),ROW(A70)),IF((tbVisitas[Realizada?]="Sim")*(tbVisitas[Cliente]=$B$5)*(tbVisitas[Data]&gt;=VLOOKUP($B$7,Aux!$E$2:$G$13,2,FALSE))*(tbVisitas[Data]&lt;=VLOOKUP($B$7,Aux!$E$2:$G$13,3,FALSE))=1,tbVisitas[Linha]),0),9),"")</f>
        <v/>
      </c>
      <c r="I75" s="28" t="str">
        <f ca="1">IF($N75="","",IFERROR(INDEX(tbVisitas[],MATCH($N75,tbVisitas[Linha],0),2),""))</f>
        <v/>
      </c>
      <c r="J75" s="28" t="str">
        <f ca="1">IF($N75="","",IFERROR(INDEX(tbVisitas[],MATCH($N75,tbVisitas[Linha],0),5),""))</f>
        <v/>
      </c>
      <c r="K75" s="29" t="str">
        <f ca="1">IF($N75="","",IFERROR(INDEX(tbVisitas[],MATCH($N75,tbVisitas[Linha],0),1),""))</f>
        <v/>
      </c>
      <c r="L75" s="30" t="str">
        <f ca="1">IF($N75="","",IFERROR(INDEX(tbVisitas[],MATCH($N75,tbVisitas[Linha],0),6),""))</f>
        <v/>
      </c>
      <c r="M75" s="30" t="str">
        <f ca="1">IF($N75="","",IFERROR(INDEX(tbVisitas[],MATCH($N75,tbVisitas[Linha],0),7),""))</f>
        <v/>
      </c>
      <c r="N75" s="30" t="str">
        <f t="array" aca="1" ref="N75" ca="1">IFERROR(INDEX(tbVisitas[],MATCH(SMALL(IF((tbVisitas[Realizada?]&lt;&gt;"Sim")*(tbVisitas[Cliente]=$B$5)*(tbVisitas[Data]&gt;=VLOOKUP($B$7,Aux!$E$2:$G$13,2,FALSE))*(tbVisitas[Data]&lt;=VLOOKUP($B$7,Aux!$E$2:$G$13,3,FALSE))=1,tbVisitas[Linha]),ROW(H70)),IF((tbVisitas[Realizada?]&lt;&gt;"Sim")*(tbVisitas[Cliente]=$B$5)*(tbVisitas[Data]&gt;=VLOOKUP($B$7,Aux!$E$2:$G$13,2,FALSE))*(tbVisitas[Data]&lt;=VLOOKUP($B$7,Aux!$E$2:$G$13,3,FALSE))=1,tbVisitas[Linha]),0),9),"")</f>
        <v/>
      </c>
    </row>
    <row r="76" spans="4:14" ht="30" customHeight="1" x14ac:dyDescent="0.25">
      <c r="D76" s="28" t="str">
        <f ca="1">IF($G76="","",IFERROR(INDEX(tbVisitas[],MATCH($G76,tbVisitas[Linha],0),2),""))</f>
        <v/>
      </c>
      <c r="E76" s="28" t="str">
        <f ca="1">IF($G76="","",IFERROR(INDEX(tbVisitas[],MATCH($G76,tbVisitas[Linha],0),5),""))</f>
        <v/>
      </c>
      <c r="F76" s="29" t="str">
        <f ca="1">IF($G76="","",IFERROR(INDEX(tbVisitas[],MATCH($G76,tbVisitas[Linha],0),1),""))</f>
        <v/>
      </c>
      <c r="G76" s="30" t="str">
        <f t="array" aca="1" ref="G76" ca="1">IFERROR(INDEX(tbVisitas[],MATCH(SMALL(IF((tbVisitas[Realizada?]="Sim")*(tbVisitas[Cliente]=$B$5)*(tbVisitas[Data]&gt;=VLOOKUP($B$7,Aux!$E$2:$G$13,2,FALSE))*(tbVisitas[Data]&lt;=VLOOKUP($B$7,Aux!$E$2:$G$13,3,FALSE))=1,tbVisitas[Linha]),ROW(A71)),IF((tbVisitas[Realizada?]="Sim")*(tbVisitas[Cliente]=$B$5)*(tbVisitas[Data]&gt;=VLOOKUP($B$7,Aux!$E$2:$G$13,2,FALSE))*(tbVisitas[Data]&lt;=VLOOKUP($B$7,Aux!$E$2:$G$13,3,FALSE))=1,tbVisitas[Linha]),0),9),"")</f>
        <v/>
      </c>
      <c r="I76" s="28" t="str">
        <f ca="1">IF($N76="","",IFERROR(INDEX(tbVisitas[],MATCH($N76,tbVisitas[Linha],0),2),""))</f>
        <v/>
      </c>
      <c r="J76" s="28" t="str">
        <f ca="1">IF($N76="","",IFERROR(INDEX(tbVisitas[],MATCH($N76,tbVisitas[Linha],0),5),""))</f>
        <v/>
      </c>
      <c r="K76" s="29" t="str">
        <f ca="1">IF($N76="","",IFERROR(INDEX(tbVisitas[],MATCH($N76,tbVisitas[Linha],0),1),""))</f>
        <v/>
      </c>
      <c r="L76" s="30" t="str">
        <f ca="1">IF($N76="","",IFERROR(INDEX(tbVisitas[],MATCH($N76,tbVisitas[Linha],0),6),""))</f>
        <v/>
      </c>
      <c r="M76" s="30" t="str">
        <f ca="1">IF($N76="","",IFERROR(INDEX(tbVisitas[],MATCH($N76,tbVisitas[Linha],0),7),""))</f>
        <v/>
      </c>
      <c r="N76" s="30" t="str">
        <f t="array" aca="1" ref="N76" ca="1">IFERROR(INDEX(tbVisitas[],MATCH(SMALL(IF((tbVisitas[Realizada?]&lt;&gt;"Sim")*(tbVisitas[Cliente]=$B$5)*(tbVisitas[Data]&gt;=VLOOKUP($B$7,Aux!$E$2:$G$13,2,FALSE))*(tbVisitas[Data]&lt;=VLOOKUP($B$7,Aux!$E$2:$G$13,3,FALSE))=1,tbVisitas[Linha]),ROW(H71)),IF((tbVisitas[Realizada?]&lt;&gt;"Sim")*(tbVisitas[Cliente]=$B$5)*(tbVisitas[Data]&gt;=VLOOKUP($B$7,Aux!$E$2:$G$13,2,FALSE))*(tbVisitas[Data]&lt;=VLOOKUP($B$7,Aux!$E$2:$G$13,3,FALSE))=1,tbVisitas[Linha]),0),9),"")</f>
        <v/>
      </c>
    </row>
    <row r="77" spans="4:14" ht="30" customHeight="1" x14ac:dyDescent="0.25">
      <c r="D77" s="28" t="str">
        <f ca="1">IF($G77="","",IFERROR(INDEX(tbVisitas[],MATCH($G77,tbVisitas[Linha],0),2),""))</f>
        <v/>
      </c>
      <c r="E77" s="28" t="str">
        <f ca="1">IF($G77="","",IFERROR(INDEX(tbVisitas[],MATCH($G77,tbVisitas[Linha],0),5),""))</f>
        <v/>
      </c>
      <c r="F77" s="29" t="str">
        <f ca="1">IF($G77="","",IFERROR(INDEX(tbVisitas[],MATCH($G77,tbVisitas[Linha],0),1),""))</f>
        <v/>
      </c>
      <c r="G77" s="30" t="str">
        <f t="array" aca="1" ref="G77" ca="1">IFERROR(INDEX(tbVisitas[],MATCH(SMALL(IF((tbVisitas[Realizada?]="Sim")*(tbVisitas[Cliente]=$B$5)*(tbVisitas[Data]&gt;=VLOOKUP($B$7,Aux!$E$2:$G$13,2,FALSE))*(tbVisitas[Data]&lt;=VLOOKUP($B$7,Aux!$E$2:$G$13,3,FALSE))=1,tbVisitas[Linha]),ROW(A72)),IF((tbVisitas[Realizada?]="Sim")*(tbVisitas[Cliente]=$B$5)*(tbVisitas[Data]&gt;=VLOOKUP($B$7,Aux!$E$2:$G$13,2,FALSE))*(tbVisitas[Data]&lt;=VLOOKUP($B$7,Aux!$E$2:$G$13,3,FALSE))=1,tbVisitas[Linha]),0),9),"")</f>
        <v/>
      </c>
      <c r="I77" s="28" t="str">
        <f ca="1">IF($N77="","",IFERROR(INDEX(tbVisitas[],MATCH($N77,tbVisitas[Linha],0),2),""))</f>
        <v/>
      </c>
      <c r="J77" s="28" t="str">
        <f ca="1">IF($N77="","",IFERROR(INDEX(tbVisitas[],MATCH($N77,tbVisitas[Linha],0),5),""))</f>
        <v/>
      </c>
      <c r="K77" s="29" t="str">
        <f ca="1">IF($N77="","",IFERROR(INDEX(tbVisitas[],MATCH($N77,tbVisitas[Linha],0),1),""))</f>
        <v/>
      </c>
      <c r="L77" s="30" t="str">
        <f ca="1">IF($N77="","",IFERROR(INDEX(tbVisitas[],MATCH($N77,tbVisitas[Linha],0),6),""))</f>
        <v/>
      </c>
      <c r="M77" s="30" t="str">
        <f ca="1">IF($N77="","",IFERROR(INDEX(tbVisitas[],MATCH($N77,tbVisitas[Linha],0),7),""))</f>
        <v/>
      </c>
      <c r="N77" s="30" t="str">
        <f t="array" aca="1" ref="N77" ca="1">IFERROR(INDEX(tbVisitas[],MATCH(SMALL(IF((tbVisitas[Realizada?]&lt;&gt;"Sim")*(tbVisitas[Cliente]=$B$5)*(tbVisitas[Data]&gt;=VLOOKUP($B$7,Aux!$E$2:$G$13,2,FALSE))*(tbVisitas[Data]&lt;=VLOOKUP($B$7,Aux!$E$2:$G$13,3,FALSE))=1,tbVisitas[Linha]),ROW(H72)),IF((tbVisitas[Realizada?]&lt;&gt;"Sim")*(tbVisitas[Cliente]=$B$5)*(tbVisitas[Data]&gt;=VLOOKUP($B$7,Aux!$E$2:$G$13,2,FALSE))*(tbVisitas[Data]&lt;=VLOOKUP($B$7,Aux!$E$2:$G$13,3,FALSE))=1,tbVisitas[Linha]),0),9),"")</f>
        <v/>
      </c>
    </row>
    <row r="78" spans="4:14" ht="30" customHeight="1" x14ac:dyDescent="0.25">
      <c r="D78" s="28" t="str">
        <f ca="1">IF($G78="","",IFERROR(INDEX(tbVisitas[],MATCH($G78,tbVisitas[Linha],0),2),""))</f>
        <v/>
      </c>
      <c r="E78" s="28" t="str">
        <f ca="1">IF($G78="","",IFERROR(INDEX(tbVisitas[],MATCH($G78,tbVisitas[Linha],0),5),""))</f>
        <v/>
      </c>
      <c r="F78" s="29" t="str">
        <f ca="1">IF($G78="","",IFERROR(INDEX(tbVisitas[],MATCH($G78,tbVisitas[Linha],0),1),""))</f>
        <v/>
      </c>
      <c r="G78" s="30" t="str">
        <f t="array" aca="1" ref="G78" ca="1">IFERROR(INDEX(tbVisitas[],MATCH(SMALL(IF((tbVisitas[Realizada?]="Sim")*(tbVisitas[Cliente]=$B$5)*(tbVisitas[Data]&gt;=VLOOKUP($B$7,Aux!$E$2:$G$13,2,FALSE))*(tbVisitas[Data]&lt;=VLOOKUP($B$7,Aux!$E$2:$G$13,3,FALSE))=1,tbVisitas[Linha]),ROW(A73)),IF((tbVisitas[Realizada?]="Sim")*(tbVisitas[Cliente]=$B$5)*(tbVisitas[Data]&gt;=VLOOKUP($B$7,Aux!$E$2:$G$13,2,FALSE))*(tbVisitas[Data]&lt;=VLOOKUP($B$7,Aux!$E$2:$G$13,3,FALSE))=1,tbVisitas[Linha]),0),9),"")</f>
        <v/>
      </c>
      <c r="I78" s="28" t="str">
        <f ca="1">IF($N78="","",IFERROR(INDEX(tbVisitas[],MATCH($N78,tbVisitas[Linha],0),2),""))</f>
        <v/>
      </c>
      <c r="J78" s="28" t="str">
        <f ca="1">IF($N78="","",IFERROR(INDEX(tbVisitas[],MATCH($N78,tbVisitas[Linha],0),5),""))</f>
        <v/>
      </c>
      <c r="K78" s="29" t="str">
        <f ca="1">IF($N78="","",IFERROR(INDEX(tbVisitas[],MATCH($N78,tbVisitas[Linha],0),1),""))</f>
        <v/>
      </c>
      <c r="L78" s="30" t="str">
        <f ca="1">IF($N78="","",IFERROR(INDEX(tbVisitas[],MATCH($N78,tbVisitas[Linha],0),6),""))</f>
        <v/>
      </c>
      <c r="M78" s="30" t="str">
        <f ca="1">IF($N78="","",IFERROR(INDEX(tbVisitas[],MATCH($N78,tbVisitas[Linha],0),7),""))</f>
        <v/>
      </c>
      <c r="N78" s="30" t="str">
        <f t="array" aca="1" ref="N78" ca="1">IFERROR(INDEX(tbVisitas[],MATCH(SMALL(IF((tbVisitas[Realizada?]&lt;&gt;"Sim")*(tbVisitas[Cliente]=$B$5)*(tbVisitas[Data]&gt;=VLOOKUP($B$7,Aux!$E$2:$G$13,2,FALSE))*(tbVisitas[Data]&lt;=VLOOKUP($B$7,Aux!$E$2:$G$13,3,FALSE))=1,tbVisitas[Linha]),ROW(H73)),IF((tbVisitas[Realizada?]&lt;&gt;"Sim")*(tbVisitas[Cliente]=$B$5)*(tbVisitas[Data]&gt;=VLOOKUP($B$7,Aux!$E$2:$G$13,2,FALSE))*(tbVisitas[Data]&lt;=VLOOKUP($B$7,Aux!$E$2:$G$13,3,FALSE))=1,tbVisitas[Linha]),0),9),"")</f>
        <v/>
      </c>
    </row>
    <row r="79" spans="4:14" ht="30" customHeight="1" x14ac:dyDescent="0.25">
      <c r="D79" s="28" t="str">
        <f ca="1">IF($G79="","",IFERROR(INDEX(tbVisitas[],MATCH($G79,tbVisitas[Linha],0),2),""))</f>
        <v/>
      </c>
      <c r="E79" s="28" t="str">
        <f ca="1">IF($G79="","",IFERROR(INDEX(tbVisitas[],MATCH($G79,tbVisitas[Linha],0),5),""))</f>
        <v/>
      </c>
      <c r="F79" s="29" t="str">
        <f ca="1">IF($G79="","",IFERROR(INDEX(tbVisitas[],MATCH($G79,tbVisitas[Linha],0),1),""))</f>
        <v/>
      </c>
      <c r="G79" s="30" t="str">
        <f t="array" aca="1" ref="G79" ca="1">IFERROR(INDEX(tbVisitas[],MATCH(SMALL(IF((tbVisitas[Realizada?]="Sim")*(tbVisitas[Cliente]=$B$5)*(tbVisitas[Data]&gt;=VLOOKUP($B$7,Aux!$E$2:$G$13,2,FALSE))*(tbVisitas[Data]&lt;=VLOOKUP($B$7,Aux!$E$2:$G$13,3,FALSE))=1,tbVisitas[Linha]),ROW(A74)),IF((tbVisitas[Realizada?]="Sim")*(tbVisitas[Cliente]=$B$5)*(tbVisitas[Data]&gt;=VLOOKUP($B$7,Aux!$E$2:$G$13,2,FALSE))*(tbVisitas[Data]&lt;=VLOOKUP($B$7,Aux!$E$2:$G$13,3,FALSE))=1,tbVisitas[Linha]),0),9),"")</f>
        <v/>
      </c>
      <c r="I79" s="28" t="str">
        <f ca="1">IF($N79="","",IFERROR(INDEX(tbVisitas[],MATCH($N79,tbVisitas[Linha],0),2),""))</f>
        <v/>
      </c>
      <c r="J79" s="28" t="str">
        <f ca="1">IF($N79="","",IFERROR(INDEX(tbVisitas[],MATCH($N79,tbVisitas[Linha],0),5),""))</f>
        <v/>
      </c>
      <c r="K79" s="29" t="str">
        <f ca="1">IF($N79="","",IFERROR(INDEX(tbVisitas[],MATCH($N79,tbVisitas[Linha],0),1),""))</f>
        <v/>
      </c>
      <c r="L79" s="30" t="str">
        <f ca="1">IF($N79="","",IFERROR(INDEX(tbVisitas[],MATCH($N79,tbVisitas[Linha],0),6),""))</f>
        <v/>
      </c>
      <c r="M79" s="30" t="str">
        <f ca="1">IF($N79="","",IFERROR(INDEX(tbVisitas[],MATCH($N79,tbVisitas[Linha],0),7),""))</f>
        <v/>
      </c>
      <c r="N79" s="30" t="str">
        <f t="array" aca="1" ref="N79" ca="1">IFERROR(INDEX(tbVisitas[],MATCH(SMALL(IF((tbVisitas[Realizada?]&lt;&gt;"Sim")*(tbVisitas[Cliente]=$B$5)*(tbVisitas[Data]&gt;=VLOOKUP($B$7,Aux!$E$2:$G$13,2,FALSE))*(tbVisitas[Data]&lt;=VLOOKUP($B$7,Aux!$E$2:$G$13,3,FALSE))=1,tbVisitas[Linha]),ROW(H74)),IF((tbVisitas[Realizada?]&lt;&gt;"Sim")*(tbVisitas[Cliente]=$B$5)*(tbVisitas[Data]&gt;=VLOOKUP($B$7,Aux!$E$2:$G$13,2,FALSE))*(tbVisitas[Data]&lt;=VLOOKUP($B$7,Aux!$E$2:$G$13,3,FALSE))=1,tbVisitas[Linha]),0),9),"")</f>
        <v/>
      </c>
    </row>
    <row r="80" spans="4:14" ht="30" customHeight="1" x14ac:dyDescent="0.25">
      <c r="D80" s="28" t="str">
        <f ca="1">IF($G80="","",IFERROR(INDEX(tbVisitas[],MATCH($G80,tbVisitas[Linha],0),2),""))</f>
        <v/>
      </c>
      <c r="E80" s="28" t="str">
        <f ca="1">IF($G80="","",IFERROR(INDEX(tbVisitas[],MATCH($G80,tbVisitas[Linha],0),5),""))</f>
        <v/>
      </c>
      <c r="F80" s="29" t="str">
        <f ca="1">IF($G80="","",IFERROR(INDEX(tbVisitas[],MATCH($G80,tbVisitas[Linha],0),1),""))</f>
        <v/>
      </c>
      <c r="G80" s="30" t="str">
        <f t="array" aca="1" ref="G80" ca="1">IFERROR(INDEX(tbVisitas[],MATCH(SMALL(IF((tbVisitas[Realizada?]="Sim")*(tbVisitas[Cliente]=$B$5)*(tbVisitas[Data]&gt;=VLOOKUP($B$7,Aux!$E$2:$G$13,2,FALSE))*(tbVisitas[Data]&lt;=VLOOKUP($B$7,Aux!$E$2:$G$13,3,FALSE))=1,tbVisitas[Linha]),ROW(A75)),IF((tbVisitas[Realizada?]="Sim")*(tbVisitas[Cliente]=$B$5)*(tbVisitas[Data]&gt;=VLOOKUP($B$7,Aux!$E$2:$G$13,2,FALSE))*(tbVisitas[Data]&lt;=VLOOKUP($B$7,Aux!$E$2:$G$13,3,FALSE))=1,tbVisitas[Linha]),0),9),"")</f>
        <v/>
      </c>
      <c r="I80" s="28" t="str">
        <f ca="1">IF($N80="","",IFERROR(INDEX(tbVisitas[],MATCH($N80,tbVisitas[Linha],0),2),""))</f>
        <v/>
      </c>
      <c r="J80" s="28" t="str">
        <f ca="1">IF($N80="","",IFERROR(INDEX(tbVisitas[],MATCH($N80,tbVisitas[Linha],0),5),""))</f>
        <v/>
      </c>
      <c r="K80" s="29" t="str">
        <f ca="1">IF($N80="","",IFERROR(INDEX(tbVisitas[],MATCH($N80,tbVisitas[Linha],0),1),""))</f>
        <v/>
      </c>
      <c r="L80" s="30" t="str">
        <f ca="1">IF($N80="","",IFERROR(INDEX(tbVisitas[],MATCH($N80,tbVisitas[Linha],0),6),""))</f>
        <v/>
      </c>
      <c r="M80" s="30" t="str">
        <f ca="1">IF($N80="","",IFERROR(INDEX(tbVisitas[],MATCH($N80,tbVisitas[Linha],0),7),""))</f>
        <v/>
      </c>
      <c r="N80" s="30" t="str">
        <f t="array" aca="1" ref="N80" ca="1">IFERROR(INDEX(tbVisitas[],MATCH(SMALL(IF((tbVisitas[Realizada?]&lt;&gt;"Sim")*(tbVisitas[Cliente]=$B$5)*(tbVisitas[Data]&gt;=VLOOKUP($B$7,Aux!$E$2:$G$13,2,FALSE))*(tbVisitas[Data]&lt;=VLOOKUP($B$7,Aux!$E$2:$G$13,3,FALSE))=1,tbVisitas[Linha]),ROW(H75)),IF((tbVisitas[Realizada?]&lt;&gt;"Sim")*(tbVisitas[Cliente]=$B$5)*(tbVisitas[Data]&gt;=VLOOKUP($B$7,Aux!$E$2:$G$13,2,FALSE))*(tbVisitas[Data]&lt;=VLOOKUP($B$7,Aux!$E$2:$G$13,3,FALSE))=1,tbVisitas[Linha]),0),9),"")</f>
        <v/>
      </c>
    </row>
    <row r="81" spans="4:14" ht="30" customHeight="1" x14ac:dyDescent="0.25">
      <c r="D81" s="28" t="str">
        <f ca="1">IF($G81="","",IFERROR(INDEX(tbVisitas[],MATCH($G81,tbVisitas[Linha],0),2),""))</f>
        <v/>
      </c>
      <c r="E81" s="28" t="str">
        <f ca="1">IF($G81="","",IFERROR(INDEX(tbVisitas[],MATCH($G81,tbVisitas[Linha],0),5),""))</f>
        <v/>
      </c>
      <c r="F81" s="29" t="str">
        <f ca="1">IF($G81="","",IFERROR(INDEX(tbVisitas[],MATCH($G81,tbVisitas[Linha],0),1),""))</f>
        <v/>
      </c>
      <c r="G81" s="30" t="str">
        <f t="array" aca="1" ref="G81" ca="1">IFERROR(INDEX(tbVisitas[],MATCH(SMALL(IF((tbVisitas[Realizada?]="Sim")*(tbVisitas[Cliente]=$B$5)*(tbVisitas[Data]&gt;=VLOOKUP($B$7,Aux!$E$2:$G$13,2,FALSE))*(tbVisitas[Data]&lt;=VLOOKUP($B$7,Aux!$E$2:$G$13,3,FALSE))=1,tbVisitas[Linha]),ROW(A76)),IF((tbVisitas[Realizada?]="Sim")*(tbVisitas[Cliente]=$B$5)*(tbVisitas[Data]&gt;=VLOOKUP($B$7,Aux!$E$2:$G$13,2,FALSE))*(tbVisitas[Data]&lt;=VLOOKUP($B$7,Aux!$E$2:$G$13,3,FALSE))=1,tbVisitas[Linha]),0),9),"")</f>
        <v/>
      </c>
      <c r="I81" s="28" t="str">
        <f ca="1">IF($N81="","",IFERROR(INDEX(tbVisitas[],MATCH($N81,tbVisitas[Linha],0),2),""))</f>
        <v/>
      </c>
      <c r="J81" s="28" t="str">
        <f ca="1">IF($N81="","",IFERROR(INDEX(tbVisitas[],MATCH($N81,tbVisitas[Linha],0),5),""))</f>
        <v/>
      </c>
      <c r="K81" s="29" t="str">
        <f ca="1">IF($N81="","",IFERROR(INDEX(tbVisitas[],MATCH($N81,tbVisitas[Linha],0),1),""))</f>
        <v/>
      </c>
      <c r="L81" s="30" t="str">
        <f ca="1">IF($N81="","",IFERROR(INDEX(tbVisitas[],MATCH($N81,tbVisitas[Linha],0),6),""))</f>
        <v/>
      </c>
      <c r="M81" s="30" t="str">
        <f ca="1">IF($N81="","",IFERROR(INDEX(tbVisitas[],MATCH($N81,tbVisitas[Linha],0),7),""))</f>
        <v/>
      </c>
      <c r="N81" s="30" t="str">
        <f t="array" aca="1" ref="N81" ca="1">IFERROR(INDEX(tbVisitas[],MATCH(SMALL(IF((tbVisitas[Realizada?]&lt;&gt;"Sim")*(tbVisitas[Cliente]=$B$5)*(tbVisitas[Data]&gt;=VLOOKUP($B$7,Aux!$E$2:$G$13,2,FALSE))*(tbVisitas[Data]&lt;=VLOOKUP($B$7,Aux!$E$2:$G$13,3,FALSE))=1,tbVisitas[Linha]),ROW(H76)),IF((tbVisitas[Realizada?]&lt;&gt;"Sim")*(tbVisitas[Cliente]=$B$5)*(tbVisitas[Data]&gt;=VLOOKUP($B$7,Aux!$E$2:$G$13,2,FALSE))*(tbVisitas[Data]&lt;=VLOOKUP($B$7,Aux!$E$2:$G$13,3,FALSE))=1,tbVisitas[Linha]),0),9),"")</f>
        <v/>
      </c>
    </row>
    <row r="82" spans="4:14" ht="30" customHeight="1" x14ac:dyDescent="0.25">
      <c r="D82" s="28" t="str">
        <f ca="1">IF($G82="","",IFERROR(INDEX(tbVisitas[],MATCH($G82,tbVisitas[Linha],0),2),""))</f>
        <v/>
      </c>
      <c r="E82" s="28" t="str">
        <f ca="1">IF($G82="","",IFERROR(INDEX(tbVisitas[],MATCH($G82,tbVisitas[Linha],0),5),""))</f>
        <v/>
      </c>
      <c r="F82" s="29" t="str">
        <f ca="1">IF($G82="","",IFERROR(INDEX(tbVisitas[],MATCH($G82,tbVisitas[Linha],0),1),""))</f>
        <v/>
      </c>
      <c r="G82" s="30" t="str">
        <f t="array" aca="1" ref="G82" ca="1">IFERROR(INDEX(tbVisitas[],MATCH(SMALL(IF((tbVisitas[Realizada?]="Sim")*(tbVisitas[Cliente]=$B$5)*(tbVisitas[Data]&gt;=VLOOKUP($B$7,Aux!$E$2:$G$13,2,FALSE))*(tbVisitas[Data]&lt;=VLOOKUP($B$7,Aux!$E$2:$G$13,3,FALSE))=1,tbVisitas[Linha]),ROW(A77)),IF((tbVisitas[Realizada?]="Sim")*(tbVisitas[Cliente]=$B$5)*(tbVisitas[Data]&gt;=VLOOKUP($B$7,Aux!$E$2:$G$13,2,FALSE))*(tbVisitas[Data]&lt;=VLOOKUP($B$7,Aux!$E$2:$G$13,3,FALSE))=1,tbVisitas[Linha]),0),9),"")</f>
        <v/>
      </c>
      <c r="I82" s="28" t="str">
        <f ca="1">IF($N82="","",IFERROR(INDEX(tbVisitas[],MATCH($N82,tbVisitas[Linha],0),2),""))</f>
        <v/>
      </c>
      <c r="J82" s="28" t="str">
        <f ca="1">IF($N82="","",IFERROR(INDEX(tbVisitas[],MATCH($N82,tbVisitas[Linha],0),5),""))</f>
        <v/>
      </c>
      <c r="K82" s="29" t="str">
        <f ca="1">IF($N82="","",IFERROR(INDEX(tbVisitas[],MATCH($N82,tbVisitas[Linha],0),1),""))</f>
        <v/>
      </c>
      <c r="L82" s="30" t="str">
        <f ca="1">IF($N82="","",IFERROR(INDEX(tbVisitas[],MATCH($N82,tbVisitas[Linha],0),6),""))</f>
        <v/>
      </c>
      <c r="M82" s="30" t="str">
        <f ca="1">IF($N82="","",IFERROR(INDEX(tbVisitas[],MATCH($N82,tbVisitas[Linha],0),7),""))</f>
        <v/>
      </c>
      <c r="N82" s="30" t="str">
        <f t="array" aca="1" ref="N82" ca="1">IFERROR(INDEX(tbVisitas[],MATCH(SMALL(IF((tbVisitas[Realizada?]&lt;&gt;"Sim")*(tbVisitas[Cliente]=$B$5)*(tbVisitas[Data]&gt;=VLOOKUP($B$7,Aux!$E$2:$G$13,2,FALSE))*(tbVisitas[Data]&lt;=VLOOKUP($B$7,Aux!$E$2:$G$13,3,FALSE))=1,tbVisitas[Linha]),ROW(H77)),IF((tbVisitas[Realizada?]&lt;&gt;"Sim")*(tbVisitas[Cliente]=$B$5)*(tbVisitas[Data]&gt;=VLOOKUP($B$7,Aux!$E$2:$G$13,2,FALSE))*(tbVisitas[Data]&lt;=VLOOKUP($B$7,Aux!$E$2:$G$13,3,FALSE))=1,tbVisitas[Linha]),0),9),"")</f>
        <v/>
      </c>
    </row>
    <row r="83" spans="4:14" ht="30" customHeight="1" x14ac:dyDescent="0.25">
      <c r="D83" s="28" t="str">
        <f ca="1">IF($G83="","",IFERROR(INDEX(tbVisitas[],MATCH($G83,tbVisitas[Linha],0),2),""))</f>
        <v/>
      </c>
      <c r="E83" s="28" t="str">
        <f ca="1">IF($G83="","",IFERROR(INDEX(tbVisitas[],MATCH($G83,tbVisitas[Linha],0),5),""))</f>
        <v/>
      </c>
      <c r="F83" s="29" t="str">
        <f ca="1">IF($G83="","",IFERROR(INDEX(tbVisitas[],MATCH($G83,tbVisitas[Linha],0),1),""))</f>
        <v/>
      </c>
      <c r="G83" s="30" t="str">
        <f t="array" aca="1" ref="G83" ca="1">IFERROR(INDEX(tbVisitas[],MATCH(SMALL(IF((tbVisitas[Realizada?]="Sim")*(tbVisitas[Cliente]=$B$5)*(tbVisitas[Data]&gt;=VLOOKUP($B$7,Aux!$E$2:$G$13,2,FALSE))*(tbVisitas[Data]&lt;=VLOOKUP($B$7,Aux!$E$2:$G$13,3,FALSE))=1,tbVisitas[Linha]),ROW(A78)),IF((tbVisitas[Realizada?]="Sim")*(tbVisitas[Cliente]=$B$5)*(tbVisitas[Data]&gt;=VLOOKUP($B$7,Aux!$E$2:$G$13,2,FALSE))*(tbVisitas[Data]&lt;=VLOOKUP($B$7,Aux!$E$2:$G$13,3,FALSE))=1,tbVisitas[Linha]),0),9),"")</f>
        <v/>
      </c>
      <c r="I83" s="28" t="str">
        <f ca="1">IF($N83="","",IFERROR(INDEX(tbVisitas[],MATCH($N83,tbVisitas[Linha],0),2),""))</f>
        <v/>
      </c>
      <c r="J83" s="28" t="str">
        <f ca="1">IF($N83="","",IFERROR(INDEX(tbVisitas[],MATCH($N83,tbVisitas[Linha],0),5),""))</f>
        <v/>
      </c>
      <c r="K83" s="29" t="str">
        <f ca="1">IF($N83="","",IFERROR(INDEX(tbVisitas[],MATCH($N83,tbVisitas[Linha],0),1),""))</f>
        <v/>
      </c>
      <c r="L83" s="30" t="str">
        <f ca="1">IF($N83="","",IFERROR(INDEX(tbVisitas[],MATCH($N83,tbVisitas[Linha],0),6),""))</f>
        <v/>
      </c>
      <c r="M83" s="30" t="str">
        <f ca="1">IF($N83="","",IFERROR(INDEX(tbVisitas[],MATCH($N83,tbVisitas[Linha],0),7),""))</f>
        <v/>
      </c>
      <c r="N83" s="30" t="str">
        <f t="array" aca="1" ref="N83" ca="1">IFERROR(INDEX(tbVisitas[],MATCH(SMALL(IF((tbVisitas[Realizada?]&lt;&gt;"Sim")*(tbVisitas[Cliente]=$B$5)*(tbVisitas[Data]&gt;=VLOOKUP($B$7,Aux!$E$2:$G$13,2,FALSE))*(tbVisitas[Data]&lt;=VLOOKUP($B$7,Aux!$E$2:$G$13,3,FALSE))=1,tbVisitas[Linha]),ROW(H78)),IF((tbVisitas[Realizada?]&lt;&gt;"Sim")*(tbVisitas[Cliente]=$B$5)*(tbVisitas[Data]&gt;=VLOOKUP($B$7,Aux!$E$2:$G$13,2,FALSE))*(tbVisitas[Data]&lt;=VLOOKUP($B$7,Aux!$E$2:$G$13,3,FALSE))=1,tbVisitas[Linha]),0),9),"")</f>
        <v/>
      </c>
    </row>
    <row r="84" spans="4:14" ht="30" customHeight="1" x14ac:dyDescent="0.25">
      <c r="D84" s="28" t="str">
        <f ca="1">IF($G84="","",IFERROR(INDEX(tbVisitas[],MATCH($G84,tbVisitas[Linha],0),2),""))</f>
        <v/>
      </c>
      <c r="E84" s="28" t="str">
        <f ca="1">IF($G84="","",IFERROR(INDEX(tbVisitas[],MATCH($G84,tbVisitas[Linha],0),5),""))</f>
        <v/>
      </c>
      <c r="F84" s="29" t="str">
        <f ca="1">IF($G84="","",IFERROR(INDEX(tbVisitas[],MATCH($G84,tbVisitas[Linha],0),1),""))</f>
        <v/>
      </c>
      <c r="G84" s="30" t="str">
        <f t="array" aca="1" ref="G84" ca="1">IFERROR(INDEX(tbVisitas[],MATCH(SMALL(IF((tbVisitas[Realizada?]="Sim")*(tbVisitas[Cliente]=$B$5)*(tbVisitas[Data]&gt;=VLOOKUP($B$7,Aux!$E$2:$G$13,2,FALSE))*(tbVisitas[Data]&lt;=VLOOKUP($B$7,Aux!$E$2:$G$13,3,FALSE))=1,tbVisitas[Linha]),ROW(A79)),IF((tbVisitas[Realizada?]="Sim")*(tbVisitas[Cliente]=$B$5)*(tbVisitas[Data]&gt;=VLOOKUP($B$7,Aux!$E$2:$G$13,2,FALSE))*(tbVisitas[Data]&lt;=VLOOKUP($B$7,Aux!$E$2:$G$13,3,FALSE))=1,tbVisitas[Linha]),0),9),"")</f>
        <v/>
      </c>
      <c r="I84" s="28" t="str">
        <f ca="1">IF($N84="","",IFERROR(INDEX(tbVisitas[],MATCH($N84,tbVisitas[Linha],0),2),""))</f>
        <v/>
      </c>
      <c r="J84" s="28" t="str">
        <f ca="1">IF($N84="","",IFERROR(INDEX(tbVisitas[],MATCH($N84,tbVisitas[Linha],0),5),""))</f>
        <v/>
      </c>
      <c r="K84" s="29" t="str">
        <f ca="1">IF($N84="","",IFERROR(INDEX(tbVisitas[],MATCH($N84,tbVisitas[Linha],0),1),""))</f>
        <v/>
      </c>
      <c r="L84" s="30" t="str">
        <f ca="1">IF($N84="","",IFERROR(INDEX(tbVisitas[],MATCH($N84,tbVisitas[Linha],0),6),""))</f>
        <v/>
      </c>
      <c r="M84" s="30" t="str">
        <f ca="1">IF($N84="","",IFERROR(INDEX(tbVisitas[],MATCH($N84,tbVisitas[Linha],0),7),""))</f>
        <v/>
      </c>
      <c r="N84" s="30" t="str">
        <f t="array" aca="1" ref="N84" ca="1">IFERROR(INDEX(tbVisitas[],MATCH(SMALL(IF((tbVisitas[Realizada?]&lt;&gt;"Sim")*(tbVisitas[Cliente]=$B$5)*(tbVisitas[Data]&gt;=VLOOKUP($B$7,Aux!$E$2:$G$13,2,FALSE))*(tbVisitas[Data]&lt;=VLOOKUP($B$7,Aux!$E$2:$G$13,3,FALSE))=1,tbVisitas[Linha]),ROW(H79)),IF((tbVisitas[Realizada?]&lt;&gt;"Sim")*(tbVisitas[Cliente]=$B$5)*(tbVisitas[Data]&gt;=VLOOKUP($B$7,Aux!$E$2:$G$13,2,FALSE))*(tbVisitas[Data]&lt;=VLOOKUP($B$7,Aux!$E$2:$G$13,3,FALSE))=1,tbVisitas[Linha]),0),9),"")</f>
        <v/>
      </c>
    </row>
    <row r="85" spans="4:14" ht="30" customHeight="1" x14ac:dyDescent="0.25">
      <c r="D85" s="28" t="str">
        <f ca="1">IF($G85="","",IFERROR(INDEX(tbVisitas[],MATCH($G85,tbVisitas[Linha],0),2),""))</f>
        <v/>
      </c>
      <c r="E85" s="28" t="str">
        <f ca="1">IF($G85="","",IFERROR(INDEX(tbVisitas[],MATCH($G85,tbVisitas[Linha],0),5),""))</f>
        <v/>
      </c>
      <c r="F85" s="29" t="str">
        <f ca="1">IF($G85="","",IFERROR(INDEX(tbVisitas[],MATCH($G85,tbVisitas[Linha],0),1),""))</f>
        <v/>
      </c>
      <c r="G85" s="30" t="str">
        <f t="array" aca="1" ref="G85" ca="1">IFERROR(INDEX(tbVisitas[],MATCH(SMALL(IF((tbVisitas[Realizada?]="Sim")*(tbVisitas[Cliente]=$B$5)*(tbVisitas[Data]&gt;=VLOOKUP($B$7,Aux!$E$2:$G$13,2,FALSE))*(tbVisitas[Data]&lt;=VLOOKUP($B$7,Aux!$E$2:$G$13,3,FALSE))=1,tbVisitas[Linha]),ROW(A80)),IF((tbVisitas[Realizada?]="Sim")*(tbVisitas[Cliente]=$B$5)*(tbVisitas[Data]&gt;=VLOOKUP($B$7,Aux!$E$2:$G$13,2,FALSE))*(tbVisitas[Data]&lt;=VLOOKUP($B$7,Aux!$E$2:$G$13,3,FALSE))=1,tbVisitas[Linha]),0),9),"")</f>
        <v/>
      </c>
      <c r="I85" s="28" t="str">
        <f ca="1">IF($N85="","",IFERROR(INDEX(tbVisitas[],MATCH($N85,tbVisitas[Linha],0),2),""))</f>
        <v/>
      </c>
      <c r="J85" s="28" t="str">
        <f ca="1">IF($N85="","",IFERROR(INDEX(tbVisitas[],MATCH($N85,tbVisitas[Linha],0),5),""))</f>
        <v/>
      </c>
      <c r="K85" s="29" t="str">
        <f ca="1">IF($N85="","",IFERROR(INDEX(tbVisitas[],MATCH($N85,tbVisitas[Linha],0),1),""))</f>
        <v/>
      </c>
      <c r="L85" s="30" t="str">
        <f ca="1">IF($N85="","",IFERROR(INDEX(tbVisitas[],MATCH($N85,tbVisitas[Linha],0),6),""))</f>
        <v/>
      </c>
      <c r="M85" s="30" t="str">
        <f ca="1">IF($N85="","",IFERROR(INDEX(tbVisitas[],MATCH($N85,tbVisitas[Linha],0),7),""))</f>
        <v/>
      </c>
      <c r="N85" s="30" t="str">
        <f t="array" aca="1" ref="N85" ca="1">IFERROR(INDEX(tbVisitas[],MATCH(SMALL(IF((tbVisitas[Realizada?]&lt;&gt;"Sim")*(tbVisitas[Cliente]=$B$5)*(tbVisitas[Data]&gt;=VLOOKUP($B$7,Aux!$E$2:$G$13,2,FALSE))*(tbVisitas[Data]&lt;=VLOOKUP($B$7,Aux!$E$2:$G$13,3,FALSE))=1,tbVisitas[Linha]),ROW(H80)),IF((tbVisitas[Realizada?]&lt;&gt;"Sim")*(tbVisitas[Cliente]=$B$5)*(tbVisitas[Data]&gt;=VLOOKUP($B$7,Aux!$E$2:$G$13,2,FALSE))*(tbVisitas[Data]&lt;=VLOOKUP($B$7,Aux!$E$2:$G$13,3,FALSE))=1,tbVisitas[Linha]),0),9),"")</f>
        <v/>
      </c>
    </row>
    <row r="86" spans="4:14" ht="30" customHeight="1" x14ac:dyDescent="0.25">
      <c r="D86" s="28" t="str">
        <f ca="1">IF($G86="","",IFERROR(INDEX(tbVisitas[],MATCH($G86,tbVisitas[Linha],0),2),""))</f>
        <v/>
      </c>
      <c r="E86" s="28" t="str">
        <f ca="1">IF($G86="","",IFERROR(INDEX(tbVisitas[],MATCH($G86,tbVisitas[Linha],0),5),""))</f>
        <v/>
      </c>
      <c r="F86" s="29" t="str">
        <f ca="1">IF($G86="","",IFERROR(INDEX(tbVisitas[],MATCH($G86,tbVisitas[Linha],0),1),""))</f>
        <v/>
      </c>
      <c r="G86" s="30" t="str">
        <f t="array" aca="1" ref="G86" ca="1">IFERROR(INDEX(tbVisitas[],MATCH(SMALL(IF((tbVisitas[Realizada?]="Sim")*(tbVisitas[Cliente]=$B$5)*(tbVisitas[Data]&gt;=VLOOKUP($B$7,Aux!$E$2:$G$13,2,FALSE))*(tbVisitas[Data]&lt;=VLOOKUP($B$7,Aux!$E$2:$G$13,3,FALSE))=1,tbVisitas[Linha]),ROW(A81)),IF((tbVisitas[Realizada?]="Sim")*(tbVisitas[Cliente]=$B$5)*(tbVisitas[Data]&gt;=VLOOKUP($B$7,Aux!$E$2:$G$13,2,FALSE))*(tbVisitas[Data]&lt;=VLOOKUP($B$7,Aux!$E$2:$G$13,3,FALSE))=1,tbVisitas[Linha]),0),9),"")</f>
        <v/>
      </c>
      <c r="I86" s="28" t="str">
        <f ca="1">IF($N86="","",IFERROR(INDEX(tbVisitas[],MATCH($N86,tbVisitas[Linha],0),2),""))</f>
        <v/>
      </c>
      <c r="J86" s="28" t="str">
        <f ca="1">IF($N86="","",IFERROR(INDEX(tbVisitas[],MATCH($N86,tbVisitas[Linha],0),5),""))</f>
        <v/>
      </c>
      <c r="K86" s="29" t="str">
        <f ca="1">IF($N86="","",IFERROR(INDEX(tbVisitas[],MATCH($N86,tbVisitas[Linha],0),1),""))</f>
        <v/>
      </c>
      <c r="L86" s="30" t="str">
        <f ca="1">IF($N86="","",IFERROR(INDEX(tbVisitas[],MATCH($N86,tbVisitas[Linha],0),6),""))</f>
        <v/>
      </c>
      <c r="M86" s="30" t="str">
        <f ca="1">IF($N86="","",IFERROR(INDEX(tbVisitas[],MATCH($N86,tbVisitas[Linha],0),7),""))</f>
        <v/>
      </c>
      <c r="N86" s="30" t="str">
        <f t="array" aca="1" ref="N86" ca="1">IFERROR(INDEX(tbVisitas[],MATCH(SMALL(IF((tbVisitas[Realizada?]&lt;&gt;"Sim")*(tbVisitas[Cliente]=$B$5)*(tbVisitas[Data]&gt;=VLOOKUP($B$7,Aux!$E$2:$G$13,2,FALSE))*(tbVisitas[Data]&lt;=VLOOKUP($B$7,Aux!$E$2:$G$13,3,FALSE))=1,tbVisitas[Linha]),ROW(H81)),IF((tbVisitas[Realizada?]&lt;&gt;"Sim")*(tbVisitas[Cliente]=$B$5)*(tbVisitas[Data]&gt;=VLOOKUP($B$7,Aux!$E$2:$G$13,2,FALSE))*(tbVisitas[Data]&lt;=VLOOKUP($B$7,Aux!$E$2:$G$13,3,FALSE))=1,tbVisitas[Linha]),0),9),"")</f>
        <v/>
      </c>
    </row>
    <row r="87" spans="4:14" ht="30" customHeight="1" x14ac:dyDescent="0.25">
      <c r="D87" s="28" t="str">
        <f ca="1">IF($G87="","",IFERROR(INDEX(tbVisitas[],MATCH($G87,tbVisitas[Linha],0),2),""))</f>
        <v/>
      </c>
      <c r="E87" s="28" t="str">
        <f ca="1">IF($G87="","",IFERROR(INDEX(tbVisitas[],MATCH($G87,tbVisitas[Linha],0),5),""))</f>
        <v/>
      </c>
      <c r="F87" s="29" t="str">
        <f ca="1">IF($G87="","",IFERROR(INDEX(tbVisitas[],MATCH($G87,tbVisitas[Linha],0),1),""))</f>
        <v/>
      </c>
      <c r="G87" s="30" t="str">
        <f t="array" aca="1" ref="G87" ca="1">IFERROR(INDEX(tbVisitas[],MATCH(SMALL(IF((tbVisitas[Realizada?]="Sim")*(tbVisitas[Cliente]=$B$5)*(tbVisitas[Data]&gt;=VLOOKUP($B$7,Aux!$E$2:$G$13,2,FALSE))*(tbVisitas[Data]&lt;=VLOOKUP($B$7,Aux!$E$2:$G$13,3,FALSE))=1,tbVisitas[Linha]),ROW(A82)),IF((tbVisitas[Realizada?]="Sim")*(tbVisitas[Cliente]=$B$5)*(tbVisitas[Data]&gt;=VLOOKUP($B$7,Aux!$E$2:$G$13,2,FALSE))*(tbVisitas[Data]&lt;=VLOOKUP($B$7,Aux!$E$2:$G$13,3,FALSE))=1,tbVisitas[Linha]),0),9),"")</f>
        <v/>
      </c>
      <c r="I87" s="28" t="str">
        <f ca="1">IF($N87="","",IFERROR(INDEX(tbVisitas[],MATCH($N87,tbVisitas[Linha],0),2),""))</f>
        <v/>
      </c>
      <c r="J87" s="28" t="str">
        <f ca="1">IF($N87="","",IFERROR(INDEX(tbVisitas[],MATCH($N87,tbVisitas[Linha],0),5),""))</f>
        <v/>
      </c>
      <c r="K87" s="29" t="str">
        <f ca="1">IF($N87="","",IFERROR(INDEX(tbVisitas[],MATCH($N87,tbVisitas[Linha],0),1),""))</f>
        <v/>
      </c>
      <c r="L87" s="30" t="str">
        <f ca="1">IF($N87="","",IFERROR(INDEX(tbVisitas[],MATCH($N87,tbVisitas[Linha],0),6),""))</f>
        <v/>
      </c>
      <c r="M87" s="30" t="str">
        <f ca="1">IF($N87="","",IFERROR(INDEX(tbVisitas[],MATCH($N87,tbVisitas[Linha],0),7),""))</f>
        <v/>
      </c>
      <c r="N87" s="30" t="str">
        <f t="array" aca="1" ref="N87" ca="1">IFERROR(INDEX(tbVisitas[],MATCH(SMALL(IF((tbVisitas[Realizada?]&lt;&gt;"Sim")*(tbVisitas[Cliente]=$B$5)*(tbVisitas[Data]&gt;=VLOOKUP($B$7,Aux!$E$2:$G$13,2,FALSE))*(tbVisitas[Data]&lt;=VLOOKUP($B$7,Aux!$E$2:$G$13,3,FALSE))=1,tbVisitas[Linha]),ROW(H82)),IF((tbVisitas[Realizada?]&lt;&gt;"Sim")*(tbVisitas[Cliente]=$B$5)*(tbVisitas[Data]&gt;=VLOOKUP($B$7,Aux!$E$2:$G$13,2,FALSE))*(tbVisitas[Data]&lt;=VLOOKUP($B$7,Aux!$E$2:$G$13,3,FALSE))=1,tbVisitas[Linha]),0),9),"")</f>
        <v/>
      </c>
    </row>
    <row r="88" spans="4:14" ht="30" customHeight="1" x14ac:dyDescent="0.25">
      <c r="D88" s="28" t="str">
        <f ca="1">IF($G88="","",IFERROR(INDEX(tbVisitas[],MATCH($G88,tbVisitas[Linha],0),2),""))</f>
        <v/>
      </c>
      <c r="E88" s="28" t="str">
        <f ca="1">IF($G88="","",IFERROR(INDEX(tbVisitas[],MATCH($G88,tbVisitas[Linha],0),5),""))</f>
        <v/>
      </c>
      <c r="F88" s="29" t="str">
        <f ca="1">IF($G88="","",IFERROR(INDEX(tbVisitas[],MATCH($G88,tbVisitas[Linha],0),1),""))</f>
        <v/>
      </c>
      <c r="G88" s="30" t="str">
        <f t="array" aca="1" ref="G88" ca="1">IFERROR(INDEX(tbVisitas[],MATCH(SMALL(IF((tbVisitas[Realizada?]="Sim")*(tbVisitas[Cliente]=$B$5)*(tbVisitas[Data]&gt;=VLOOKUP($B$7,Aux!$E$2:$G$13,2,FALSE))*(tbVisitas[Data]&lt;=VLOOKUP($B$7,Aux!$E$2:$G$13,3,FALSE))=1,tbVisitas[Linha]),ROW(A83)),IF((tbVisitas[Realizada?]="Sim")*(tbVisitas[Cliente]=$B$5)*(tbVisitas[Data]&gt;=VLOOKUP($B$7,Aux!$E$2:$G$13,2,FALSE))*(tbVisitas[Data]&lt;=VLOOKUP($B$7,Aux!$E$2:$G$13,3,FALSE))=1,tbVisitas[Linha]),0),9),"")</f>
        <v/>
      </c>
      <c r="I88" s="28" t="str">
        <f ca="1">IF($N88="","",IFERROR(INDEX(tbVisitas[],MATCH($N88,tbVisitas[Linha],0),2),""))</f>
        <v/>
      </c>
      <c r="J88" s="28" t="str">
        <f ca="1">IF($N88="","",IFERROR(INDEX(tbVisitas[],MATCH($N88,tbVisitas[Linha],0),5),""))</f>
        <v/>
      </c>
      <c r="K88" s="29" t="str">
        <f ca="1">IF($N88="","",IFERROR(INDEX(tbVisitas[],MATCH($N88,tbVisitas[Linha],0),1),""))</f>
        <v/>
      </c>
      <c r="L88" s="30" t="str">
        <f ca="1">IF($N88="","",IFERROR(INDEX(tbVisitas[],MATCH($N88,tbVisitas[Linha],0),6),""))</f>
        <v/>
      </c>
      <c r="M88" s="30" t="str">
        <f ca="1">IF($N88="","",IFERROR(INDEX(tbVisitas[],MATCH($N88,tbVisitas[Linha],0),7),""))</f>
        <v/>
      </c>
      <c r="N88" s="30" t="str">
        <f t="array" aca="1" ref="N88" ca="1">IFERROR(INDEX(tbVisitas[],MATCH(SMALL(IF((tbVisitas[Realizada?]&lt;&gt;"Sim")*(tbVisitas[Cliente]=$B$5)*(tbVisitas[Data]&gt;=VLOOKUP($B$7,Aux!$E$2:$G$13,2,FALSE))*(tbVisitas[Data]&lt;=VLOOKUP($B$7,Aux!$E$2:$G$13,3,FALSE))=1,tbVisitas[Linha]),ROW(H83)),IF((tbVisitas[Realizada?]&lt;&gt;"Sim")*(tbVisitas[Cliente]=$B$5)*(tbVisitas[Data]&gt;=VLOOKUP($B$7,Aux!$E$2:$G$13,2,FALSE))*(tbVisitas[Data]&lt;=VLOOKUP($B$7,Aux!$E$2:$G$13,3,FALSE))=1,tbVisitas[Linha]),0),9),"")</f>
        <v/>
      </c>
    </row>
    <row r="89" spans="4:14" ht="30" customHeight="1" x14ac:dyDescent="0.25">
      <c r="D89" s="28" t="str">
        <f ca="1">IF($G89="","",IFERROR(INDEX(tbVisitas[],MATCH($G89,tbVisitas[Linha],0),2),""))</f>
        <v/>
      </c>
      <c r="E89" s="28" t="str">
        <f ca="1">IF($G89="","",IFERROR(INDEX(tbVisitas[],MATCH($G89,tbVisitas[Linha],0),5),""))</f>
        <v/>
      </c>
      <c r="F89" s="29" t="str">
        <f ca="1">IF($G89="","",IFERROR(INDEX(tbVisitas[],MATCH($G89,tbVisitas[Linha],0),1),""))</f>
        <v/>
      </c>
      <c r="G89" s="30" t="str">
        <f t="array" aca="1" ref="G89" ca="1">IFERROR(INDEX(tbVisitas[],MATCH(SMALL(IF((tbVisitas[Realizada?]="Sim")*(tbVisitas[Cliente]=$B$5)*(tbVisitas[Data]&gt;=VLOOKUP($B$7,Aux!$E$2:$G$13,2,FALSE))*(tbVisitas[Data]&lt;=VLOOKUP($B$7,Aux!$E$2:$G$13,3,FALSE))=1,tbVisitas[Linha]),ROW(A84)),IF((tbVisitas[Realizada?]="Sim")*(tbVisitas[Cliente]=$B$5)*(tbVisitas[Data]&gt;=VLOOKUP($B$7,Aux!$E$2:$G$13,2,FALSE))*(tbVisitas[Data]&lt;=VLOOKUP($B$7,Aux!$E$2:$G$13,3,FALSE))=1,tbVisitas[Linha]),0),9),"")</f>
        <v/>
      </c>
      <c r="I89" s="28" t="str">
        <f ca="1">IF($N89="","",IFERROR(INDEX(tbVisitas[],MATCH($N89,tbVisitas[Linha],0),2),""))</f>
        <v/>
      </c>
      <c r="J89" s="28" t="str">
        <f ca="1">IF($N89="","",IFERROR(INDEX(tbVisitas[],MATCH($N89,tbVisitas[Linha],0),5),""))</f>
        <v/>
      </c>
      <c r="K89" s="29" t="str">
        <f ca="1">IF($N89="","",IFERROR(INDEX(tbVisitas[],MATCH($N89,tbVisitas[Linha],0),1),""))</f>
        <v/>
      </c>
      <c r="L89" s="30" t="str">
        <f ca="1">IF($N89="","",IFERROR(INDEX(tbVisitas[],MATCH($N89,tbVisitas[Linha],0),6),""))</f>
        <v/>
      </c>
      <c r="M89" s="30" t="str">
        <f ca="1">IF($N89="","",IFERROR(INDEX(tbVisitas[],MATCH($N89,tbVisitas[Linha],0),7),""))</f>
        <v/>
      </c>
      <c r="N89" s="30" t="str">
        <f t="array" aca="1" ref="N89" ca="1">IFERROR(INDEX(tbVisitas[],MATCH(SMALL(IF((tbVisitas[Realizada?]&lt;&gt;"Sim")*(tbVisitas[Cliente]=$B$5)*(tbVisitas[Data]&gt;=VLOOKUP($B$7,Aux!$E$2:$G$13,2,FALSE))*(tbVisitas[Data]&lt;=VLOOKUP($B$7,Aux!$E$2:$G$13,3,FALSE))=1,tbVisitas[Linha]),ROW(H84)),IF((tbVisitas[Realizada?]&lt;&gt;"Sim")*(tbVisitas[Cliente]=$B$5)*(tbVisitas[Data]&gt;=VLOOKUP($B$7,Aux!$E$2:$G$13,2,FALSE))*(tbVisitas[Data]&lt;=VLOOKUP($B$7,Aux!$E$2:$G$13,3,FALSE))=1,tbVisitas[Linha]),0),9),"")</f>
        <v/>
      </c>
    </row>
    <row r="90" spans="4:14" ht="30" customHeight="1" x14ac:dyDescent="0.25">
      <c r="D90" s="28" t="str">
        <f ca="1">IF($G90="","",IFERROR(INDEX(tbVisitas[],MATCH($G90,tbVisitas[Linha],0),2),""))</f>
        <v/>
      </c>
      <c r="E90" s="28" t="str">
        <f ca="1">IF($G90="","",IFERROR(INDEX(tbVisitas[],MATCH($G90,tbVisitas[Linha],0),5),""))</f>
        <v/>
      </c>
      <c r="F90" s="29" t="str">
        <f ca="1">IF($G90="","",IFERROR(INDEX(tbVisitas[],MATCH($G90,tbVisitas[Linha],0),1),""))</f>
        <v/>
      </c>
      <c r="G90" s="30" t="str">
        <f t="array" aca="1" ref="G90" ca="1">IFERROR(INDEX(tbVisitas[],MATCH(SMALL(IF((tbVisitas[Realizada?]="Sim")*(tbVisitas[Cliente]=$B$5)*(tbVisitas[Data]&gt;=VLOOKUP($B$7,Aux!$E$2:$G$13,2,FALSE))*(tbVisitas[Data]&lt;=VLOOKUP($B$7,Aux!$E$2:$G$13,3,FALSE))=1,tbVisitas[Linha]),ROW(A85)),IF((tbVisitas[Realizada?]="Sim")*(tbVisitas[Cliente]=$B$5)*(tbVisitas[Data]&gt;=VLOOKUP($B$7,Aux!$E$2:$G$13,2,FALSE))*(tbVisitas[Data]&lt;=VLOOKUP($B$7,Aux!$E$2:$G$13,3,FALSE))=1,tbVisitas[Linha]),0),9),"")</f>
        <v/>
      </c>
      <c r="I90" s="28" t="str">
        <f ca="1">IF($N90="","",IFERROR(INDEX(tbVisitas[],MATCH($N90,tbVisitas[Linha],0),2),""))</f>
        <v/>
      </c>
      <c r="J90" s="28" t="str">
        <f ca="1">IF($N90="","",IFERROR(INDEX(tbVisitas[],MATCH($N90,tbVisitas[Linha],0),5),""))</f>
        <v/>
      </c>
      <c r="K90" s="29" t="str">
        <f ca="1">IF($N90="","",IFERROR(INDEX(tbVisitas[],MATCH($N90,tbVisitas[Linha],0),1),""))</f>
        <v/>
      </c>
      <c r="L90" s="30" t="str">
        <f ca="1">IF($N90="","",IFERROR(INDEX(tbVisitas[],MATCH($N90,tbVisitas[Linha],0),6),""))</f>
        <v/>
      </c>
      <c r="M90" s="30" t="str">
        <f ca="1">IF($N90="","",IFERROR(INDEX(tbVisitas[],MATCH($N90,tbVisitas[Linha],0),7),""))</f>
        <v/>
      </c>
      <c r="N90" s="30" t="str">
        <f t="array" aca="1" ref="N90" ca="1">IFERROR(INDEX(tbVisitas[],MATCH(SMALL(IF((tbVisitas[Realizada?]&lt;&gt;"Sim")*(tbVisitas[Cliente]=$B$5)*(tbVisitas[Data]&gt;=VLOOKUP($B$7,Aux!$E$2:$G$13,2,FALSE))*(tbVisitas[Data]&lt;=VLOOKUP($B$7,Aux!$E$2:$G$13,3,FALSE))=1,tbVisitas[Linha]),ROW(H85)),IF((tbVisitas[Realizada?]&lt;&gt;"Sim")*(tbVisitas[Cliente]=$B$5)*(tbVisitas[Data]&gt;=VLOOKUP($B$7,Aux!$E$2:$G$13,2,FALSE))*(tbVisitas[Data]&lt;=VLOOKUP($B$7,Aux!$E$2:$G$13,3,FALSE))=1,tbVisitas[Linha]),0),9),"")</f>
        <v/>
      </c>
    </row>
    <row r="91" spans="4:14" ht="30" customHeight="1" x14ac:dyDescent="0.25">
      <c r="D91" s="28" t="str">
        <f ca="1">IF($G91="","",IFERROR(INDEX(tbVisitas[],MATCH($G91,tbVisitas[Linha],0),2),""))</f>
        <v/>
      </c>
      <c r="E91" s="28" t="str">
        <f ca="1">IF($G91="","",IFERROR(INDEX(tbVisitas[],MATCH($G91,tbVisitas[Linha],0),5),""))</f>
        <v/>
      </c>
      <c r="F91" s="29" t="str">
        <f ca="1">IF($G91="","",IFERROR(INDEX(tbVisitas[],MATCH($G91,tbVisitas[Linha],0),1),""))</f>
        <v/>
      </c>
      <c r="G91" s="30" t="str">
        <f t="array" aca="1" ref="G91" ca="1">IFERROR(INDEX(tbVisitas[],MATCH(SMALL(IF((tbVisitas[Realizada?]="Sim")*(tbVisitas[Cliente]=$B$5)*(tbVisitas[Data]&gt;=VLOOKUP($B$7,Aux!$E$2:$G$13,2,FALSE))*(tbVisitas[Data]&lt;=VLOOKUP($B$7,Aux!$E$2:$G$13,3,FALSE))=1,tbVisitas[Linha]),ROW(A86)),IF((tbVisitas[Realizada?]="Sim")*(tbVisitas[Cliente]=$B$5)*(tbVisitas[Data]&gt;=VLOOKUP($B$7,Aux!$E$2:$G$13,2,FALSE))*(tbVisitas[Data]&lt;=VLOOKUP($B$7,Aux!$E$2:$G$13,3,FALSE))=1,tbVisitas[Linha]),0),9),"")</f>
        <v/>
      </c>
      <c r="I91" s="28" t="str">
        <f ca="1">IF($N91="","",IFERROR(INDEX(tbVisitas[],MATCH($N91,tbVisitas[Linha],0),2),""))</f>
        <v/>
      </c>
      <c r="J91" s="28" t="str">
        <f ca="1">IF($N91="","",IFERROR(INDEX(tbVisitas[],MATCH($N91,tbVisitas[Linha],0),5),""))</f>
        <v/>
      </c>
      <c r="K91" s="29" t="str">
        <f ca="1">IF($N91="","",IFERROR(INDEX(tbVisitas[],MATCH($N91,tbVisitas[Linha],0),1),""))</f>
        <v/>
      </c>
      <c r="L91" s="30" t="str">
        <f ca="1">IF($N91="","",IFERROR(INDEX(tbVisitas[],MATCH($N91,tbVisitas[Linha],0),6),""))</f>
        <v/>
      </c>
      <c r="M91" s="30" t="str">
        <f ca="1">IF($N91="","",IFERROR(INDEX(tbVisitas[],MATCH($N91,tbVisitas[Linha],0),7),""))</f>
        <v/>
      </c>
      <c r="N91" s="30" t="str">
        <f t="array" aca="1" ref="N91" ca="1">IFERROR(INDEX(tbVisitas[],MATCH(SMALL(IF((tbVisitas[Realizada?]&lt;&gt;"Sim")*(tbVisitas[Cliente]=$B$5)*(tbVisitas[Data]&gt;=VLOOKUP($B$7,Aux!$E$2:$G$13,2,FALSE))*(tbVisitas[Data]&lt;=VLOOKUP($B$7,Aux!$E$2:$G$13,3,FALSE))=1,tbVisitas[Linha]),ROW(H86)),IF((tbVisitas[Realizada?]&lt;&gt;"Sim")*(tbVisitas[Cliente]=$B$5)*(tbVisitas[Data]&gt;=VLOOKUP($B$7,Aux!$E$2:$G$13,2,FALSE))*(tbVisitas[Data]&lt;=VLOOKUP($B$7,Aux!$E$2:$G$13,3,FALSE))=1,tbVisitas[Linha]),0),9),"")</f>
        <v/>
      </c>
    </row>
    <row r="92" spans="4:14" ht="30" customHeight="1" x14ac:dyDescent="0.25">
      <c r="D92" s="28" t="str">
        <f ca="1">IF($G92="","",IFERROR(INDEX(tbVisitas[],MATCH($G92,tbVisitas[Linha],0),2),""))</f>
        <v/>
      </c>
      <c r="E92" s="28" t="str">
        <f ca="1">IF($G92="","",IFERROR(INDEX(tbVisitas[],MATCH($G92,tbVisitas[Linha],0),5),""))</f>
        <v/>
      </c>
      <c r="F92" s="29" t="str">
        <f ca="1">IF($G92="","",IFERROR(INDEX(tbVisitas[],MATCH($G92,tbVisitas[Linha],0),1),""))</f>
        <v/>
      </c>
      <c r="G92" s="30" t="str">
        <f t="array" aca="1" ref="G92" ca="1">IFERROR(INDEX(tbVisitas[],MATCH(SMALL(IF((tbVisitas[Realizada?]="Sim")*(tbVisitas[Cliente]=$B$5)*(tbVisitas[Data]&gt;=VLOOKUP($B$7,Aux!$E$2:$G$13,2,FALSE))*(tbVisitas[Data]&lt;=VLOOKUP($B$7,Aux!$E$2:$G$13,3,FALSE))=1,tbVisitas[Linha]),ROW(A87)),IF((tbVisitas[Realizada?]="Sim")*(tbVisitas[Cliente]=$B$5)*(tbVisitas[Data]&gt;=VLOOKUP($B$7,Aux!$E$2:$G$13,2,FALSE))*(tbVisitas[Data]&lt;=VLOOKUP($B$7,Aux!$E$2:$G$13,3,FALSE))=1,tbVisitas[Linha]),0),9),"")</f>
        <v/>
      </c>
      <c r="I92" s="28" t="str">
        <f ca="1">IF($N92="","",IFERROR(INDEX(tbVisitas[],MATCH($N92,tbVisitas[Linha],0),2),""))</f>
        <v/>
      </c>
      <c r="J92" s="28" t="str">
        <f ca="1">IF($N92="","",IFERROR(INDEX(tbVisitas[],MATCH($N92,tbVisitas[Linha],0),5),""))</f>
        <v/>
      </c>
      <c r="K92" s="29" t="str">
        <f ca="1">IF($N92="","",IFERROR(INDEX(tbVisitas[],MATCH($N92,tbVisitas[Linha],0),1),""))</f>
        <v/>
      </c>
      <c r="L92" s="30" t="str">
        <f ca="1">IF($N92="","",IFERROR(INDEX(tbVisitas[],MATCH($N92,tbVisitas[Linha],0),6),""))</f>
        <v/>
      </c>
      <c r="M92" s="30" t="str">
        <f ca="1">IF($N92="","",IFERROR(INDEX(tbVisitas[],MATCH($N92,tbVisitas[Linha],0),7),""))</f>
        <v/>
      </c>
      <c r="N92" s="30" t="str">
        <f t="array" aca="1" ref="N92" ca="1">IFERROR(INDEX(tbVisitas[],MATCH(SMALL(IF((tbVisitas[Realizada?]&lt;&gt;"Sim")*(tbVisitas[Cliente]=$B$5)*(tbVisitas[Data]&gt;=VLOOKUP($B$7,Aux!$E$2:$G$13,2,FALSE))*(tbVisitas[Data]&lt;=VLOOKUP($B$7,Aux!$E$2:$G$13,3,FALSE))=1,tbVisitas[Linha]),ROW(H87)),IF((tbVisitas[Realizada?]&lt;&gt;"Sim")*(tbVisitas[Cliente]=$B$5)*(tbVisitas[Data]&gt;=VLOOKUP($B$7,Aux!$E$2:$G$13,2,FALSE))*(tbVisitas[Data]&lt;=VLOOKUP($B$7,Aux!$E$2:$G$13,3,FALSE))=1,tbVisitas[Linha]),0),9),"")</f>
        <v/>
      </c>
    </row>
    <row r="93" spans="4:14" ht="30" customHeight="1" x14ac:dyDescent="0.25">
      <c r="D93" s="28" t="str">
        <f ca="1">IF($G93="","",IFERROR(INDEX(tbVisitas[],MATCH($G93,tbVisitas[Linha],0),2),""))</f>
        <v/>
      </c>
      <c r="E93" s="28" t="str">
        <f ca="1">IF($G93="","",IFERROR(INDEX(tbVisitas[],MATCH($G93,tbVisitas[Linha],0),5),""))</f>
        <v/>
      </c>
      <c r="F93" s="29" t="str">
        <f ca="1">IF($G93="","",IFERROR(INDEX(tbVisitas[],MATCH($G93,tbVisitas[Linha],0),1),""))</f>
        <v/>
      </c>
      <c r="G93" s="30" t="str">
        <f t="array" aca="1" ref="G93" ca="1">IFERROR(INDEX(tbVisitas[],MATCH(SMALL(IF((tbVisitas[Realizada?]="Sim")*(tbVisitas[Cliente]=$B$5)*(tbVisitas[Data]&gt;=VLOOKUP($B$7,Aux!$E$2:$G$13,2,FALSE))*(tbVisitas[Data]&lt;=VLOOKUP($B$7,Aux!$E$2:$G$13,3,FALSE))=1,tbVisitas[Linha]),ROW(A88)),IF((tbVisitas[Realizada?]="Sim")*(tbVisitas[Cliente]=$B$5)*(tbVisitas[Data]&gt;=VLOOKUP($B$7,Aux!$E$2:$G$13,2,FALSE))*(tbVisitas[Data]&lt;=VLOOKUP($B$7,Aux!$E$2:$G$13,3,FALSE))=1,tbVisitas[Linha]),0),9),"")</f>
        <v/>
      </c>
      <c r="I93" s="28" t="str">
        <f ca="1">IF($N93="","",IFERROR(INDEX(tbVisitas[],MATCH($N93,tbVisitas[Linha],0),2),""))</f>
        <v/>
      </c>
      <c r="J93" s="28" t="str">
        <f ca="1">IF($N93="","",IFERROR(INDEX(tbVisitas[],MATCH($N93,tbVisitas[Linha],0),5),""))</f>
        <v/>
      </c>
      <c r="K93" s="29" t="str">
        <f ca="1">IF($N93="","",IFERROR(INDEX(tbVisitas[],MATCH($N93,tbVisitas[Linha],0),1),""))</f>
        <v/>
      </c>
      <c r="L93" s="30" t="str">
        <f ca="1">IF($N93="","",IFERROR(INDEX(tbVisitas[],MATCH($N93,tbVisitas[Linha],0),6),""))</f>
        <v/>
      </c>
      <c r="M93" s="30" t="str">
        <f ca="1">IF($N93="","",IFERROR(INDEX(tbVisitas[],MATCH($N93,tbVisitas[Linha],0),7),""))</f>
        <v/>
      </c>
      <c r="N93" s="30" t="str">
        <f t="array" aca="1" ref="N93" ca="1">IFERROR(INDEX(tbVisitas[],MATCH(SMALL(IF((tbVisitas[Realizada?]&lt;&gt;"Sim")*(tbVisitas[Cliente]=$B$5)*(tbVisitas[Data]&gt;=VLOOKUP($B$7,Aux!$E$2:$G$13,2,FALSE))*(tbVisitas[Data]&lt;=VLOOKUP($B$7,Aux!$E$2:$G$13,3,FALSE))=1,tbVisitas[Linha]),ROW(H88)),IF((tbVisitas[Realizada?]&lt;&gt;"Sim")*(tbVisitas[Cliente]=$B$5)*(tbVisitas[Data]&gt;=VLOOKUP($B$7,Aux!$E$2:$G$13,2,FALSE))*(tbVisitas[Data]&lt;=VLOOKUP($B$7,Aux!$E$2:$G$13,3,FALSE))=1,tbVisitas[Linha]),0),9),"")</f>
        <v/>
      </c>
    </row>
    <row r="94" spans="4:14" ht="30" customHeight="1" x14ac:dyDescent="0.25">
      <c r="D94" s="28" t="str">
        <f ca="1">IF($G94="","",IFERROR(INDEX(tbVisitas[],MATCH($G94,tbVisitas[Linha],0),2),""))</f>
        <v/>
      </c>
      <c r="E94" s="28" t="str">
        <f ca="1">IF($G94="","",IFERROR(INDEX(tbVisitas[],MATCH($G94,tbVisitas[Linha],0),5),""))</f>
        <v/>
      </c>
      <c r="F94" s="29" t="str">
        <f ca="1">IF($G94="","",IFERROR(INDEX(tbVisitas[],MATCH($G94,tbVisitas[Linha],0),1),""))</f>
        <v/>
      </c>
      <c r="G94" s="30" t="str">
        <f t="array" aca="1" ref="G94" ca="1">IFERROR(INDEX(tbVisitas[],MATCH(SMALL(IF((tbVisitas[Realizada?]="Sim")*(tbVisitas[Cliente]=$B$5)*(tbVisitas[Data]&gt;=VLOOKUP($B$7,Aux!$E$2:$G$13,2,FALSE))*(tbVisitas[Data]&lt;=VLOOKUP($B$7,Aux!$E$2:$G$13,3,FALSE))=1,tbVisitas[Linha]),ROW(A89)),IF((tbVisitas[Realizada?]="Sim")*(tbVisitas[Cliente]=$B$5)*(tbVisitas[Data]&gt;=VLOOKUP($B$7,Aux!$E$2:$G$13,2,FALSE))*(tbVisitas[Data]&lt;=VLOOKUP($B$7,Aux!$E$2:$G$13,3,FALSE))=1,tbVisitas[Linha]),0),9),"")</f>
        <v/>
      </c>
      <c r="I94" s="28" t="str">
        <f ca="1">IF($N94="","",IFERROR(INDEX(tbVisitas[],MATCH($N94,tbVisitas[Linha],0),2),""))</f>
        <v/>
      </c>
      <c r="J94" s="28" t="str">
        <f ca="1">IF($N94="","",IFERROR(INDEX(tbVisitas[],MATCH($N94,tbVisitas[Linha],0),5),""))</f>
        <v/>
      </c>
      <c r="K94" s="29" t="str">
        <f ca="1">IF($N94="","",IFERROR(INDEX(tbVisitas[],MATCH($N94,tbVisitas[Linha],0),1),""))</f>
        <v/>
      </c>
      <c r="L94" s="30" t="str">
        <f ca="1">IF($N94="","",IFERROR(INDEX(tbVisitas[],MATCH($N94,tbVisitas[Linha],0),6),""))</f>
        <v/>
      </c>
      <c r="M94" s="30" t="str">
        <f ca="1">IF($N94="","",IFERROR(INDEX(tbVisitas[],MATCH($N94,tbVisitas[Linha],0),7),""))</f>
        <v/>
      </c>
      <c r="N94" s="30" t="str">
        <f t="array" aca="1" ref="N94" ca="1">IFERROR(INDEX(tbVisitas[],MATCH(SMALL(IF((tbVisitas[Realizada?]&lt;&gt;"Sim")*(tbVisitas[Cliente]=$B$5)*(tbVisitas[Data]&gt;=VLOOKUP($B$7,Aux!$E$2:$G$13,2,FALSE))*(tbVisitas[Data]&lt;=VLOOKUP($B$7,Aux!$E$2:$G$13,3,FALSE))=1,tbVisitas[Linha]),ROW(H89)),IF((tbVisitas[Realizada?]&lt;&gt;"Sim")*(tbVisitas[Cliente]=$B$5)*(tbVisitas[Data]&gt;=VLOOKUP($B$7,Aux!$E$2:$G$13,2,FALSE))*(tbVisitas[Data]&lt;=VLOOKUP($B$7,Aux!$E$2:$G$13,3,FALSE))=1,tbVisitas[Linha]),0),9),"")</f>
        <v/>
      </c>
    </row>
    <row r="95" spans="4:14" ht="30" customHeight="1" x14ac:dyDescent="0.25">
      <c r="D95" s="28" t="str">
        <f ca="1">IF($G95="","",IFERROR(INDEX(tbVisitas[],MATCH($G95,tbVisitas[Linha],0),2),""))</f>
        <v/>
      </c>
      <c r="E95" s="28" t="str">
        <f ca="1">IF($G95="","",IFERROR(INDEX(tbVisitas[],MATCH($G95,tbVisitas[Linha],0),5),""))</f>
        <v/>
      </c>
      <c r="F95" s="29" t="str">
        <f ca="1">IF($G95="","",IFERROR(INDEX(tbVisitas[],MATCH($G95,tbVisitas[Linha],0),1),""))</f>
        <v/>
      </c>
      <c r="G95" s="30" t="str">
        <f t="array" aca="1" ref="G95" ca="1">IFERROR(INDEX(tbVisitas[],MATCH(SMALL(IF((tbVisitas[Realizada?]="Sim")*(tbVisitas[Cliente]=$B$5)*(tbVisitas[Data]&gt;=VLOOKUP($B$7,Aux!$E$2:$G$13,2,FALSE))*(tbVisitas[Data]&lt;=VLOOKUP($B$7,Aux!$E$2:$G$13,3,FALSE))=1,tbVisitas[Linha]),ROW(A90)),IF((tbVisitas[Realizada?]="Sim")*(tbVisitas[Cliente]=$B$5)*(tbVisitas[Data]&gt;=VLOOKUP($B$7,Aux!$E$2:$G$13,2,FALSE))*(tbVisitas[Data]&lt;=VLOOKUP($B$7,Aux!$E$2:$G$13,3,FALSE))=1,tbVisitas[Linha]),0),9),"")</f>
        <v/>
      </c>
      <c r="I95" s="28" t="str">
        <f ca="1">IF($N95="","",IFERROR(INDEX(tbVisitas[],MATCH($N95,tbVisitas[Linha],0),2),""))</f>
        <v/>
      </c>
      <c r="J95" s="28" t="str">
        <f ca="1">IF($N95="","",IFERROR(INDEX(tbVisitas[],MATCH($N95,tbVisitas[Linha],0),5),""))</f>
        <v/>
      </c>
      <c r="K95" s="29" t="str">
        <f ca="1">IF($N95="","",IFERROR(INDEX(tbVisitas[],MATCH($N95,tbVisitas[Linha],0),1),""))</f>
        <v/>
      </c>
      <c r="L95" s="30" t="str">
        <f ca="1">IF($N95="","",IFERROR(INDEX(tbVisitas[],MATCH($N95,tbVisitas[Linha],0),6),""))</f>
        <v/>
      </c>
      <c r="M95" s="30" t="str">
        <f ca="1">IF($N95="","",IFERROR(INDEX(tbVisitas[],MATCH($N95,tbVisitas[Linha],0),7),""))</f>
        <v/>
      </c>
      <c r="N95" s="30" t="str">
        <f t="array" aca="1" ref="N95" ca="1">IFERROR(INDEX(tbVisitas[],MATCH(SMALL(IF((tbVisitas[Realizada?]&lt;&gt;"Sim")*(tbVisitas[Cliente]=$B$5)*(tbVisitas[Data]&gt;=VLOOKUP($B$7,Aux!$E$2:$G$13,2,FALSE))*(tbVisitas[Data]&lt;=VLOOKUP($B$7,Aux!$E$2:$G$13,3,FALSE))=1,tbVisitas[Linha]),ROW(H90)),IF((tbVisitas[Realizada?]&lt;&gt;"Sim")*(tbVisitas[Cliente]=$B$5)*(tbVisitas[Data]&gt;=VLOOKUP($B$7,Aux!$E$2:$G$13,2,FALSE))*(tbVisitas[Data]&lt;=VLOOKUP($B$7,Aux!$E$2:$G$13,3,FALSE))=1,tbVisitas[Linha]),0),9),"")</f>
        <v/>
      </c>
    </row>
    <row r="96" spans="4:14" ht="30" customHeight="1" x14ac:dyDescent="0.25">
      <c r="D96" s="28" t="str">
        <f ca="1">IF($G96="","",IFERROR(INDEX(tbVisitas[],MATCH($G96,tbVisitas[Linha],0),2),""))</f>
        <v/>
      </c>
      <c r="E96" s="28" t="str">
        <f ca="1">IF($G96="","",IFERROR(INDEX(tbVisitas[],MATCH($G96,tbVisitas[Linha],0),5),""))</f>
        <v/>
      </c>
      <c r="F96" s="29" t="str">
        <f ca="1">IF($G96="","",IFERROR(INDEX(tbVisitas[],MATCH($G96,tbVisitas[Linha],0),1),""))</f>
        <v/>
      </c>
      <c r="G96" s="30" t="str">
        <f t="array" aca="1" ref="G96" ca="1">IFERROR(INDEX(tbVisitas[],MATCH(SMALL(IF((tbVisitas[Realizada?]="Sim")*(tbVisitas[Cliente]=$B$5)*(tbVisitas[Data]&gt;=VLOOKUP($B$7,Aux!$E$2:$G$13,2,FALSE))*(tbVisitas[Data]&lt;=VLOOKUP($B$7,Aux!$E$2:$G$13,3,FALSE))=1,tbVisitas[Linha]),ROW(A91)),IF((tbVisitas[Realizada?]="Sim")*(tbVisitas[Cliente]=$B$5)*(tbVisitas[Data]&gt;=VLOOKUP($B$7,Aux!$E$2:$G$13,2,FALSE))*(tbVisitas[Data]&lt;=VLOOKUP($B$7,Aux!$E$2:$G$13,3,FALSE))=1,tbVisitas[Linha]),0),9),"")</f>
        <v/>
      </c>
      <c r="I96" s="28" t="str">
        <f ca="1">IF($N96="","",IFERROR(INDEX(tbVisitas[],MATCH($N96,tbVisitas[Linha],0),2),""))</f>
        <v/>
      </c>
      <c r="J96" s="28" t="str">
        <f ca="1">IF($N96="","",IFERROR(INDEX(tbVisitas[],MATCH($N96,tbVisitas[Linha],0),5),""))</f>
        <v/>
      </c>
      <c r="K96" s="29" t="str">
        <f ca="1">IF($N96="","",IFERROR(INDEX(tbVisitas[],MATCH($N96,tbVisitas[Linha],0),1),""))</f>
        <v/>
      </c>
      <c r="L96" s="30" t="str">
        <f ca="1">IF($N96="","",IFERROR(INDEX(tbVisitas[],MATCH($N96,tbVisitas[Linha],0),6),""))</f>
        <v/>
      </c>
      <c r="M96" s="30" t="str">
        <f ca="1">IF($N96="","",IFERROR(INDEX(tbVisitas[],MATCH($N96,tbVisitas[Linha],0),7),""))</f>
        <v/>
      </c>
      <c r="N96" s="30" t="str">
        <f t="array" aca="1" ref="N96" ca="1">IFERROR(INDEX(tbVisitas[],MATCH(SMALL(IF((tbVisitas[Realizada?]&lt;&gt;"Sim")*(tbVisitas[Cliente]=$B$5)*(tbVisitas[Data]&gt;=VLOOKUP($B$7,Aux!$E$2:$G$13,2,FALSE))*(tbVisitas[Data]&lt;=VLOOKUP($B$7,Aux!$E$2:$G$13,3,FALSE))=1,tbVisitas[Linha]),ROW(H91)),IF((tbVisitas[Realizada?]&lt;&gt;"Sim")*(tbVisitas[Cliente]=$B$5)*(tbVisitas[Data]&gt;=VLOOKUP($B$7,Aux!$E$2:$G$13,2,FALSE))*(tbVisitas[Data]&lt;=VLOOKUP($B$7,Aux!$E$2:$G$13,3,FALSE))=1,tbVisitas[Linha]),0),9),"")</f>
        <v/>
      </c>
    </row>
    <row r="97" spans="4:14" ht="30" customHeight="1" x14ac:dyDescent="0.25">
      <c r="D97" s="28" t="str">
        <f ca="1">IF($G97="","",IFERROR(INDEX(tbVisitas[],MATCH($G97,tbVisitas[Linha],0),2),""))</f>
        <v/>
      </c>
      <c r="E97" s="28" t="str">
        <f ca="1">IF($G97="","",IFERROR(INDEX(tbVisitas[],MATCH($G97,tbVisitas[Linha],0),5),""))</f>
        <v/>
      </c>
      <c r="F97" s="29" t="str">
        <f ca="1">IF($G97="","",IFERROR(INDEX(tbVisitas[],MATCH($G97,tbVisitas[Linha],0),1),""))</f>
        <v/>
      </c>
      <c r="G97" s="30" t="str">
        <f t="array" aca="1" ref="G97" ca="1">IFERROR(INDEX(tbVisitas[],MATCH(SMALL(IF((tbVisitas[Realizada?]="Sim")*(tbVisitas[Cliente]=$B$5)*(tbVisitas[Data]&gt;=VLOOKUP($B$7,Aux!$E$2:$G$13,2,FALSE))*(tbVisitas[Data]&lt;=VLOOKUP($B$7,Aux!$E$2:$G$13,3,FALSE))=1,tbVisitas[Linha]),ROW(A92)),IF((tbVisitas[Realizada?]="Sim")*(tbVisitas[Cliente]=$B$5)*(tbVisitas[Data]&gt;=VLOOKUP($B$7,Aux!$E$2:$G$13,2,FALSE))*(tbVisitas[Data]&lt;=VLOOKUP($B$7,Aux!$E$2:$G$13,3,FALSE))=1,tbVisitas[Linha]),0),9),"")</f>
        <v/>
      </c>
      <c r="I97" s="28" t="str">
        <f ca="1">IF($N97="","",IFERROR(INDEX(tbVisitas[],MATCH($N97,tbVisitas[Linha],0),2),""))</f>
        <v/>
      </c>
      <c r="J97" s="28" t="str">
        <f ca="1">IF($N97="","",IFERROR(INDEX(tbVisitas[],MATCH($N97,tbVisitas[Linha],0),5),""))</f>
        <v/>
      </c>
      <c r="K97" s="29" t="str">
        <f ca="1">IF($N97="","",IFERROR(INDEX(tbVisitas[],MATCH($N97,tbVisitas[Linha],0),1),""))</f>
        <v/>
      </c>
      <c r="L97" s="30" t="str">
        <f ca="1">IF($N97="","",IFERROR(INDEX(tbVisitas[],MATCH($N97,tbVisitas[Linha],0),6),""))</f>
        <v/>
      </c>
      <c r="M97" s="30" t="str">
        <f ca="1">IF($N97="","",IFERROR(INDEX(tbVisitas[],MATCH($N97,tbVisitas[Linha],0),7),""))</f>
        <v/>
      </c>
      <c r="N97" s="30" t="str">
        <f t="array" aca="1" ref="N97" ca="1">IFERROR(INDEX(tbVisitas[],MATCH(SMALL(IF((tbVisitas[Realizada?]&lt;&gt;"Sim")*(tbVisitas[Cliente]=$B$5)*(tbVisitas[Data]&gt;=VLOOKUP($B$7,Aux!$E$2:$G$13,2,FALSE))*(tbVisitas[Data]&lt;=VLOOKUP($B$7,Aux!$E$2:$G$13,3,FALSE))=1,tbVisitas[Linha]),ROW(H92)),IF((tbVisitas[Realizada?]&lt;&gt;"Sim")*(tbVisitas[Cliente]=$B$5)*(tbVisitas[Data]&gt;=VLOOKUP($B$7,Aux!$E$2:$G$13,2,FALSE))*(tbVisitas[Data]&lt;=VLOOKUP($B$7,Aux!$E$2:$G$13,3,FALSE))=1,tbVisitas[Linha]),0),9),"")</f>
        <v/>
      </c>
    </row>
    <row r="98" spans="4:14" ht="30" customHeight="1" x14ac:dyDescent="0.25">
      <c r="D98" s="28" t="str">
        <f ca="1">IF($G98="","",IFERROR(INDEX(tbVisitas[],MATCH($G98,tbVisitas[Linha],0),2),""))</f>
        <v/>
      </c>
      <c r="E98" s="28" t="str">
        <f ca="1">IF($G98="","",IFERROR(INDEX(tbVisitas[],MATCH($G98,tbVisitas[Linha],0),5),""))</f>
        <v/>
      </c>
      <c r="F98" s="29" t="str">
        <f ca="1">IF($G98="","",IFERROR(INDEX(tbVisitas[],MATCH($G98,tbVisitas[Linha],0),1),""))</f>
        <v/>
      </c>
      <c r="G98" s="30" t="str">
        <f t="array" aca="1" ref="G98" ca="1">IFERROR(INDEX(tbVisitas[],MATCH(SMALL(IF((tbVisitas[Realizada?]="Sim")*(tbVisitas[Cliente]=$B$5)*(tbVisitas[Data]&gt;=VLOOKUP($B$7,Aux!$E$2:$G$13,2,FALSE))*(tbVisitas[Data]&lt;=VLOOKUP($B$7,Aux!$E$2:$G$13,3,FALSE))=1,tbVisitas[Linha]),ROW(A93)),IF((tbVisitas[Realizada?]="Sim")*(tbVisitas[Cliente]=$B$5)*(tbVisitas[Data]&gt;=VLOOKUP($B$7,Aux!$E$2:$G$13,2,FALSE))*(tbVisitas[Data]&lt;=VLOOKUP($B$7,Aux!$E$2:$G$13,3,FALSE))=1,tbVisitas[Linha]),0),9),"")</f>
        <v/>
      </c>
      <c r="I98" s="28" t="str">
        <f ca="1">IF($N98="","",IFERROR(INDEX(tbVisitas[],MATCH($N98,tbVisitas[Linha],0),2),""))</f>
        <v/>
      </c>
      <c r="J98" s="28" t="str">
        <f ca="1">IF($N98="","",IFERROR(INDEX(tbVisitas[],MATCH($N98,tbVisitas[Linha],0),5),""))</f>
        <v/>
      </c>
      <c r="K98" s="29" t="str">
        <f ca="1">IF($N98="","",IFERROR(INDEX(tbVisitas[],MATCH($N98,tbVisitas[Linha],0),1),""))</f>
        <v/>
      </c>
      <c r="L98" s="30" t="str">
        <f ca="1">IF($N98="","",IFERROR(INDEX(tbVisitas[],MATCH($N98,tbVisitas[Linha],0),6),""))</f>
        <v/>
      </c>
      <c r="M98" s="30" t="str">
        <f ca="1">IF($N98="","",IFERROR(INDEX(tbVisitas[],MATCH($N98,tbVisitas[Linha],0),7),""))</f>
        <v/>
      </c>
      <c r="N98" s="30" t="str">
        <f t="array" aca="1" ref="N98" ca="1">IFERROR(INDEX(tbVisitas[],MATCH(SMALL(IF((tbVisitas[Realizada?]&lt;&gt;"Sim")*(tbVisitas[Cliente]=$B$5)*(tbVisitas[Data]&gt;=VLOOKUP($B$7,Aux!$E$2:$G$13,2,FALSE))*(tbVisitas[Data]&lt;=VLOOKUP($B$7,Aux!$E$2:$G$13,3,FALSE))=1,tbVisitas[Linha]),ROW(H93)),IF((tbVisitas[Realizada?]&lt;&gt;"Sim")*(tbVisitas[Cliente]=$B$5)*(tbVisitas[Data]&gt;=VLOOKUP($B$7,Aux!$E$2:$G$13,2,FALSE))*(tbVisitas[Data]&lt;=VLOOKUP($B$7,Aux!$E$2:$G$13,3,FALSE))=1,tbVisitas[Linha]),0),9),"")</f>
        <v/>
      </c>
    </row>
    <row r="99" spans="4:14" ht="30" customHeight="1" x14ac:dyDescent="0.25">
      <c r="D99" s="28" t="str">
        <f ca="1">IF($G99="","",IFERROR(INDEX(tbVisitas[],MATCH($G99,tbVisitas[Linha],0),2),""))</f>
        <v/>
      </c>
      <c r="E99" s="28" t="str">
        <f ca="1">IF($G99="","",IFERROR(INDEX(tbVisitas[],MATCH($G99,tbVisitas[Linha],0),5),""))</f>
        <v/>
      </c>
      <c r="F99" s="29" t="str">
        <f ca="1">IF($G99="","",IFERROR(INDEX(tbVisitas[],MATCH($G99,tbVisitas[Linha],0),1),""))</f>
        <v/>
      </c>
      <c r="G99" s="30" t="str">
        <f t="array" aca="1" ref="G99" ca="1">IFERROR(INDEX(tbVisitas[],MATCH(SMALL(IF((tbVisitas[Realizada?]="Sim")*(tbVisitas[Cliente]=$B$5)*(tbVisitas[Data]&gt;=VLOOKUP($B$7,Aux!$E$2:$G$13,2,FALSE))*(tbVisitas[Data]&lt;=VLOOKUP($B$7,Aux!$E$2:$G$13,3,FALSE))=1,tbVisitas[Linha]),ROW(A94)),IF((tbVisitas[Realizada?]="Sim")*(tbVisitas[Cliente]=$B$5)*(tbVisitas[Data]&gt;=VLOOKUP($B$7,Aux!$E$2:$G$13,2,FALSE))*(tbVisitas[Data]&lt;=VLOOKUP($B$7,Aux!$E$2:$G$13,3,FALSE))=1,tbVisitas[Linha]),0),9),"")</f>
        <v/>
      </c>
      <c r="I99" s="28" t="str">
        <f ca="1">IF($N99="","",IFERROR(INDEX(tbVisitas[],MATCH($N99,tbVisitas[Linha],0),2),""))</f>
        <v/>
      </c>
      <c r="J99" s="28" t="str">
        <f ca="1">IF($N99="","",IFERROR(INDEX(tbVisitas[],MATCH($N99,tbVisitas[Linha],0),5),""))</f>
        <v/>
      </c>
      <c r="K99" s="29" t="str">
        <f ca="1">IF($N99="","",IFERROR(INDEX(tbVisitas[],MATCH($N99,tbVisitas[Linha],0),1),""))</f>
        <v/>
      </c>
      <c r="L99" s="30" t="str">
        <f ca="1">IF($N99="","",IFERROR(INDEX(tbVisitas[],MATCH($N99,tbVisitas[Linha],0),6),""))</f>
        <v/>
      </c>
      <c r="M99" s="30" t="str">
        <f ca="1">IF($N99="","",IFERROR(INDEX(tbVisitas[],MATCH($N99,tbVisitas[Linha],0),7),""))</f>
        <v/>
      </c>
      <c r="N99" s="30" t="str">
        <f t="array" aca="1" ref="N99" ca="1">IFERROR(INDEX(tbVisitas[],MATCH(SMALL(IF((tbVisitas[Realizada?]&lt;&gt;"Sim")*(tbVisitas[Cliente]=$B$5)*(tbVisitas[Data]&gt;=VLOOKUP($B$7,Aux!$E$2:$G$13,2,FALSE))*(tbVisitas[Data]&lt;=VLOOKUP($B$7,Aux!$E$2:$G$13,3,FALSE))=1,tbVisitas[Linha]),ROW(H94)),IF((tbVisitas[Realizada?]&lt;&gt;"Sim")*(tbVisitas[Cliente]=$B$5)*(tbVisitas[Data]&gt;=VLOOKUP($B$7,Aux!$E$2:$G$13,2,FALSE))*(tbVisitas[Data]&lt;=VLOOKUP($B$7,Aux!$E$2:$G$13,3,FALSE))=1,tbVisitas[Linha]),0),9),"")</f>
        <v/>
      </c>
    </row>
    <row r="100" spans="4:14" ht="30" customHeight="1" x14ac:dyDescent="0.25">
      <c r="D100" s="28" t="str">
        <f ca="1">IF($G100="","",IFERROR(INDEX(tbVisitas[],MATCH($G100,tbVisitas[Linha],0),2),""))</f>
        <v/>
      </c>
      <c r="E100" s="28" t="str">
        <f ca="1">IF($G100="","",IFERROR(INDEX(tbVisitas[],MATCH($G100,tbVisitas[Linha],0),5),""))</f>
        <v/>
      </c>
      <c r="F100" s="29" t="str">
        <f ca="1">IF($G100="","",IFERROR(INDEX(tbVisitas[],MATCH($G100,tbVisitas[Linha],0),1),""))</f>
        <v/>
      </c>
      <c r="G100" s="30" t="str">
        <f t="array" aca="1" ref="G100" ca="1">IFERROR(INDEX(tbVisitas[],MATCH(SMALL(IF((tbVisitas[Realizada?]="Sim")*(tbVisitas[Cliente]=$B$5)*(tbVisitas[Data]&gt;=VLOOKUP($B$7,Aux!$E$2:$G$13,2,FALSE))*(tbVisitas[Data]&lt;=VLOOKUP($B$7,Aux!$E$2:$G$13,3,FALSE))=1,tbVisitas[Linha]),ROW(A95)),IF((tbVisitas[Realizada?]="Sim")*(tbVisitas[Cliente]=$B$5)*(tbVisitas[Data]&gt;=VLOOKUP($B$7,Aux!$E$2:$G$13,2,FALSE))*(tbVisitas[Data]&lt;=VLOOKUP($B$7,Aux!$E$2:$G$13,3,FALSE))=1,tbVisitas[Linha]),0),9),"")</f>
        <v/>
      </c>
      <c r="I100" s="28" t="str">
        <f ca="1">IF($N100="","",IFERROR(INDEX(tbVisitas[],MATCH($N100,tbVisitas[Linha],0),2),""))</f>
        <v/>
      </c>
      <c r="J100" s="28" t="str">
        <f ca="1">IF($N100="","",IFERROR(INDEX(tbVisitas[],MATCH($N100,tbVisitas[Linha],0),5),""))</f>
        <v/>
      </c>
      <c r="K100" s="29" t="str">
        <f ca="1">IF($N100="","",IFERROR(INDEX(tbVisitas[],MATCH($N100,tbVisitas[Linha],0),1),""))</f>
        <v/>
      </c>
      <c r="L100" s="30" t="str">
        <f ca="1">IF($N100="","",IFERROR(INDEX(tbVisitas[],MATCH($N100,tbVisitas[Linha],0),6),""))</f>
        <v/>
      </c>
      <c r="M100" s="30" t="str">
        <f ca="1">IF($N100="","",IFERROR(INDEX(tbVisitas[],MATCH($N100,tbVisitas[Linha],0),7),""))</f>
        <v/>
      </c>
      <c r="N100" s="30" t="str">
        <f t="array" aca="1" ref="N100" ca="1">IFERROR(INDEX(tbVisitas[],MATCH(SMALL(IF((tbVisitas[Realizada?]&lt;&gt;"Sim")*(tbVisitas[Cliente]=$B$5)*(tbVisitas[Data]&gt;=VLOOKUP($B$7,Aux!$E$2:$G$13,2,FALSE))*(tbVisitas[Data]&lt;=VLOOKUP($B$7,Aux!$E$2:$G$13,3,FALSE))=1,tbVisitas[Linha]),ROW(H95)),IF((tbVisitas[Realizada?]&lt;&gt;"Sim")*(tbVisitas[Cliente]=$B$5)*(tbVisitas[Data]&gt;=VLOOKUP($B$7,Aux!$E$2:$G$13,2,FALSE))*(tbVisitas[Data]&lt;=VLOOKUP($B$7,Aux!$E$2:$G$13,3,FALSE))=1,tbVisitas[Linha]),0),9),"")</f>
        <v/>
      </c>
    </row>
    <row r="101" spans="4:14" ht="30" customHeight="1" x14ac:dyDescent="0.25">
      <c r="D101" s="28" t="str">
        <f ca="1">IF($G101="","",IFERROR(INDEX(tbVisitas[],MATCH($G101,tbVisitas[Linha],0),2),""))</f>
        <v/>
      </c>
      <c r="E101" s="28" t="str">
        <f ca="1">IF($G101="","",IFERROR(INDEX(tbVisitas[],MATCH($G101,tbVisitas[Linha],0),5),""))</f>
        <v/>
      </c>
      <c r="F101" s="29" t="str">
        <f ca="1">IF($G101="","",IFERROR(INDEX(tbVisitas[],MATCH($G101,tbVisitas[Linha],0),1),""))</f>
        <v/>
      </c>
      <c r="G101" s="30" t="str">
        <f t="array" aca="1" ref="G101" ca="1">IFERROR(INDEX(tbVisitas[],MATCH(SMALL(IF((tbVisitas[Realizada?]="Sim")*(tbVisitas[Cliente]=$B$5)*(tbVisitas[Data]&gt;=VLOOKUP($B$7,Aux!$E$2:$G$13,2,FALSE))*(tbVisitas[Data]&lt;=VLOOKUP($B$7,Aux!$E$2:$G$13,3,FALSE))=1,tbVisitas[Linha]),ROW(A96)),IF((tbVisitas[Realizada?]="Sim")*(tbVisitas[Cliente]=$B$5)*(tbVisitas[Data]&gt;=VLOOKUP($B$7,Aux!$E$2:$G$13,2,FALSE))*(tbVisitas[Data]&lt;=VLOOKUP($B$7,Aux!$E$2:$G$13,3,FALSE))=1,tbVisitas[Linha]),0),9),"")</f>
        <v/>
      </c>
      <c r="I101" s="28" t="str">
        <f ca="1">IF($N101="","",IFERROR(INDEX(tbVisitas[],MATCH($N101,tbVisitas[Linha],0),2),""))</f>
        <v/>
      </c>
      <c r="J101" s="28" t="str">
        <f ca="1">IF($N101="","",IFERROR(INDEX(tbVisitas[],MATCH($N101,tbVisitas[Linha],0),5),""))</f>
        <v/>
      </c>
      <c r="K101" s="29" t="str">
        <f ca="1">IF($N101="","",IFERROR(INDEX(tbVisitas[],MATCH($N101,tbVisitas[Linha],0),1),""))</f>
        <v/>
      </c>
      <c r="L101" s="30" t="str">
        <f ca="1">IF($N101="","",IFERROR(INDEX(tbVisitas[],MATCH($N101,tbVisitas[Linha],0),6),""))</f>
        <v/>
      </c>
      <c r="M101" s="30" t="str">
        <f ca="1">IF($N101="","",IFERROR(INDEX(tbVisitas[],MATCH($N101,tbVisitas[Linha],0),7),""))</f>
        <v/>
      </c>
      <c r="N101" s="30" t="str">
        <f t="array" aca="1" ref="N101" ca="1">IFERROR(INDEX(tbVisitas[],MATCH(SMALL(IF((tbVisitas[Realizada?]&lt;&gt;"Sim")*(tbVisitas[Cliente]=$B$5)*(tbVisitas[Data]&gt;=VLOOKUP($B$7,Aux!$E$2:$G$13,2,FALSE))*(tbVisitas[Data]&lt;=VLOOKUP($B$7,Aux!$E$2:$G$13,3,FALSE))=1,tbVisitas[Linha]),ROW(H96)),IF((tbVisitas[Realizada?]&lt;&gt;"Sim")*(tbVisitas[Cliente]=$B$5)*(tbVisitas[Data]&gt;=VLOOKUP($B$7,Aux!$E$2:$G$13,2,FALSE))*(tbVisitas[Data]&lt;=VLOOKUP($B$7,Aux!$E$2:$G$13,3,FALSE))=1,tbVisitas[Linha]),0),9),"")</f>
        <v/>
      </c>
    </row>
    <row r="102" spans="4:14" ht="30" customHeight="1" x14ac:dyDescent="0.25">
      <c r="D102" s="28" t="str">
        <f ca="1">IF($G102="","",IFERROR(INDEX(tbVisitas[],MATCH($G102,tbVisitas[Linha],0),2),""))</f>
        <v/>
      </c>
      <c r="E102" s="28" t="str">
        <f ca="1">IF($G102="","",IFERROR(INDEX(tbVisitas[],MATCH($G102,tbVisitas[Linha],0),5),""))</f>
        <v/>
      </c>
      <c r="F102" s="29" t="str">
        <f ca="1">IF($G102="","",IFERROR(INDEX(tbVisitas[],MATCH($G102,tbVisitas[Linha],0),1),""))</f>
        <v/>
      </c>
      <c r="G102" s="30" t="str">
        <f t="array" aca="1" ref="G102" ca="1">IFERROR(INDEX(tbVisitas[],MATCH(SMALL(IF((tbVisitas[Realizada?]="Sim")*(tbVisitas[Cliente]=$B$5)*(tbVisitas[Data]&gt;=VLOOKUP($B$7,Aux!$E$2:$G$13,2,FALSE))*(tbVisitas[Data]&lt;=VLOOKUP($B$7,Aux!$E$2:$G$13,3,FALSE))=1,tbVisitas[Linha]),ROW(A97)),IF((tbVisitas[Realizada?]="Sim")*(tbVisitas[Cliente]=$B$5)*(tbVisitas[Data]&gt;=VLOOKUP($B$7,Aux!$E$2:$G$13,2,FALSE))*(tbVisitas[Data]&lt;=VLOOKUP($B$7,Aux!$E$2:$G$13,3,FALSE))=1,tbVisitas[Linha]),0),9),"")</f>
        <v/>
      </c>
      <c r="I102" s="28" t="str">
        <f ca="1">IF($N102="","",IFERROR(INDEX(tbVisitas[],MATCH($N102,tbVisitas[Linha],0),2),""))</f>
        <v/>
      </c>
      <c r="J102" s="28" t="str">
        <f ca="1">IF($N102="","",IFERROR(INDEX(tbVisitas[],MATCH($N102,tbVisitas[Linha],0),5),""))</f>
        <v/>
      </c>
      <c r="K102" s="29" t="str">
        <f ca="1">IF($N102="","",IFERROR(INDEX(tbVisitas[],MATCH($N102,tbVisitas[Linha],0),1),""))</f>
        <v/>
      </c>
      <c r="L102" s="30" t="str">
        <f ca="1">IF($N102="","",IFERROR(INDEX(tbVisitas[],MATCH($N102,tbVisitas[Linha],0),6),""))</f>
        <v/>
      </c>
      <c r="M102" s="30" t="str">
        <f ca="1">IF($N102="","",IFERROR(INDEX(tbVisitas[],MATCH($N102,tbVisitas[Linha],0),7),""))</f>
        <v/>
      </c>
      <c r="N102" s="30" t="str">
        <f t="array" aca="1" ref="N102" ca="1">IFERROR(INDEX(tbVisitas[],MATCH(SMALL(IF((tbVisitas[Realizada?]&lt;&gt;"Sim")*(tbVisitas[Cliente]=$B$5)*(tbVisitas[Data]&gt;=VLOOKUP($B$7,Aux!$E$2:$G$13,2,FALSE))*(tbVisitas[Data]&lt;=VLOOKUP($B$7,Aux!$E$2:$G$13,3,FALSE))=1,tbVisitas[Linha]),ROW(H97)),IF((tbVisitas[Realizada?]&lt;&gt;"Sim")*(tbVisitas[Cliente]=$B$5)*(tbVisitas[Data]&gt;=VLOOKUP($B$7,Aux!$E$2:$G$13,2,FALSE))*(tbVisitas[Data]&lt;=VLOOKUP($B$7,Aux!$E$2:$G$13,3,FALSE))=1,tbVisitas[Linha]),0),9),"")</f>
        <v/>
      </c>
    </row>
    <row r="103" spans="4:14" ht="30" customHeight="1" x14ac:dyDescent="0.25">
      <c r="D103" s="28" t="str">
        <f ca="1">IF($G103="","",IFERROR(INDEX(tbVisitas[],MATCH($G103,tbVisitas[Linha],0),2),""))</f>
        <v/>
      </c>
      <c r="E103" s="28" t="str">
        <f ca="1">IF($G103="","",IFERROR(INDEX(tbVisitas[],MATCH($G103,tbVisitas[Linha],0),5),""))</f>
        <v/>
      </c>
      <c r="F103" s="29" t="str">
        <f ca="1">IF($G103="","",IFERROR(INDEX(tbVisitas[],MATCH($G103,tbVisitas[Linha],0),1),""))</f>
        <v/>
      </c>
      <c r="G103" s="30" t="str">
        <f t="array" aca="1" ref="G103" ca="1">IFERROR(INDEX(tbVisitas[],MATCH(SMALL(IF((tbVisitas[Realizada?]="Sim")*(tbVisitas[Cliente]=$B$5)*(tbVisitas[Data]&gt;=VLOOKUP($B$7,Aux!$E$2:$G$13,2,FALSE))*(tbVisitas[Data]&lt;=VLOOKUP($B$7,Aux!$E$2:$G$13,3,FALSE))=1,tbVisitas[Linha]),ROW(A98)),IF((tbVisitas[Realizada?]="Sim")*(tbVisitas[Cliente]=$B$5)*(tbVisitas[Data]&gt;=VLOOKUP($B$7,Aux!$E$2:$G$13,2,FALSE))*(tbVisitas[Data]&lt;=VLOOKUP($B$7,Aux!$E$2:$G$13,3,FALSE))=1,tbVisitas[Linha]),0),9),"")</f>
        <v/>
      </c>
      <c r="I103" s="28" t="str">
        <f ca="1">IF($N103="","",IFERROR(INDEX(tbVisitas[],MATCH($N103,tbVisitas[Linha],0),2),""))</f>
        <v/>
      </c>
      <c r="J103" s="28" t="str">
        <f ca="1">IF($N103="","",IFERROR(INDEX(tbVisitas[],MATCH($N103,tbVisitas[Linha],0),5),""))</f>
        <v/>
      </c>
      <c r="K103" s="29" t="str">
        <f ca="1">IF($N103="","",IFERROR(INDEX(tbVisitas[],MATCH($N103,tbVisitas[Linha],0),1),""))</f>
        <v/>
      </c>
      <c r="L103" s="30" t="str">
        <f ca="1">IF($N103="","",IFERROR(INDEX(tbVisitas[],MATCH($N103,tbVisitas[Linha],0),6),""))</f>
        <v/>
      </c>
      <c r="M103" s="30" t="str">
        <f ca="1">IF($N103="","",IFERROR(INDEX(tbVisitas[],MATCH($N103,tbVisitas[Linha],0),7),""))</f>
        <v/>
      </c>
      <c r="N103" s="30" t="str">
        <f t="array" aca="1" ref="N103" ca="1">IFERROR(INDEX(tbVisitas[],MATCH(SMALL(IF((tbVisitas[Realizada?]&lt;&gt;"Sim")*(tbVisitas[Cliente]=$B$5)*(tbVisitas[Data]&gt;=VLOOKUP($B$7,Aux!$E$2:$G$13,2,FALSE))*(tbVisitas[Data]&lt;=VLOOKUP($B$7,Aux!$E$2:$G$13,3,FALSE))=1,tbVisitas[Linha]),ROW(H98)),IF((tbVisitas[Realizada?]&lt;&gt;"Sim")*(tbVisitas[Cliente]=$B$5)*(tbVisitas[Data]&gt;=VLOOKUP($B$7,Aux!$E$2:$G$13,2,FALSE))*(tbVisitas[Data]&lt;=VLOOKUP($B$7,Aux!$E$2:$G$13,3,FALSE))=1,tbVisitas[Linha]),0),9),"")</f>
        <v/>
      </c>
    </row>
    <row r="104" spans="4:14" ht="30" customHeight="1" x14ac:dyDescent="0.25">
      <c r="D104" s="28" t="str">
        <f ca="1">IF($G104="","",IFERROR(INDEX(tbVisitas[],MATCH($G104,tbVisitas[Linha],0),2),""))</f>
        <v/>
      </c>
      <c r="E104" s="28" t="str">
        <f ca="1">IF($G104="","",IFERROR(INDEX(tbVisitas[],MATCH($G104,tbVisitas[Linha],0),5),""))</f>
        <v/>
      </c>
      <c r="F104" s="29" t="str">
        <f ca="1">IF($G104="","",IFERROR(INDEX(tbVisitas[],MATCH($G104,tbVisitas[Linha],0),1),""))</f>
        <v/>
      </c>
      <c r="G104" s="30" t="str">
        <f t="array" aca="1" ref="G104" ca="1">IFERROR(INDEX(tbVisitas[],MATCH(SMALL(IF((tbVisitas[Realizada?]="Sim")*(tbVisitas[Cliente]=$B$5)*(tbVisitas[Data]&gt;=VLOOKUP($B$7,Aux!$E$2:$G$13,2,FALSE))*(tbVisitas[Data]&lt;=VLOOKUP($B$7,Aux!$E$2:$G$13,3,FALSE))=1,tbVisitas[Linha]),ROW(A99)),IF((tbVisitas[Realizada?]="Sim")*(tbVisitas[Cliente]=$B$5)*(tbVisitas[Data]&gt;=VLOOKUP($B$7,Aux!$E$2:$G$13,2,FALSE))*(tbVisitas[Data]&lt;=VLOOKUP($B$7,Aux!$E$2:$G$13,3,FALSE))=1,tbVisitas[Linha]),0),9),"")</f>
        <v/>
      </c>
      <c r="I104" s="28" t="str">
        <f ca="1">IF($N104="","",IFERROR(INDEX(tbVisitas[],MATCH($N104,tbVisitas[Linha],0),2),""))</f>
        <v/>
      </c>
      <c r="J104" s="28" t="str">
        <f ca="1">IF($N104="","",IFERROR(INDEX(tbVisitas[],MATCH($N104,tbVisitas[Linha],0),5),""))</f>
        <v/>
      </c>
      <c r="K104" s="29" t="str">
        <f ca="1">IF($N104="","",IFERROR(INDEX(tbVisitas[],MATCH($N104,tbVisitas[Linha],0),1),""))</f>
        <v/>
      </c>
      <c r="L104" s="30" t="str">
        <f ca="1">IF($N104="","",IFERROR(INDEX(tbVisitas[],MATCH($N104,tbVisitas[Linha],0),6),""))</f>
        <v/>
      </c>
      <c r="M104" s="30" t="str">
        <f ca="1">IF($N104="","",IFERROR(INDEX(tbVisitas[],MATCH($N104,tbVisitas[Linha],0),7),""))</f>
        <v/>
      </c>
      <c r="N104" s="30" t="str">
        <f t="array" aca="1" ref="N104" ca="1">IFERROR(INDEX(tbVisitas[],MATCH(SMALL(IF((tbVisitas[Realizada?]&lt;&gt;"Sim")*(tbVisitas[Cliente]=$B$5)*(tbVisitas[Data]&gt;=VLOOKUP($B$7,Aux!$E$2:$G$13,2,FALSE))*(tbVisitas[Data]&lt;=VLOOKUP($B$7,Aux!$E$2:$G$13,3,FALSE))=1,tbVisitas[Linha]),ROW(H99)),IF((tbVisitas[Realizada?]&lt;&gt;"Sim")*(tbVisitas[Cliente]=$B$5)*(tbVisitas[Data]&gt;=VLOOKUP($B$7,Aux!$E$2:$G$13,2,FALSE))*(tbVisitas[Data]&lt;=VLOOKUP($B$7,Aux!$E$2:$G$13,3,FALSE))=1,tbVisitas[Linha]),0),9),"")</f>
        <v/>
      </c>
    </row>
    <row r="105" spans="4:14" ht="30" customHeight="1" x14ac:dyDescent="0.25">
      <c r="D105" s="28" t="str">
        <f ca="1">IF($G105="","",IFERROR(INDEX(tbVisitas[],MATCH($G105,tbVisitas[Linha],0),2),""))</f>
        <v/>
      </c>
      <c r="E105" s="28" t="str">
        <f ca="1">IF($G105="","",IFERROR(INDEX(tbVisitas[],MATCH($G105,tbVisitas[Linha],0),5),""))</f>
        <v/>
      </c>
      <c r="F105" s="29" t="str">
        <f ca="1">IF($G105="","",IFERROR(INDEX(tbVisitas[],MATCH($G105,tbVisitas[Linha],0),1),""))</f>
        <v/>
      </c>
      <c r="G105" s="30" t="str">
        <f t="array" aca="1" ref="G105" ca="1">IFERROR(INDEX(tbVisitas[],MATCH(SMALL(IF((tbVisitas[Realizada?]="Sim")*(tbVisitas[Cliente]=$B$5)*(tbVisitas[Data]&gt;=VLOOKUP($B$7,Aux!$E$2:$G$13,2,FALSE))*(tbVisitas[Data]&lt;=VLOOKUP($B$7,Aux!$E$2:$G$13,3,FALSE))=1,tbVisitas[Linha]),ROW(A100)),IF((tbVisitas[Realizada?]="Sim")*(tbVisitas[Cliente]=$B$5)*(tbVisitas[Data]&gt;=VLOOKUP($B$7,Aux!$E$2:$G$13,2,FALSE))*(tbVisitas[Data]&lt;=VLOOKUP($B$7,Aux!$E$2:$G$13,3,FALSE))=1,tbVisitas[Linha]),0),9),"")</f>
        <v/>
      </c>
      <c r="I105" s="28" t="str">
        <f ca="1">IF($N105="","",IFERROR(INDEX(tbVisitas[],MATCH($N105,tbVisitas[Linha],0),2),""))</f>
        <v/>
      </c>
      <c r="J105" s="28" t="str">
        <f ca="1">IF($N105="","",IFERROR(INDEX(tbVisitas[],MATCH($N105,tbVisitas[Linha],0),5),""))</f>
        <v/>
      </c>
      <c r="K105" s="29" t="str">
        <f ca="1">IF($N105="","",IFERROR(INDEX(tbVisitas[],MATCH($N105,tbVisitas[Linha],0),1),""))</f>
        <v/>
      </c>
      <c r="L105" s="30" t="str">
        <f ca="1">IF($N105="","",IFERROR(INDEX(tbVisitas[],MATCH($N105,tbVisitas[Linha],0),6),""))</f>
        <v/>
      </c>
      <c r="M105" s="30" t="str">
        <f ca="1">IF($N105="","",IFERROR(INDEX(tbVisitas[],MATCH($N105,tbVisitas[Linha],0),7),""))</f>
        <v/>
      </c>
      <c r="N105" s="30" t="str">
        <f t="array" aca="1" ref="N105" ca="1">IFERROR(INDEX(tbVisitas[],MATCH(SMALL(IF((tbVisitas[Realizada?]&lt;&gt;"Sim")*(tbVisitas[Cliente]=$B$5)*(tbVisitas[Data]&gt;=VLOOKUP($B$7,Aux!$E$2:$G$13,2,FALSE))*(tbVisitas[Data]&lt;=VLOOKUP($B$7,Aux!$E$2:$G$13,3,FALSE))=1,tbVisitas[Linha]),ROW(H100)),IF((tbVisitas[Realizada?]&lt;&gt;"Sim")*(tbVisitas[Cliente]=$B$5)*(tbVisitas[Data]&gt;=VLOOKUP($B$7,Aux!$E$2:$G$13,2,FALSE))*(tbVisitas[Data]&lt;=VLOOKUP($B$7,Aux!$E$2:$G$13,3,FALSE))=1,tbVisitas[Linha]),0),9),"")</f>
        <v/>
      </c>
    </row>
    <row r="106" spans="4:14" ht="30" customHeight="1" x14ac:dyDescent="0.25">
      <c r="D106" s="28" t="str">
        <f ca="1">IF($G106="","",IFERROR(INDEX(tbVisitas[],MATCH($G106,tbVisitas[Linha],0),2),""))</f>
        <v/>
      </c>
      <c r="E106" s="28" t="str">
        <f ca="1">IF($G106="","",IFERROR(INDEX(tbVisitas[],MATCH($G106,tbVisitas[Linha],0),5),""))</f>
        <v/>
      </c>
      <c r="F106" s="29" t="str">
        <f ca="1">IF($G106="","",IFERROR(INDEX(tbVisitas[],MATCH($G106,tbVisitas[Linha],0),1),""))</f>
        <v/>
      </c>
      <c r="G106" s="30" t="str">
        <f t="array" aca="1" ref="G106" ca="1">IFERROR(INDEX(tbVisitas[],MATCH(SMALL(IF((tbVisitas[Realizada?]="Sim")*(tbVisitas[Cliente]=$B$5)*(tbVisitas[Data]&gt;=VLOOKUP($B$7,Aux!$E$2:$G$13,2,FALSE))*(tbVisitas[Data]&lt;=VLOOKUP($B$7,Aux!$E$2:$G$13,3,FALSE))=1,tbVisitas[Linha]),ROW(A101)),IF((tbVisitas[Realizada?]="Sim")*(tbVisitas[Cliente]=$B$5)*(tbVisitas[Data]&gt;=VLOOKUP($B$7,Aux!$E$2:$G$13,2,FALSE))*(tbVisitas[Data]&lt;=VLOOKUP($B$7,Aux!$E$2:$G$13,3,FALSE))=1,tbVisitas[Linha]),0),9),"")</f>
        <v/>
      </c>
      <c r="I106" s="28" t="str">
        <f ca="1">IF($N106="","",IFERROR(INDEX(tbVisitas[],MATCH($N106,tbVisitas[Linha],0),2),""))</f>
        <v/>
      </c>
      <c r="J106" s="28" t="str">
        <f ca="1">IF($N106="","",IFERROR(INDEX(tbVisitas[],MATCH($N106,tbVisitas[Linha],0),5),""))</f>
        <v/>
      </c>
      <c r="K106" s="29" t="str">
        <f ca="1">IF($N106="","",IFERROR(INDEX(tbVisitas[],MATCH($N106,tbVisitas[Linha],0),1),""))</f>
        <v/>
      </c>
      <c r="L106" s="30" t="str">
        <f ca="1">IF($N106="","",IFERROR(INDEX(tbVisitas[],MATCH($N106,tbVisitas[Linha],0),6),""))</f>
        <v/>
      </c>
      <c r="M106" s="30" t="str">
        <f ca="1">IF($N106="","",IFERROR(INDEX(tbVisitas[],MATCH($N106,tbVisitas[Linha],0),7),""))</f>
        <v/>
      </c>
      <c r="N106" s="30" t="str">
        <f t="array" aca="1" ref="N106" ca="1">IFERROR(INDEX(tbVisitas[],MATCH(SMALL(IF((tbVisitas[Realizada?]&lt;&gt;"Sim")*(tbVisitas[Cliente]=$B$5)*(tbVisitas[Data]&gt;=VLOOKUP($B$7,Aux!$E$2:$G$13,2,FALSE))*(tbVisitas[Data]&lt;=VLOOKUP($B$7,Aux!$E$2:$G$13,3,FALSE))=1,tbVisitas[Linha]),ROW(H101)),IF((tbVisitas[Realizada?]&lt;&gt;"Sim")*(tbVisitas[Cliente]=$B$5)*(tbVisitas[Data]&gt;=VLOOKUP($B$7,Aux!$E$2:$G$13,2,FALSE))*(tbVisitas[Data]&lt;=VLOOKUP($B$7,Aux!$E$2:$G$13,3,FALSE))=1,tbVisitas[Linha]),0),9),"")</f>
        <v/>
      </c>
    </row>
    <row r="107" spans="4:14" ht="30" customHeight="1" x14ac:dyDescent="0.25">
      <c r="D107" s="28" t="str">
        <f ca="1">IF($G107="","",IFERROR(INDEX(tbVisitas[],MATCH($G107,tbVisitas[Linha],0),2),""))</f>
        <v/>
      </c>
      <c r="E107" s="28" t="str">
        <f ca="1">IF($G107="","",IFERROR(INDEX(tbVisitas[],MATCH($G107,tbVisitas[Linha],0),5),""))</f>
        <v/>
      </c>
      <c r="F107" s="29" t="str">
        <f ca="1">IF($G107="","",IFERROR(INDEX(tbVisitas[],MATCH($G107,tbVisitas[Linha],0),1),""))</f>
        <v/>
      </c>
      <c r="G107" s="30" t="str">
        <f t="array" aca="1" ref="G107" ca="1">IFERROR(INDEX(tbVisitas[],MATCH(SMALL(IF((tbVisitas[Realizada?]="Sim")*(tbVisitas[Cliente]=$B$5)*(tbVisitas[Data]&gt;=VLOOKUP($B$7,Aux!$E$2:$G$13,2,FALSE))*(tbVisitas[Data]&lt;=VLOOKUP($B$7,Aux!$E$2:$G$13,3,FALSE))=1,tbVisitas[Linha]),ROW(A102)),IF((tbVisitas[Realizada?]="Sim")*(tbVisitas[Cliente]=$B$5)*(tbVisitas[Data]&gt;=VLOOKUP($B$7,Aux!$E$2:$G$13,2,FALSE))*(tbVisitas[Data]&lt;=VLOOKUP($B$7,Aux!$E$2:$G$13,3,FALSE))=1,tbVisitas[Linha]),0),9),"")</f>
        <v/>
      </c>
      <c r="I107" s="28" t="str">
        <f ca="1">IF($N107="","",IFERROR(INDEX(tbVisitas[],MATCH($N107,tbVisitas[Linha],0),2),""))</f>
        <v/>
      </c>
      <c r="J107" s="28" t="str">
        <f ca="1">IF($N107="","",IFERROR(INDEX(tbVisitas[],MATCH($N107,tbVisitas[Linha],0),5),""))</f>
        <v/>
      </c>
      <c r="K107" s="29" t="str">
        <f ca="1">IF($N107="","",IFERROR(INDEX(tbVisitas[],MATCH($N107,tbVisitas[Linha],0),1),""))</f>
        <v/>
      </c>
      <c r="L107" s="30" t="str">
        <f ca="1">IF($N107="","",IFERROR(INDEX(tbVisitas[],MATCH($N107,tbVisitas[Linha],0),6),""))</f>
        <v/>
      </c>
      <c r="M107" s="30" t="str">
        <f ca="1">IF($N107="","",IFERROR(INDEX(tbVisitas[],MATCH($N107,tbVisitas[Linha],0),7),""))</f>
        <v/>
      </c>
      <c r="N107" s="30" t="str">
        <f t="array" aca="1" ref="N107" ca="1">IFERROR(INDEX(tbVisitas[],MATCH(SMALL(IF((tbVisitas[Realizada?]&lt;&gt;"Sim")*(tbVisitas[Cliente]=$B$5)*(tbVisitas[Data]&gt;=VLOOKUP($B$7,Aux!$E$2:$G$13,2,FALSE))*(tbVisitas[Data]&lt;=VLOOKUP($B$7,Aux!$E$2:$G$13,3,FALSE))=1,tbVisitas[Linha]),ROW(H102)),IF((tbVisitas[Realizada?]&lt;&gt;"Sim")*(tbVisitas[Cliente]=$B$5)*(tbVisitas[Data]&gt;=VLOOKUP($B$7,Aux!$E$2:$G$13,2,FALSE))*(tbVisitas[Data]&lt;=VLOOKUP($B$7,Aux!$E$2:$G$13,3,FALSE))=1,tbVisitas[Linha]),0),9),"")</f>
        <v/>
      </c>
    </row>
    <row r="108" spans="4:14" ht="30" customHeight="1" x14ac:dyDescent="0.25">
      <c r="D108" s="28" t="str">
        <f ca="1">IF($G108="","",IFERROR(INDEX(tbVisitas[],MATCH($G108,tbVisitas[Linha],0),2),""))</f>
        <v/>
      </c>
      <c r="E108" s="28" t="str">
        <f ca="1">IF($G108="","",IFERROR(INDEX(tbVisitas[],MATCH($G108,tbVisitas[Linha],0),5),""))</f>
        <v/>
      </c>
      <c r="F108" s="29" t="str">
        <f ca="1">IF($G108="","",IFERROR(INDEX(tbVisitas[],MATCH($G108,tbVisitas[Linha],0),1),""))</f>
        <v/>
      </c>
      <c r="G108" s="30" t="str">
        <f t="array" aca="1" ref="G108" ca="1">IFERROR(INDEX(tbVisitas[],MATCH(SMALL(IF((tbVisitas[Realizada?]="Sim")*(tbVisitas[Cliente]=$B$5)*(tbVisitas[Data]&gt;=VLOOKUP($B$7,Aux!$E$2:$G$13,2,FALSE))*(tbVisitas[Data]&lt;=VLOOKUP($B$7,Aux!$E$2:$G$13,3,FALSE))=1,tbVisitas[Linha]),ROW(A103)),IF((tbVisitas[Realizada?]="Sim")*(tbVisitas[Cliente]=$B$5)*(tbVisitas[Data]&gt;=VLOOKUP($B$7,Aux!$E$2:$G$13,2,FALSE))*(tbVisitas[Data]&lt;=VLOOKUP($B$7,Aux!$E$2:$G$13,3,FALSE))=1,tbVisitas[Linha]),0),9),"")</f>
        <v/>
      </c>
      <c r="I108" s="28" t="str">
        <f ca="1">IF($N108="","",IFERROR(INDEX(tbVisitas[],MATCH($N108,tbVisitas[Linha],0),2),""))</f>
        <v/>
      </c>
      <c r="J108" s="28" t="str">
        <f ca="1">IF($N108="","",IFERROR(INDEX(tbVisitas[],MATCH($N108,tbVisitas[Linha],0),5),""))</f>
        <v/>
      </c>
      <c r="K108" s="29" t="str">
        <f ca="1">IF($N108="","",IFERROR(INDEX(tbVisitas[],MATCH($N108,tbVisitas[Linha],0),1),""))</f>
        <v/>
      </c>
      <c r="L108" s="30" t="str">
        <f ca="1">IF($N108="","",IFERROR(INDEX(tbVisitas[],MATCH($N108,tbVisitas[Linha],0),6),""))</f>
        <v/>
      </c>
      <c r="M108" s="30" t="str">
        <f ca="1">IF($N108="","",IFERROR(INDEX(tbVisitas[],MATCH($N108,tbVisitas[Linha],0),7),""))</f>
        <v/>
      </c>
      <c r="N108" s="30" t="str">
        <f t="array" aca="1" ref="N108" ca="1">IFERROR(INDEX(tbVisitas[],MATCH(SMALL(IF((tbVisitas[Realizada?]&lt;&gt;"Sim")*(tbVisitas[Cliente]=$B$5)*(tbVisitas[Data]&gt;=VLOOKUP($B$7,Aux!$E$2:$G$13,2,FALSE))*(tbVisitas[Data]&lt;=VLOOKUP($B$7,Aux!$E$2:$G$13,3,FALSE))=1,tbVisitas[Linha]),ROW(H103)),IF((tbVisitas[Realizada?]&lt;&gt;"Sim")*(tbVisitas[Cliente]=$B$5)*(tbVisitas[Data]&gt;=VLOOKUP($B$7,Aux!$E$2:$G$13,2,FALSE))*(tbVisitas[Data]&lt;=VLOOKUP($B$7,Aux!$E$2:$G$13,3,FALSE))=1,tbVisitas[Linha]),0),9),"")</f>
        <v/>
      </c>
    </row>
    <row r="109" spans="4:14" ht="30" customHeight="1" x14ac:dyDescent="0.25">
      <c r="D109" s="28" t="str">
        <f ca="1">IF($G109="","",IFERROR(INDEX(tbVisitas[],MATCH($G109,tbVisitas[Linha],0),2),""))</f>
        <v/>
      </c>
      <c r="E109" s="28" t="str">
        <f ca="1">IF($G109="","",IFERROR(INDEX(tbVisitas[],MATCH($G109,tbVisitas[Linha],0),5),""))</f>
        <v/>
      </c>
      <c r="F109" s="29" t="str">
        <f ca="1">IF($G109="","",IFERROR(INDEX(tbVisitas[],MATCH($G109,tbVisitas[Linha],0),1),""))</f>
        <v/>
      </c>
      <c r="G109" s="30" t="str">
        <f t="array" aca="1" ref="G109" ca="1">IFERROR(INDEX(tbVisitas[],MATCH(SMALL(IF((tbVisitas[Realizada?]="Sim")*(tbVisitas[Cliente]=$B$5)*(tbVisitas[Data]&gt;=VLOOKUP($B$7,Aux!$E$2:$G$13,2,FALSE))*(tbVisitas[Data]&lt;=VLOOKUP($B$7,Aux!$E$2:$G$13,3,FALSE))=1,tbVisitas[Linha]),ROW(A104)),IF((tbVisitas[Realizada?]="Sim")*(tbVisitas[Cliente]=$B$5)*(tbVisitas[Data]&gt;=VLOOKUP($B$7,Aux!$E$2:$G$13,2,FALSE))*(tbVisitas[Data]&lt;=VLOOKUP($B$7,Aux!$E$2:$G$13,3,FALSE))=1,tbVisitas[Linha]),0),9),"")</f>
        <v/>
      </c>
      <c r="I109" s="28" t="str">
        <f ca="1">IF($N109="","",IFERROR(INDEX(tbVisitas[],MATCH($N109,tbVisitas[Linha],0),2),""))</f>
        <v/>
      </c>
      <c r="J109" s="28" t="str">
        <f ca="1">IF($N109="","",IFERROR(INDEX(tbVisitas[],MATCH($N109,tbVisitas[Linha],0),5),""))</f>
        <v/>
      </c>
      <c r="K109" s="29" t="str">
        <f ca="1">IF($N109="","",IFERROR(INDEX(tbVisitas[],MATCH($N109,tbVisitas[Linha],0),1),""))</f>
        <v/>
      </c>
      <c r="L109" s="30" t="str">
        <f ca="1">IF($N109="","",IFERROR(INDEX(tbVisitas[],MATCH($N109,tbVisitas[Linha],0),6),""))</f>
        <v/>
      </c>
      <c r="M109" s="30" t="str">
        <f ca="1">IF($N109="","",IFERROR(INDEX(tbVisitas[],MATCH($N109,tbVisitas[Linha],0),7),""))</f>
        <v/>
      </c>
      <c r="N109" s="30" t="str">
        <f t="array" aca="1" ref="N109" ca="1">IFERROR(INDEX(tbVisitas[],MATCH(SMALL(IF((tbVisitas[Realizada?]&lt;&gt;"Sim")*(tbVisitas[Cliente]=$B$5)*(tbVisitas[Data]&gt;=VLOOKUP($B$7,Aux!$E$2:$G$13,2,FALSE))*(tbVisitas[Data]&lt;=VLOOKUP($B$7,Aux!$E$2:$G$13,3,FALSE))=1,tbVisitas[Linha]),ROW(H104)),IF((tbVisitas[Realizada?]&lt;&gt;"Sim")*(tbVisitas[Cliente]=$B$5)*(tbVisitas[Data]&gt;=VLOOKUP($B$7,Aux!$E$2:$G$13,2,FALSE))*(tbVisitas[Data]&lt;=VLOOKUP($B$7,Aux!$E$2:$G$13,3,FALSE))=1,tbVisitas[Linha]),0),9),"")</f>
        <v/>
      </c>
    </row>
    <row r="110" spans="4:14" ht="30" customHeight="1" x14ac:dyDescent="0.25">
      <c r="D110" s="28" t="str">
        <f ca="1">IF($G110="","",IFERROR(INDEX(tbVisitas[],MATCH($G110,tbVisitas[Linha],0),2),""))</f>
        <v/>
      </c>
      <c r="E110" s="28" t="str">
        <f ca="1">IF($G110="","",IFERROR(INDEX(tbVisitas[],MATCH($G110,tbVisitas[Linha],0),5),""))</f>
        <v/>
      </c>
      <c r="F110" s="29" t="str">
        <f ca="1">IF($G110="","",IFERROR(INDEX(tbVisitas[],MATCH($G110,tbVisitas[Linha],0),1),""))</f>
        <v/>
      </c>
      <c r="G110" s="30" t="str">
        <f t="array" aca="1" ref="G110" ca="1">IFERROR(INDEX(tbVisitas[],MATCH(SMALL(IF((tbVisitas[Realizada?]="Sim")*(tbVisitas[Cliente]=$B$5)*(tbVisitas[Data]&gt;=VLOOKUP($B$7,Aux!$E$2:$G$13,2,FALSE))*(tbVisitas[Data]&lt;=VLOOKUP($B$7,Aux!$E$2:$G$13,3,FALSE))=1,tbVisitas[Linha]),ROW(A105)),IF((tbVisitas[Realizada?]="Sim")*(tbVisitas[Cliente]=$B$5)*(tbVisitas[Data]&gt;=VLOOKUP($B$7,Aux!$E$2:$G$13,2,FALSE))*(tbVisitas[Data]&lt;=VLOOKUP($B$7,Aux!$E$2:$G$13,3,FALSE))=1,tbVisitas[Linha]),0),9),"")</f>
        <v/>
      </c>
      <c r="I110" s="28" t="str">
        <f ca="1">IF($N110="","",IFERROR(INDEX(tbVisitas[],MATCH($N110,tbVisitas[Linha],0),2),""))</f>
        <v/>
      </c>
      <c r="J110" s="28" t="str">
        <f ca="1">IF($N110="","",IFERROR(INDEX(tbVisitas[],MATCH($N110,tbVisitas[Linha],0),5),""))</f>
        <v/>
      </c>
      <c r="K110" s="29" t="str">
        <f ca="1">IF($N110="","",IFERROR(INDEX(tbVisitas[],MATCH($N110,tbVisitas[Linha],0),1),""))</f>
        <v/>
      </c>
      <c r="L110" s="30" t="str">
        <f ca="1">IF($N110="","",IFERROR(INDEX(tbVisitas[],MATCH($N110,tbVisitas[Linha],0),6),""))</f>
        <v/>
      </c>
      <c r="M110" s="30" t="str">
        <f ca="1">IF($N110="","",IFERROR(INDEX(tbVisitas[],MATCH($N110,tbVisitas[Linha],0),7),""))</f>
        <v/>
      </c>
      <c r="N110" s="30" t="str">
        <f t="array" aca="1" ref="N110" ca="1">IFERROR(INDEX(tbVisitas[],MATCH(SMALL(IF((tbVisitas[Realizada?]&lt;&gt;"Sim")*(tbVisitas[Cliente]=$B$5)*(tbVisitas[Data]&gt;=VLOOKUP($B$7,Aux!$E$2:$G$13,2,FALSE))*(tbVisitas[Data]&lt;=VLOOKUP($B$7,Aux!$E$2:$G$13,3,FALSE))=1,tbVisitas[Linha]),ROW(H105)),IF((tbVisitas[Realizada?]&lt;&gt;"Sim")*(tbVisitas[Cliente]=$B$5)*(tbVisitas[Data]&gt;=VLOOKUP($B$7,Aux!$E$2:$G$13,2,FALSE))*(tbVisitas[Data]&lt;=VLOOKUP($B$7,Aux!$E$2:$G$13,3,FALSE))=1,tbVisitas[Linha]),0),9),"")</f>
        <v/>
      </c>
    </row>
    <row r="111" spans="4:14" ht="30" customHeight="1" x14ac:dyDescent="0.25">
      <c r="D111" s="28" t="str">
        <f ca="1">IF($G111="","",IFERROR(INDEX(tbVisitas[],MATCH($G111,tbVisitas[Linha],0),2),""))</f>
        <v/>
      </c>
      <c r="E111" s="28" t="str">
        <f ca="1">IF($G111="","",IFERROR(INDEX(tbVisitas[],MATCH($G111,tbVisitas[Linha],0),5),""))</f>
        <v/>
      </c>
      <c r="F111" s="29" t="str">
        <f ca="1">IF($G111="","",IFERROR(INDEX(tbVisitas[],MATCH($G111,tbVisitas[Linha],0),1),""))</f>
        <v/>
      </c>
      <c r="G111" s="30" t="str">
        <f t="array" aca="1" ref="G111" ca="1">IFERROR(INDEX(tbVisitas[],MATCH(SMALL(IF((tbVisitas[Realizada?]="Sim")*(tbVisitas[Cliente]=$B$5)*(tbVisitas[Data]&gt;=VLOOKUP($B$7,Aux!$E$2:$G$13,2,FALSE))*(tbVisitas[Data]&lt;=VLOOKUP($B$7,Aux!$E$2:$G$13,3,FALSE))=1,tbVisitas[Linha]),ROW(A106)),IF((tbVisitas[Realizada?]="Sim")*(tbVisitas[Cliente]=$B$5)*(tbVisitas[Data]&gt;=VLOOKUP($B$7,Aux!$E$2:$G$13,2,FALSE))*(tbVisitas[Data]&lt;=VLOOKUP($B$7,Aux!$E$2:$G$13,3,FALSE))=1,tbVisitas[Linha]),0),9),"")</f>
        <v/>
      </c>
      <c r="I111" s="28" t="str">
        <f ca="1">IF($N111="","",IFERROR(INDEX(tbVisitas[],MATCH($N111,tbVisitas[Linha],0),2),""))</f>
        <v/>
      </c>
      <c r="J111" s="28" t="str">
        <f ca="1">IF($N111="","",IFERROR(INDEX(tbVisitas[],MATCH($N111,tbVisitas[Linha],0),5),""))</f>
        <v/>
      </c>
      <c r="K111" s="29" t="str">
        <f ca="1">IF($N111="","",IFERROR(INDEX(tbVisitas[],MATCH($N111,tbVisitas[Linha],0),1),""))</f>
        <v/>
      </c>
      <c r="L111" s="30" t="str">
        <f ca="1">IF($N111="","",IFERROR(INDEX(tbVisitas[],MATCH($N111,tbVisitas[Linha],0),6),""))</f>
        <v/>
      </c>
      <c r="M111" s="30" t="str">
        <f ca="1">IF($N111="","",IFERROR(INDEX(tbVisitas[],MATCH($N111,tbVisitas[Linha],0),7),""))</f>
        <v/>
      </c>
      <c r="N111" s="30" t="str">
        <f t="array" aca="1" ref="N111" ca="1">IFERROR(INDEX(tbVisitas[],MATCH(SMALL(IF((tbVisitas[Realizada?]&lt;&gt;"Sim")*(tbVisitas[Cliente]=$B$5)*(tbVisitas[Data]&gt;=VLOOKUP($B$7,Aux!$E$2:$G$13,2,FALSE))*(tbVisitas[Data]&lt;=VLOOKUP($B$7,Aux!$E$2:$G$13,3,FALSE))=1,tbVisitas[Linha]),ROW(H106)),IF((tbVisitas[Realizada?]&lt;&gt;"Sim")*(tbVisitas[Cliente]=$B$5)*(tbVisitas[Data]&gt;=VLOOKUP($B$7,Aux!$E$2:$G$13,2,FALSE))*(tbVisitas[Data]&lt;=VLOOKUP($B$7,Aux!$E$2:$G$13,3,FALSE))=1,tbVisitas[Linha]),0),9),"")</f>
        <v/>
      </c>
    </row>
    <row r="112" spans="4:14" ht="30" customHeight="1" x14ac:dyDescent="0.25">
      <c r="D112" s="28" t="str">
        <f ca="1">IF($G112="","",IFERROR(INDEX(tbVisitas[],MATCH($G112,tbVisitas[Linha],0),2),""))</f>
        <v/>
      </c>
      <c r="E112" s="28" t="str">
        <f ca="1">IF($G112="","",IFERROR(INDEX(tbVisitas[],MATCH($G112,tbVisitas[Linha],0),5),""))</f>
        <v/>
      </c>
      <c r="F112" s="29" t="str">
        <f ca="1">IF($G112="","",IFERROR(INDEX(tbVisitas[],MATCH($G112,tbVisitas[Linha],0),1),""))</f>
        <v/>
      </c>
      <c r="G112" s="30" t="str">
        <f t="array" aca="1" ref="G112" ca="1">IFERROR(INDEX(tbVisitas[],MATCH(SMALL(IF((tbVisitas[Realizada?]="Sim")*(tbVisitas[Cliente]=$B$5)*(tbVisitas[Data]&gt;=VLOOKUP($B$7,Aux!$E$2:$G$13,2,FALSE))*(tbVisitas[Data]&lt;=VLOOKUP($B$7,Aux!$E$2:$G$13,3,FALSE))=1,tbVisitas[Linha]),ROW(A107)),IF((tbVisitas[Realizada?]="Sim")*(tbVisitas[Cliente]=$B$5)*(tbVisitas[Data]&gt;=VLOOKUP($B$7,Aux!$E$2:$G$13,2,FALSE))*(tbVisitas[Data]&lt;=VLOOKUP($B$7,Aux!$E$2:$G$13,3,FALSE))=1,tbVisitas[Linha]),0),9),"")</f>
        <v/>
      </c>
      <c r="I112" s="28" t="str">
        <f ca="1">IF($N112="","",IFERROR(INDEX(tbVisitas[],MATCH($N112,tbVisitas[Linha],0),2),""))</f>
        <v/>
      </c>
      <c r="J112" s="28" t="str">
        <f ca="1">IF($N112="","",IFERROR(INDEX(tbVisitas[],MATCH($N112,tbVisitas[Linha],0),5),""))</f>
        <v/>
      </c>
      <c r="K112" s="29" t="str">
        <f ca="1">IF($N112="","",IFERROR(INDEX(tbVisitas[],MATCH($N112,tbVisitas[Linha],0),1),""))</f>
        <v/>
      </c>
      <c r="L112" s="30" t="str">
        <f ca="1">IF($N112="","",IFERROR(INDEX(tbVisitas[],MATCH($N112,tbVisitas[Linha],0),6),""))</f>
        <v/>
      </c>
      <c r="M112" s="30" t="str">
        <f ca="1">IF($N112="","",IFERROR(INDEX(tbVisitas[],MATCH($N112,tbVisitas[Linha],0),7),""))</f>
        <v/>
      </c>
      <c r="N112" s="30" t="str">
        <f t="array" aca="1" ref="N112" ca="1">IFERROR(INDEX(tbVisitas[],MATCH(SMALL(IF((tbVisitas[Realizada?]&lt;&gt;"Sim")*(tbVisitas[Cliente]=$B$5)*(tbVisitas[Data]&gt;=VLOOKUP($B$7,Aux!$E$2:$G$13,2,FALSE))*(tbVisitas[Data]&lt;=VLOOKUP($B$7,Aux!$E$2:$G$13,3,FALSE))=1,tbVisitas[Linha]),ROW(H107)),IF((tbVisitas[Realizada?]&lt;&gt;"Sim")*(tbVisitas[Cliente]=$B$5)*(tbVisitas[Data]&gt;=VLOOKUP($B$7,Aux!$E$2:$G$13,2,FALSE))*(tbVisitas[Data]&lt;=VLOOKUP($B$7,Aux!$E$2:$G$13,3,FALSE))=1,tbVisitas[Linha]),0),9),"")</f>
        <v/>
      </c>
    </row>
    <row r="113" spans="4:14" ht="30" customHeight="1" x14ac:dyDescent="0.25">
      <c r="D113" s="28" t="str">
        <f ca="1">IF($G113="","",IFERROR(INDEX(tbVisitas[],MATCH($G113,tbVisitas[Linha],0),2),""))</f>
        <v/>
      </c>
      <c r="E113" s="28" t="str">
        <f ca="1">IF($G113="","",IFERROR(INDEX(tbVisitas[],MATCH($G113,tbVisitas[Linha],0),5),""))</f>
        <v/>
      </c>
      <c r="F113" s="29" t="str">
        <f ca="1">IF($G113="","",IFERROR(INDEX(tbVisitas[],MATCH($G113,tbVisitas[Linha],0),1),""))</f>
        <v/>
      </c>
      <c r="G113" s="30" t="str">
        <f t="array" aca="1" ref="G113" ca="1">IFERROR(INDEX(tbVisitas[],MATCH(SMALL(IF((tbVisitas[Realizada?]="Sim")*(tbVisitas[Cliente]=$B$5)*(tbVisitas[Data]&gt;=VLOOKUP($B$7,Aux!$E$2:$G$13,2,FALSE))*(tbVisitas[Data]&lt;=VLOOKUP($B$7,Aux!$E$2:$G$13,3,FALSE))=1,tbVisitas[Linha]),ROW(A108)),IF((tbVisitas[Realizada?]="Sim")*(tbVisitas[Cliente]=$B$5)*(tbVisitas[Data]&gt;=VLOOKUP($B$7,Aux!$E$2:$G$13,2,FALSE))*(tbVisitas[Data]&lt;=VLOOKUP($B$7,Aux!$E$2:$G$13,3,FALSE))=1,tbVisitas[Linha]),0),9),"")</f>
        <v/>
      </c>
      <c r="I113" s="28" t="str">
        <f ca="1">IF($N113="","",IFERROR(INDEX(tbVisitas[],MATCH($N113,tbVisitas[Linha],0),2),""))</f>
        <v/>
      </c>
      <c r="J113" s="28" t="str">
        <f ca="1">IF($N113="","",IFERROR(INDEX(tbVisitas[],MATCH($N113,tbVisitas[Linha],0),5),""))</f>
        <v/>
      </c>
      <c r="K113" s="29" t="str">
        <f ca="1">IF($N113="","",IFERROR(INDEX(tbVisitas[],MATCH($N113,tbVisitas[Linha],0),1),""))</f>
        <v/>
      </c>
      <c r="L113" s="30" t="str">
        <f ca="1">IF($N113="","",IFERROR(INDEX(tbVisitas[],MATCH($N113,tbVisitas[Linha],0),6),""))</f>
        <v/>
      </c>
      <c r="M113" s="30" t="str">
        <f ca="1">IF($N113="","",IFERROR(INDEX(tbVisitas[],MATCH($N113,tbVisitas[Linha],0),7),""))</f>
        <v/>
      </c>
      <c r="N113" s="30" t="str">
        <f t="array" aca="1" ref="N113" ca="1">IFERROR(INDEX(tbVisitas[],MATCH(SMALL(IF((tbVisitas[Realizada?]&lt;&gt;"Sim")*(tbVisitas[Cliente]=$B$5)*(tbVisitas[Data]&gt;=VLOOKUP($B$7,Aux!$E$2:$G$13,2,FALSE))*(tbVisitas[Data]&lt;=VLOOKUP($B$7,Aux!$E$2:$G$13,3,FALSE))=1,tbVisitas[Linha]),ROW(H108)),IF((tbVisitas[Realizada?]&lt;&gt;"Sim")*(tbVisitas[Cliente]=$B$5)*(tbVisitas[Data]&gt;=VLOOKUP($B$7,Aux!$E$2:$G$13,2,FALSE))*(tbVisitas[Data]&lt;=VLOOKUP($B$7,Aux!$E$2:$G$13,3,FALSE))=1,tbVisitas[Linha]),0),9),"")</f>
        <v/>
      </c>
    </row>
    <row r="114" spans="4:14" ht="30" customHeight="1" x14ac:dyDescent="0.25">
      <c r="D114" s="28" t="str">
        <f ca="1">IF($G114="","",IFERROR(INDEX(tbVisitas[],MATCH($G114,tbVisitas[Linha],0),2),""))</f>
        <v/>
      </c>
      <c r="E114" s="28" t="str">
        <f ca="1">IF($G114="","",IFERROR(INDEX(tbVisitas[],MATCH($G114,tbVisitas[Linha],0),5),""))</f>
        <v/>
      </c>
      <c r="F114" s="29" t="str">
        <f ca="1">IF($G114="","",IFERROR(INDEX(tbVisitas[],MATCH($G114,tbVisitas[Linha],0),1),""))</f>
        <v/>
      </c>
      <c r="G114" s="30" t="str">
        <f t="array" aca="1" ref="G114" ca="1">IFERROR(INDEX(tbVisitas[],MATCH(SMALL(IF((tbVisitas[Realizada?]="Sim")*(tbVisitas[Cliente]=$B$5)*(tbVisitas[Data]&gt;=VLOOKUP($B$7,Aux!$E$2:$G$13,2,FALSE))*(tbVisitas[Data]&lt;=VLOOKUP($B$7,Aux!$E$2:$G$13,3,FALSE))=1,tbVisitas[Linha]),ROW(A109)),IF((tbVisitas[Realizada?]="Sim")*(tbVisitas[Cliente]=$B$5)*(tbVisitas[Data]&gt;=VLOOKUP($B$7,Aux!$E$2:$G$13,2,FALSE))*(tbVisitas[Data]&lt;=VLOOKUP($B$7,Aux!$E$2:$G$13,3,FALSE))=1,tbVisitas[Linha]),0),9),"")</f>
        <v/>
      </c>
      <c r="I114" s="28" t="str">
        <f ca="1">IF($N114="","",IFERROR(INDEX(tbVisitas[],MATCH($N114,tbVisitas[Linha],0),2),""))</f>
        <v/>
      </c>
      <c r="J114" s="28" t="str">
        <f ca="1">IF($N114="","",IFERROR(INDEX(tbVisitas[],MATCH($N114,tbVisitas[Linha],0),5),""))</f>
        <v/>
      </c>
      <c r="K114" s="29" t="str">
        <f ca="1">IF($N114="","",IFERROR(INDEX(tbVisitas[],MATCH($N114,tbVisitas[Linha],0),1),""))</f>
        <v/>
      </c>
      <c r="L114" s="30" t="str">
        <f ca="1">IF($N114="","",IFERROR(INDEX(tbVisitas[],MATCH($N114,tbVisitas[Linha],0),6),""))</f>
        <v/>
      </c>
      <c r="M114" s="30" t="str">
        <f ca="1">IF($N114="","",IFERROR(INDEX(tbVisitas[],MATCH($N114,tbVisitas[Linha],0),7),""))</f>
        <v/>
      </c>
      <c r="N114" s="30" t="str">
        <f t="array" aca="1" ref="N114" ca="1">IFERROR(INDEX(tbVisitas[],MATCH(SMALL(IF((tbVisitas[Realizada?]&lt;&gt;"Sim")*(tbVisitas[Cliente]=$B$5)*(tbVisitas[Data]&gt;=VLOOKUP($B$7,Aux!$E$2:$G$13,2,FALSE))*(tbVisitas[Data]&lt;=VLOOKUP($B$7,Aux!$E$2:$G$13,3,FALSE))=1,tbVisitas[Linha]),ROW(H109)),IF((tbVisitas[Realizada?]&lt;&gt;"Sim")*(tbVisitas[Cliente]=$B$5)*(tbVisitas[Data]&gt;=VLOOKUP($B$7,Aux!$E$2:$G$13,2,FALSE))*(tbVisitas[Data]&lt;=VLOOKUP($B$7,Aux!$E$2:$G$13,3,FALSE))=1,tbVisitas[Linha]),0),9),"")</f>
        <v/>
      </c>
    </row>
    <row r="115" spans="4:14" ht="30" customHeight="1" x14ac:dyDescent="0.25">
      <c r="D115" s="28" t="str">
        <f ca="1">IF($G115="","",IFERROR(INDEX(tbVisitas[],MATCH($G115,tbVisitas[Linha],0),2),""))</f>
        <v/>
      </c>
      <c r="E115" s="28" t="str">
        <f ca="1">IF($G115="","",IFERROR(INDEX(tbVisitas[],MATCH($G115,tbVisitas[Linha],0),5),""))</f>
        <v/>
      </c>
      <c r="F115" s="29" t="str">
        <f ca="1">IF($G115="","",IFERROR(INDEX(tbVisitas[],MATCH($G115,tbVisitas[Linha],0),1),""))</f>
        <v/>
      </c>
      <c r="G115" s="30" t="str">
        <f t="array" aca="1" ref="G115" ca="1">IFERROR(INDEX(tbVisitas[],MATCH(SMALL(IF((tbVisitas[Realizada?]="Sim")*(tbVisitas[Cliente]=$B$5)*(tbVisitas[Data]&gt;=VLOOKUP($B$7,Aux!$E$2:$G$13,2,FALSE))*(tbVisitas[Data]&lt;=VLOOKUP($B$7,Aux!$E$2:$G$13,3,FALSE))=1,tbVisitas[Linha]),ROW(A110)),IF((tbVisitas[Realizada?]="Sim")*(tbVisitas[Cliente]=$B$5)*(tbVisitas[Data]&gt;=VLOOKUP($B$7,Aux!$E$2:$G$13,2,FALSE))*(tbVisitas[Data]&lt;=VLOOKUP($B$7,Aux!$E$2:$G$13,3,FALSE))=1,tbVisitas[Linha]),0),9),"")</f>
        <v/>
      </c>
      <c r="I115" s="28" t="str">
        <f ca="1">IF($N115="","",IFERROR(INDEX(tbVisitas[],MATCH($N115,tbVisitas[Linha],0),2),""))</f>
        <v/>
      </c>
      <c r="J115" s="28" t="str">
        <f ca="1">IF($N115="","",IFERROR(INDEX(tbVisitas[],MATCH($N115,tbVisitas[Linha],0),5),""))</f>
        <v/>
      </c>
      <c r="K115" s="29" t="str">
        <f ca="1">IF($N115="","",IFERROR(INDEX(tbVisitas[],MATCH($N115,tbVisitas[Linha],0),1),""))</f>
        <v/>
      </c>
      <c r="L115" s="30" t="str">
        <f ca="1">IF($N115="","",IFERROR(INDEX(tbVisitas[],MATCH($N115,tbVisitas[Linha],0),6),""))</f>
        <v/>
      </c>
      <c r="M115" s="30" t="str">
        <f ca="1">IF($N115="","",IFERROR(INDEX(tbVisitas[],MATCH($N115,tbVisitas[Linha],0),7),""))</f>
        <v/>
      </c>
      <c r="N115" s="30" t="str">
        <f t="array" aca="1" ref="N115" ca="1">IFERROR(INDEX(tbVisitas[],MATCH(SMALL(IF((tbVisitas[Realizada?]&lt;&gt;"Sim")*(tbVisitas[Cliente]=$B$5)*(tbVisitas[Data]&gt;=VLOOKUP($B$7,Aux!$E$2:$G$13,2,FALSE))*(tbVisitas[Data]&lt;=VLOOKUP($B$7,Aux!$E$2:$G$13,3,FALSE))=1,tbVisitas[Linha]),ROW(H110)),IF((tbVisitas[Realizada?]&lt;&gt;"Sim")*(tbVisitas[Cliente]=$B$5)*(tbVisitas[Data]&gt;=VLOOKUP($B$7,Aux!$E$2:$G$13,2,FALSE))*(tbVisitas[Data]&lt;=VLOOKUP($B$7,Aux!$E$2:$G$13,3,FALSE))=1,tbVisitas[Linha]),0),9),"")</f>
        <v/>
      </c>
    </row>
    <row r="116" spans="4:14" ht="30" customHeight="1" x14ac:dyDescent="0.25">
      <c r="D116" s="28" t="str">
        <f ca="1">IF($G116="","",IFERROR(INDEX(tbVisitas[],MATCH($G116,tbVisitas[Linha],0),2),""))</f>
        <v/>
      </c>
      <c r="E116" s="28" t="str">
        <f ca="1">IF($G116="","",IFERROR(INDEX(tbVisitas[],MATCH($G116,tbVisitas[Linha],0),5),""))</f>
        <v/>
      </c>
      <c r="F116" s="29" t="str">
        <f ca="1">IF($G116="","",IFERROR(INDEX(tbVisitas[],MATCH($G116,tbVisitas[Linha],0),1),""))</f>
        <v/>
      </c>
      <c r="G116" s="30" t="str">
        <f t="array" aca="1" ref="G116" ca="1">IFERROR(INDEX(tbVisitas[],MATCH(SMALL(IF((tbVisitas[Realizada?]="Sim")*(tbVisitas[Cliente]=$B$5)*(tbVisitas[Data]&gt;=VLOOKUP($B$7,Aux!$E$2:$G$13,2,FALSE))*(tbVisitas[Data]&lt;=VLOOKUP($B$7,Aux!$E$2:$G$13,3,FALSE))=1,tbVisitas[Linha]),ROW(A111)),IF((tbVisitas[Realizada?]="Sim")*(tbVisitas[Cliente]=$B$5)*(tbVisitas[Data]&gt;=VLOOKUP($B$7,Aux!$E$2:$G$13,2,FALSE))*(tbVisitas[Data]&lt;=VLOOKUP($B$7,Aux!$E$2:$G$13,3,FALSE))=1,tbVisitas[Linha]),0),9),"")</f>
        <v/>
      </c>
      <c r="I116" s="28" t="str">
        <f ca="1">IF($N116="","",IFERROR(INDEX(tbVisitas[],MATCH($N116,tbVisitas[Linha],0),2),""))</f>
        <v/>
      </c>
      <c r="J116" s="28" t="str">
        <f ca="1">IF($N116="","",IFERROR(INDEX(tbVisitas[],MATCH($N116,tbVisitas[Linha],0),5),""))</f>
        <v/>
      </c>
      <c r="K116" s="29" t="str">
        <f ca="1">IF($N116="","",IFERROR(INDEX(tbVisitas[],MATCH($N116,tbVisitas[Linha],0),1),""))</f>
        <v/>
      </c>
      <c r="L116" s="30" t="str">
        <f ca="1">IF($N116="","",IFERROR(INDEX(tbVisitas[],MATCH($N116,tbVisitas[Linha],0),6),""))</f>
        <v/>
      </c>
      <c r="M116" s="30" t="str">
        <f ca="1">IF($N116="","",IFERROR(INDEX(tbVisitas[],MATCH($N116,tbVisitas[Linha],0),7),""))</f>
        <v/>
      </c>
      <c r="N116" s="30" t="str">
        <f t="array" aca="1" ref="N116" ca="1">IFERROR(INDEX(tbVisitas[],MATCH(SMALL(IF((tbVisitas[Realizada?]&lt;&gt;"Sim")*(tbVisitas[Cliente]=$B$5)*(tbVisitas[Data]&gt;=VLOOKUP($B$7,Aux!$E$2:$G$13,2,FALSE))*(tbVisitas[Data]&lt;=VLOOKUP($B$7,Aux!$E$2:$G$13,3,FALSE))=1,tbVisitas[Linha]),ROW(H111)),IF((tbVisitas[Realizada?]&lt;&gt;"Sim")*(tbVisitas[Cliente]=$B$5)*(tbVisitas[Data]&gt;=VLOOKUP($B$7,Aux!$E$2:$G$13,2,FALSE))*(tbVisitas[Data]&lt;=VLOOKUP($B$7,Aux!$E$2:$G$13,3,FALSE))=1,tbVisitas[Linha]),0),9),"")</f>
        <v/>
      </c>
    </row>
    <row r="117" spans="4:14" ht="30" customHeight="1" x14ac:dyDescent="0.25">
      <c r="D117" s="28" t="str">
        <f ca="1">IF($G117="","",IFERROR(INDEX(tbVisitas[],MATCH($G117,tbVisitas[Linha],0),2),""))</f>
        <v/>
      </c>
      <c r="E117" s="28" t="str">
        <f ca="1">IF($G117="","",IFERROR(INDEX(tbVisitas[],MATCH($G117,tbVisitas[Linha],0),5),""))</f>
        <v/>
      </c>
      <c r="F117" s="29" t="str">
        <f ca="1">IF($G117="","",IFERROR(INDEX(tbVisitas[],MATCH($G117,tbVisitas[Linha],0),1),""))</f>
        <v/>
      </c>
      <c r="G117" s="30" t="str">
        <f t="array" aca="1" ref="G117" ca="1">IFERROR(INDEX(tbVisitas[],MATCH(SMALL(IF((tbVisitas[Realizada?]="Sim")*(tbVisitas[Cliente]=$B$5)*(tbVisitas[Data]&gt;=VLOOKUP($B$7,Aux!$E$2:$G$13,2,FALSE))*(tbVisitas[Data]&lt;=VLOOKUP($B$7,Aux!$E$2:$G$13,3,FALSE))=1,tbVisitas[Linha]),ROW(A112)),IF((tbVisitas[Realizada?]="Sim")*(tbVisitas[Cliente]=$B$5)*(tbVisitas[Data]&gt;=VLOOKUP($B$7,Aux!$E$2:$G$13,2,FALSE))*(tbVisitas[Data]&lt;=VLOOKUP($B$7,Aux!$E$2:$G$13,3,FALSE))=1,tbVisitas[Linha]),0),9),"")</f>
        <v/>
      </c>
      <c r="I117" s="28" t="str">
        <f ca="1">IF($N117="","",IFERROR(INDEX(tbVisitas[],MATCH($N117,tbVisitas[Linha],0),2),""))</f>
        <v/>
      </c>
      <c r="J117" s="28" t="str">
        <f ca="1">IF($N117="","",IFERROR(INDEX(tbVisitas[],MATCH($N117,tbVisitas[Linha],0),5),""))</f>
        <v/>
      </c>
      <c r="K117" s="29" t="str">
        <f ca="1">IF($N117="","",IFERROR(INDEX(tbVisitas[],MATCH($N117,tbVisitas[Linha],0),1),""))</f>
        <v/>
      </c>
      <c r="L117" s="30" t="str">
        <f ca="1">IF($N117="","",IFERROR(INDEX(tbVisitas[],MATCH($N117,tbVisitas[Linha],0),6),""))</f>
        <v/>
      </c>
      <c r="M117" s="30" t="str">
        <f ca="1">IF($N117="","",IFERROR(INDEX(tbVisitas[],MATCH($N117,tbVisitas[Linha],0),7),""))</f>
        <v/>
      </c>
      <c r="N117" s="30" t="str">
        <f t="array" aca="1" ref="N117" ca="1">IFERROR(INDEX(tbVisitas[],MATCH(SMALL(IF((tbVisitas[Realizada?]&lt;&gt;"Sim")*(tbVisitas[Cliente]=$B$5)*(tbVisitas[Data]&gt;=VLOOKUP($B$7,Aux!$E$2:$G$13,2,FALSE))*(tbVisitas[Data]&lt;=VLOOKUP($B$7,Aux!$E$2:$G$13,3,FALSE))=1,tbVisitas[Linha]),ROW(H112)),IF((tbVisitas[Realizada?]&lt;&gt;"Sim")*(tbVisitas[Cliente]=$B$5)*(tbVisitas[Data]&gt;=VLOOKUP($B$7,Aux!$E$2:$G$13,2,FALSE))*(tbVisitas[Data]&lt;=VLOOKUP($B$7,Aux!$E$2:$G$13,3,FALSE))=1,tbVisitas[Linha]),0),9),"")</f>
        <v/>
      </c>
    </row>
    <row r="118" spans="4:14" ht="30" customHeight="1" x14ac:dyDescent="0.25">
      <c r="D118" s="28" t="str">
        <f ca="1">IF($G118="","",IFERROR(INDEX(tbVisitas[],MATCH($G118,tbVisitas[Linha],0),2),""))</f>
        <v/>
      </c>
      <c r="E118" s="28" t="str">
        <f ca="1">IF($G118="","",IFERROR(INDEX(tbVisitas[],MATCH($G118,tbVisitas[Linha],0),5),""))</f>
        <v/>
      </c>
      <c r="F118" s="29" t="str">
        <f ca="1">IF($G118="","",IFERROR(INDEX(tbVisitas[],MATCH($G118,tbVisitas[Linha],0),1),""))</f>
        <v/>
      </c>
      <c r="G118" s="30" t="str">
        <f t="array" aca="1" ref="G118" ca="1">IFERROR(INDEX(tbVisitas[],MATCH(SMALL(IF((tbVisitas[Realizada?]="Sim")*(tbVisitas[Cliente]=$B$5)*(tbVisitas[Data]&gt;=VLOOKUP($B$7,Aux!$E$2:$G$13,2,FALSE))*(tbVisitas[Data]&lt;=VLOOKUP($B$7,Aux!$E$2:$G$13,3,FALSE))=1,tbVisitas[Linha]),ROW(A113)),IF((tbVisitas[Realizada?]="Sim")*(tbVisitas[Cliente]=$B$5)*(tbVisitas[Data]&gt;=VLOOKUP($B$7,Aux!$E$2:$G$13,2,FALSE))*(tbVisitas[Data]&lt;=VLOOKUP($B$7,Aux!$E$2:$G$13,3,FALSE))=1,tbVisitas[Linha]),0),9),"")</f>
        <v/>
      </c>
      <c r="I118" s="28" t="str">
        <f ca="1">IF($N118="","",IFERROR(INDEX(tbVisitas[],MATCH($N118,tbVisitas[Linha],0),2),""))</f>
        <v/>
      </c>
      <c r="J118" s="28" t="str">
        <f ca="1">IF($N118="","",IFERROR(INDEX(tbVisitas[],MATCH($N118,tbVisitas[Linha],0),5),""))</f>
        <v/>
      </c>
      <c r="K118" s="29" t="str">
        <f ca="1">IF($N118="","",IFERROR(INDEX(tbVisitas[],MATCH($N118,tbVisitas[Linha],0),1),""))</f>
        <v/>
      </c>
      <c r="L118" s="30" t="str">
        <f ca="1">IF($N118="","",IFERROR(INDEX(tbVisitas[],MATCH($N118,tbVisitas[Linha],0),6),""))</f>
        <v/>
      </c>
      <c r="M118" s="30" t="str">
        <f ca="1">IF($N118="","",IFERROR(INDEX(tbVisitas[],MATCH($N118,tbVisitas[Linha],0),7),""))</f>
        <v/>
      </c>
      <c r="N118" s="30" t="str">
        <f t="array" aca="1" ref="N118" ca="1">IFERROR(INDEX(tbVisitas[],MATCH(SMALL(IF((tbVisitas[Realizada?]&lt;&gt;"Sim")*(tbVisitas[Cliente]=$B$5)*(tbVisitas[Data]&gt;=VLOOKUP($B$7,Aux!$E$2:$G$13,2,FALSE))*(tbVisitas[Data]&lt;=VLOOKUP($B$7,Aux!$E$2:$G$13,3,FALSE))=1,tbVisitas[Linha]),ROW(H113)),IF((tbVisitas[Realizada?]&lt;&gt;"Sim")*(tbVisitas[Cliente]=$B$5)*(tbVisitas[Data]&gt;=VLOOKUP($B$7,Aux!$E$2:$G$13,2,FALSE))*(tbVisitas[Data]&lt;=VLOOKUP($B$7,Aux!$E$2:$G$13,3,FALSE))=1,tbVisitas[Linha]),0),9),"")</f>
        <v/>
      </c>
    </row>
    <row r="119" spans="4:14" ht="30" customHeight="1" x14ac:dyDescent="0.25">
      <c r="D119" s="28" t="str">
        <f ca="1">IF($G119="","",IFERROR(INDEX(tbVisitas[],MATCH($G119,tbVisitas[Linha],0),2),""))</f>
        <v/>
      </c>
      <c r="E119" s="28" t="str">
        <f ca="1">IF($G119="","",IFERROR(INDEX(tbVisitas[],MATCH($G119,tbVisitas[Linha],0),5),""))</f>
        <v/>
      </c>
      <c r="F119" s="29" t="str">
        <f ca="1">IF($G119="","",IFERROR(INDEX(tbVisitas[],MATCH($G119,tbVisitas[Linha],0),1),""))</f>
        <v/>
      </c>
      <c r="G119" s="30" t="str">
        <f t="array" aca="1" ref="G119" ca="1">IFERROR(INDEX(tbVisitas[],MATCH(SMALL(IF((tbVisitas[Realizada?]="Sim")*(tbVisitas[Cliente]=$B$5)*(tbVisitas[Data]&gt;=VLOOKUP($B$7,Aux!$E$2:$G$13,2,FALSE))*(tbVisitas[Data]&lt;=VLOOKUP($B$7,Aux!$E$2:$G$13,3,FALSE))=1,tbVisitas[Linha]),ROW(A114)),IF((tbVisitas[Realizada?]="Sim")*(tbVisitas[Cliente]=$B$5)*(tbVisitas[Data]&gt;=VLOOKUP($B$7,Aux!$E$2:$G$13,2,FALSE))*(tbVisitas[Data]&lt;=VLOOKUP($B$7,Aux!$E$2:$G$13,3,FALSE))=1,tbVisitas[Linha]),0),9),"")</f>
        <v/>
      </c>
      <c r="I119" s="28" t="str">
        <f ca="1">IF($N119="","",IFERROR(INDEX(tbVisitas[],MATCH($N119,tbVisitas[Linha],0),2),""))</f>
        <v/>
      </c>
      <c r="J119" s="28" t="str">
        <f ca="1">IF($N119="","",IFERROR(INDEX(tbVisitas[],MATCH($N119,tbVisitas[Linha],0),5),""))</f>
        <v/>
      </c>
      <c r="K119" s="29" t="str">
        <f ca="1">IF($N119="","",IFERROR(INDEX(tbVisitas[],MATCH($N119,tbVisitas[Linha],0),1),""))</f>
        <v/>
      </c>
      <c r="L119" s="30" t="str">
        <f ca="1">IF($N119="","",IFERROR(INDEX(tbVisitas[],MATCH($N119,tbVisitas[Linha],0),6),""))</f>
        <v/>
      </c>
      <c r="M119" s="30" t="str">
        <f ca="1">IF($N119="","",IFERROR(INDEX(tbVisitas[],MATCH($N119,tbVisitas[Linha],0),7),""))</f>
        <v/>
      </c>
      <c r="N119" s="30" t="str">
        <f t="array" aca="1" ref="N119" ca="1">IFERROR(INDEX(tbVisitas[],MATCH(SMALL(IF((tbVisitas[Realizada?]&lt;&gt;"Sim")*(tbVisitas[Cliente]=$B$5)*(tbVisitas[Data]&gt;=VLOOKUP($B$7,Aux!$E$2:$G$13,2,FALSE))*(tbVisitas[Data]&lt;=VLOOKUP($B$7,Aux!$E$2:$G$13,3,FALSE))=1,tbVisitas[Linha]),ROW(H114)),IF((tbVisitas[Realizada?]&lt;&gt;"Sim")*(tbVisitas[Cliente]=$B$5)*(tbVisitas[Data]&gt;=VLOOKUP($B$7,Aux!$E$2:$G$13,2,FALSE))*(tbVisitas[Data]&lt;=VLOOKUP($B$7,Aux!$E$2:$G$13,3,FALSE))=1,tbVisitas[Linha]),0),9),"")</f>
        <v/>
      </c>
    </row>
    <row r="120" spans="4:14" ht="30" customHeight="1" x14ac:dyDescent="0.25">
      <c r="D120" s="28" t="str">
        <f ca="1">IF($G120="","",IFERROR(INDEX(tbVisitas[],MATCH($G120,tbVisitas[Linha],0),2),""))</f>
        <v/>
      </c>
      <c r="E120" s="28" t="str">
        <f ca="1">IF($G120="","",IFERROR(INDEX(tbVisitas[],MATCH($G120,tbVisitas[Linha],0),5),""))</f>
        <v/>
      </c>
      <c r="F120" s="29" t="str">
        <f ca="1">IF($G120="","",IFERROR(INDEX(tbVisitas[],MATCH($G120,tbVisitas[Linha],0),1),""))</f>
        <v/>
      </c>
      <c r="G120" s="30" t="str">
        <f t="array" aca="1" ref="G120" ca="1">IFERROR(INDEX(tbVisitas[],MATCH(SMALL(IF((tbVisitas[Realizada?]="Sim")*(tbVisitas[Cliente]=$B$5)*(tbVisitas[Data]&gt;=VLOOKUP($B$7,Aux!$E$2:$G$13,2,FALSE))*(tbVisitas[Data]&lt;=VLOOKUP($B$7,Aux!$E$2:$G$13,3,FALSE))=1,tbVisitas[Linha]),ROW(A115)),IF((tbVisitas[Realizada?]="Sim")*(tbVisitas[Cliente]=$B$5)*(tbVisitas[Data]&gt;=VLOOKUP($B$7,Aux!$E$2:$G$13,2,FALSE))*(tbVisitas[Data]&lt;=VLOOKUP($B$7,Aux!$E$2:$G$13,3,FALSE))=1,tbVisitas[Linha]),0),9),"")</f>
        <v/>
      </c>
      <c r="I120" s="28" t="str">
        <f ca="1">IF($N120="","",IFERROR(INDEX(tbVisitas[],MATCH($N120,tbVisitas[Linha],0),2),""))</f>
        <v/>
      </c>
      <c r="J120" s="28" t="str">
        <f ca="1">IF($N120="","",IFERROR(INDEX(tbVisitas[],MATCH($N120,tbVisitas[Linha],0),5),""))</f>
        <v/>
      </c>
      <c r="K120" s="29" t="str">
        <f ca="1">IF($N120="","",IFERROR(INDEX(tbVisitas[],MATCH($N120,tbVisitas[Linha],0),1),""))</f>
        <v/>
      </c>
      <c r="L120" s="30" t="str">
        <f ca="1">IF($N120="","",IFERROR(INDEX(tbVisitas[],MATCH($N120,tbVisitas[Linha],0),6),""))</f>
        <v/>
      </c>
      <c r="M120" s="30" t="str">
        <f ca="1">IF($N120="","",IFERROR(INDEX(tbVisitas[],MATCH($N120,tbVisitas[Linha],0),7),""))</f>
        <v/>
      </c>
      <c r="N120" s="30" t="str">
        <f t="array" aca="1" ref="N120" ca="1">IFERROR(INDEX(tbVisitas[],MATCH(SMALL(IF((tbVisitas[Realizada?]&lt;&gt;"Sim")*(tbVisitas[Cliente]=$B$5)*(tbVisitas[Data]&gt;=VLOOKUP($B$7,Aux!$E$2:$G$13,2,FALSE))*(tbVisitas[Data]&lt;=VLOOKUP($B$7,Aux!$E$2:$G$13,3,FALSE))=1,tbVisitas[Linha]),ROW(H115)),IF((tbVisitas[Realizada?]&lt;&gt;"Sim")*(tbVisitas[Cliente]=$B$5)*(tbVisitas[Data]&gt;=VLOOKUP($B$7,Aux!$E$2:$G$13,2,FALSE))*(tbVisitas[Data]&lt;=VLOOKUP($B$7,Aux!$E$2:$G$13,3,FALSE))=1,tbVisitas[Linha]),0),9),"")</f>
        <v/>
      </c>
    </row>
    <row r="121" spans="4:14" ht="30" customHeight="1" x14ac:dyDescent="0.25">
      <c r="D121" s="28" t="str">
        <f ca="1">IF($G121="","",IFERROR(INDEX(tbVisitas[],MATCH($G121,tbVisitas[Linha],0),2),""))</f>
        <v/>
      </c>
      <c r="E121" s="28" t="str">
        <f ca="1">IF($G121="","",IFERROR(INDEX(tbVisitas[],MATCH($G121,tbVisitas[Linha],0),5),""))</f>
        <v/>
      </c>
      <c r="F121" s="29" t="str">
        <f ca="1">IF($G121="","",IFERROR(INDEX(tbVisitas[],MATCH($G121,tbVisitas[Linha],0),1),""))</f>
        <v/>
      </c>
      <c r="G121" s="30" t="str">
        <f t="array" aca="1" ref="G121" ca="1">IFERROR(INDEX(tbVisitas[],MATCH(SMALL(IF((tbVisitas[Realizada?]="Sim")*(tbVisitas[Cliente]=$B$5)*(tbVisitas[Data]&gt;=VLOOKUP($B$7,Aux!$E$2:$G$13,2,FALSE))*(tbVisitas[Data]&lt;=VLOOKUP($B$7,Aux!$E$2:$G$13,3,FALSE))=1,tbVisitas[Linha]),ROW(A116)),IF((tbVisitas[Realizada?]="Sim")*(tbVisitas[Cliente]=$B$5)*(tbVisitas[Data]&gt;=VLOOKUP($B$7,Aux!$E$2:$G$13,2,FALSE))*(tbVisitas[Data]&lt;=VLOOKUP($B$7,Aux!$E$2:$G$13,3,FALSE))=1,tbVisitas[Linha]),0),9),"")</f>
        <v/>
      </c>
      <c r="I121" s="28" t="str">
        <f ca="1">IF($N121="","",IFERROR(INDEX(tbVisitas[],MATCH($N121,tbVisitas[Linha],0),2),""))</f>
        <v/>
      </c>
      <c r="J121" s="28" t="str">
        <f ca="1">IF($N121="","",IFERROR(INDEX(tbVisitas[],MATCH($N121,tbVisitas[Linha],0),5),""))</f>
        <v/>
      </c>
      <c r="K121" s="29" t="str">
        <f ca="1">IF($N121="","",IFERROR(INDEX(tbVisitas[],MATCH($N121,tbVisitas[Linha],0),1),""))</f>
        <v/>
      </c>
      <c r="L121" s="30" t="str">
        <f ca="1">IF($N121="","",IFERROR(INDEX(tbVisitas[],MATCH($N121,tbVisitas[Linha],0),6),""))</f>
        <v/>
      </c>
      <c r="M121" s="30" t="str">
        <f ca="1">IF($N121="","",IFERROR(INDEX(tbVisitas[],MATCH($N121,tbVisitas[Linha],0),7),""))</f>
        <v/>
      </c>
      <c r="N121" s="30" t="str">
        <f t="array" aca="1" ref="N121" ca="1">IFERROR(INDEX(tbVisitas[],MATCH(SMALL(IF((tbVisitas[Realizada?]&lt;&gt;"Sim")*(tbVisitas[Cliente]=$B$5)*(tbVisitas[Data]&gt;=VLOOKUP($B$7,Aux!$E$2:$G$13,2,FALSE))*(tbVisitas[Data]&lt;=VLOOKUP($B$7,Aux!$E$2:$G$13,3,FALSE))=1,tbVisitas[Linha]),ROW(H116)),IF((tbVisitas[Realizada?]&lt;&gt;"Sim")*(tbVisitas[Cliente]=$B$5)*(tbVisitas[Data]&gt;=VLOOKUP($B$7,Aux!$E$2:$G$13,2,FALSE))*(tbVisitas[Data]&lt;=VLOOKUP($B$7,Aux!$E$2:$G$13,3,FALSE))=1,tbVisitas[Linha]),0),9),"")</f>
        <v/>
      </c>
    </row>
    <row r="122" spans="4:14" ht="30" customHeight="1" x14ac:dyDescent="0.25">
      <c r="D122" s="28" t="str">
        <f ca="1">IF($G122="","",IFERROR(INDEX(tbVisitas[],MATCH($G122,tbVisitas[Linha],0),2),""))</f>
        <v/>
      </c>
      <c r="E122" s="28" t="str">
        <f ca="1">IF($G122="","",IFERROR(INDEX(tbVisitas[],MATCH($G122,tbVisitas[Linha],0),5),""))</f>
        <v/>
      </c>
      <c r="F122" s="29" t="str">
        <f ca="1">IF($G122="","",IFERROR(INDEX(tbVisitas[],MATCH($G122,tbVisitas[Linha],0),1),""))</f>
        <v/>
      </c>
      <c r="G122" s="30" t="str">
        <f t="array" aca="1" ref="G122" ca="1">IFERROR(INDEX(tbVisitas[],MATCH(SMALL(IF((tbVisitas[Realizada?]="Sim")*(tbVisitas[Cliente]=$B$5)*(tbVisitas[Data]&gt;=VLOOKUP($B$7,Aux!$E$2:$G$13,2,FALSE))*(tbVisitas[Data]&lt;=VLOOKUP($B$7,Aux!$E$2:$G$13,3,FALSE))=1,tbVisitas[Linha]),ROW(A117)),IF((tbVisitas[Realizada?]="Sim")*(tbVisitas[Cliente]=$B$5)*(tbVisitas[Data]&gt;=VLOOKUP($B$7,Aux!$E$2:$G$13,2,FALSE))*(tbVisitas[Data]&lt;=VLOOKUP($B$7,Aux!$E$2:$G$13,3,FALSE))=1,tbVisitas[Linha]),0),9),"")</f>
        <v/>
      </c>
      <c r="I122" s="28" t="str">
        <f ca="1">IF($N122="","",IFERROR(INDEX(tbVisitas[],MATCH($N122,tbVisitas[Linha],0),2),""))</f>
        <v/>
      </c>
      <c r="J122" s="28" t="str">
        <f ca="1">IF($N122="","",IFERROR(INDEX(tbVisitas[],MATCH($N122,tbVisitas[Linha],0),5),""))</f>
        <v/>
      </c>
      <c r="K122" s="29" t="str">
        <f ca="1">IF($N122="","",IFERROR(INDEX(tbVisitas[],MATCH($N122,tbVisitas[Linha],0),1),""))</f>
        <v/>
      </c>
      <c r="L122" s="30" t="str">
        <f ca="1">IF($N122="","",IFERROR(INDEX(tbVisitas[],MATCH($N122,tbVisitas[Linha],0),6),""))</f>
        <v/>
      </c>
      <c r="M122" s="30" t="str">
        <f ca="1">IF($N122="","",IFERROR(INDEX(tbVisitas[],MATCH($N122,tbVisitas[Linha],0),7),""))</f>
        <v/>
      </c>
      <c r="N122" s="30" t="str">
        <f t="array" aca="1" ref="N122" ca="1">IFERROR(INDEX(tbVisitas[],MATCH(SMALL(IF((tbVisitas[Realizada?]&lt;&gt;"Sim")*(tbVisitas[Cliente]=$B$5)*(tbVisitas[Data]&gt;=VLOOKUP($B$7,Aux!$E$2:$G$13,2,FALSE))*(tbVisitas[Data]&lt;=VLOOKUP($B$7,Aux!$E$2:$G$13,3,FALSE))=1,tbVisitas[Linha]),ROW(H117)),IF((tbVisitas[Realizada?]&lt;&gt;"Sim")*(tbVisitas[Cliente]=$B$5)*(tbVisitas[Data]&gt;=VLOOKUP($B$7,Aux!$E$2:$G$13,2,FALSE))*(tbVisitas[Data]&lt;=VLOOKUP($B$7,Aux!$E$2:$G$13,3,FALSE))=1,tbVisitas[Linha]),0),9),"")</f>
        <v/>
      </c>
    </row>
    <row r="123" spans="4:14" ht="30" customHeight="1" x14ac:dyDescent="0.25">
      <c r="D123" s="28" t="str">
        <f ca="1">IF($G123="","",IFERROR(INDEX(tbVisitas[],MATCH($G123,tbVisitas[Linha],0),2),""))</f>
        <v/>
      </c>
      <c r="E123" s="28" t="str">
        <f ca="1">IF($G123="","",IFERROR(INDEX(tbVisitas[],MATCH($G123,tbVisitas[Linha],0),5),""))</f>
        <v/>
      </c>
      <c r="F123" s="29" t="str">
        <f ca="1">IF($G123="","",IFERROR(INDEX(tbVisitas[],MATCH($G123,tbVisitas[Linha],0),1),""))</f>
        <v/>
      </c>
      <c r="G123" s="30" t="str">
        <f t="array" aca="1" ref="G123" ca="1">IFERROR(INDEX(tbVisitas[],MATCH(SMALL(IF((tbVisitas[Realizada?]="Sim")*(tbVisitas[Cliente]=$B$5)*(tbVisitas[Data]&gt;=VLOOKUP($B$7,Aux!$E$2:$G$13,2,FALSE))*(tbVisitas[Data]&lt;=VLOOKUP($B$7,Aux!$E$2:$G$13,3,FALSE))=1,tbVisitas[Linha]),ROW(A118)),IF((tbVisitas[Realizada?]="Sim")*(tbVisitas[Cliente]=$B$5)*(tbVisitas[Data]&gt;=VLOOKUP($B$7,Aux!$E$2:$G$13,2,FALSE))*(tbVisitas[Data]&lt;=VLOOKUP($B$7,Aux!$E$2:$G$13,3,FALSE))=1,tbVisitas[Linha]),0),9),"")</f>
        <v/>
      </c>
      <c r="I123" s="28" t="str">
        <f ca="1">IF($N123="","",IFERROR(INDEX(tbVisitas[],MATCH($N123,tbVisitas[Linha],0),2),""))</f>
        <v/>
      </c>
      <c r="J123" s="28" t="str">
        <f ca="1">IF($N123="","",IFERROR(INDEX(tbVisitas[],MATCH($N123,tbVisitas[Linha],0),5),""))</f>
        <v/>
      </c>
      <c r="K123" s="29" t="str">
        <f ca="1">IF($N123="","",IFERROR(INDEX(tbVisitas[],MATCH($N123,tbVisitas[Linha],0),1),""))</f>
        <v/>
      </c>
      <c r="L123" s="30" t="str">
        <f ca="1">IF($N123="","",IFERROR(INDEX(tbVisitas[],MATCH($N123,tbVisitas[Linha],0),6),""))</f>
        <v/>
      </c>
      <c r="M123" s="30" t="str">
        <f ca="1">IF($N123="","",IFERROR(INDEX(tbVisitas[],MATCH($N123,tbVisitas[Linha],0),7),""))</f>
        <v/>
      </c>
      <c r="N123" s="30" t="str">
        <f t="array" aca="1" ref="N123" ca="1">IFERROR(INDEX(tbVisitas[],MATCH(SMALL(IF((tbVisitas[Realizada?]&lt;&gt;"Sim")*(tbVisitas[Cliente]=$B$5)*(tbVisitas[Data]&gt;=VLOOKUP($B$7,Aux!$E$2:$G$13,2,FALSE))*(tbVisitas[Data]&lt;=VLOOKUP($B$7,Aux!$E$2:$G$13,3,FALSE))=1,tbVisitas[Linha]),ROW(H118)),IF((tbVisitas[Realizada?]&lt;&gt;"Sim")*(tbVisitas[Cliente]=$B$5)*(tbVisitas[Data]&gt;=VLOOKUP($B$7,Aux!$E$2:$G$13,2,FALSE))*(tbVisitas[Data]&lt;=VLOOKUP($B$7,Aux!$E$2:$G$13,3,FALSE))=1,tbVisitas[Linha]),0),9),"")</f>
        <v/>
      </c>
    </row>
    <row r="124" spans="4:14" ht="30" customHeight="1" x14ac:dyDescent="0.25">
      <c r="D124" s="28" t="str">
        <f ca="1">IF($G124="","",IFERROR(INDEX(tbVisitas[],MATCH($G124,tbVisitas[Linha],0),2),""))</f>
        <v/>
      </c>
      <c r="E124" s="28" t="str">
        <f ca="1">IF($G124="","",IFERROR(INDEX(tbVisitas[],MATCH($G124,tbVisitas[Linha],0),5),""))</f>
        <v/>
      </c>
      <c r="F124" s="29" t="str">
        <f ca="1">IF($G124="","",IFERROR(INDEX(tbVisitas[],MATCH($G124,tbVisitas[Linha],0),1),""))</f>
        <v/>
      </c>
      <c r="G124" s="30" t="str">
        <f t="array" aca="1" ref="G124" ca="1">IFERROR(INDEX(tbVisitas[],MATCH(SMALL(IF((tbVisitas[Realizada?]="Sim")*(tbVisitas[Cliente]=$B$5)*(tbVisitas[Data]&gt;=VLOOKUP($B$7,Aux!$E$2:$G$13,2,FALSE))*(tbVisitas[Data]&lt;=VLOOKUP($B$7,Aux!$E$2:$G$13,3,FALSE))=1,tbVisitas[Linha]),ROW(A119)),IF((tbVisitas[Realizada?]="Sim")*(tbVisitas[Cliente]=$B$5)*(tbVisitas[Data]&gt;=VLOOKUP($B$7,Aux!$E$2:$G$13,2,FALSE))*(tbVisitas[Data]&lt;=VLOOKUP($B$7,Aux!$E$2:$G$13,3,FALSE))=1,tbVisitas[Linha]),0),9),"")</f>
        <v/>
      </c>
      <c r="I124" s="28" t="str">
        <f ca="1">IF($N124="","",IFERROR(INDEX(tbVisitas[],MATCH($N124,tbVisitas[Linha],0),2),""))</f>
        <v/>
      </c>
      <c r="J124" s="28" t="str">
        <f ca="1">IF($N124="","",IFERROR(INDEX(tbVisitas[],MATCH($N124,tbVisitas[Linha],0),5),""))</f>
        <v/>
      </c>
      <c r="K124" s="29" t="str">
        <f ca="1">IF($N124="","",IFERROR(INDEX(tbVisitas[],MATCH($N124,tbVisitas[Linha],0),1),""))</f>
        <v/>
      </c>
      <c r="L124" s="30" t="str">
        <f ca="1">IF($N124="","",IFERROR(INDEX(tbVisitas[],MATCH($N124,tbVisitas[Linha],0),6),""))</f>
        <v/>
      </c>
      <c r="M124" s="30" t="str">
        <f ca="1">IF($N124="","",IFERROR(INDEX(tbVisitas[],MATCH($N124,tbVisitas[Linha],0),7),""))</f>
        <v/>
      </c>
      <c r="N124" s="30" t="str">
        <f t="array" aca="1" ref="N124" ca="1">IFERROR(INDEX(tbVisitas[],MATCH(SMALL(IF((tbVisitas[Realizada?]&lt;&gt;"Sim")*(tbVisitas[Cliente]=$B$5)*(tbVisitas[Data]&gt;=VLOOKUP($B$7,Aux!$E$2:$G$13,2,FALSE))*(tbVisitas[Data]&lt;=VLOOKUP($B$7,Aux!$E$2:$G$13,3,FALSE))=1,tbVisitas[Linha]),ROW(H119)),IF((tbVisitas[Realizada?]&lt;&gt;"Sim")*(tbVisitas[Cliente]=$B$5)*(tbVisitas[Data]&gt;=VLOOKUP($B$7,Aux!$E$2:$G$13,2,FALSE))*(tbVisitas[Data]&lt;=VLOOKUP($B$7,Aux!$E$2:$G$13,3,FALSE))=1,tbVisitas[Linha]),0),9),"")</f>
        <v/>
      </c>
    </row>
    <row r="125" spans="4:14" ht="30" customHeight="1" x14ac:dyDescent="0.25">
      <c r="D125" s="28" t="str">
        <f ca="1">IF($G125="","",IFERROR(INDEX(tbVisitas[],MATCH($G125,tbVisitas[Linha],0),2),""))</f>
        <v/>
      </c>
      <c r="E125" s="28" t="str">
        <f ca="1">IF($G125="","",IFERROR(INDEX(tbVisitas[],MATCH($G125,tbVisitas[Linha],0),5),""))</f>
        <v/>
      </c>
      <c r="F125" s="29" t="str">
        <f ca="1">IF($G125="","",IFERROR(INDEX(tbVisitas[],MATCH($G125,tbVisitas[Linha],0),1),""))</f>
        <v/>
      </c>
      <c r="G125" s="30" t="str">
        <f t="array" aca="1" ref="G125" ca="1">IFERROR(INDEX(tbVisitas[],MATCH(SMALL(IF((tbVisitas[Realizada?]="Sim")*(tbVisitas[Cliente]=$B$5)*(tbVisitas[Data]&gt;=VLOOKUP($B$7,Aux!$E$2:$G$13,2,FALSE))*(tbVisitas[Data]&lt;=VLOOKUP($B$7,Aux!$E$2:$G$13,3,FALSE))=1,tbVisitas[Linha]),ROW(A120)),IF((tbVisitas[Realizada?]="Sim")*(tbVisitas[Cliente]=$B$5)*(tbVisitas[Data]&gt;=VLOOKUP($B$7,Aux!$E$2:$G$13,2,FALSE))*(tbVisitas[Data]&lt;=VLOOKUP($B$7,Aux!$E$2:$G$13,3,FALSE))=1,tbVisitas[Linha]),0),9),"")</f>
        <v/>
      </c>
      <c r="I125" s="28" t="str">
        <f ca="1">IF($N125="","",IFERROR(INDEX(tbVisitas[],MATCH($N125,tbVisitas[Linha],0),2),""))</f>
        <v/>
      </c>
      <c r="J125" s="28" t="str">
        <f ca="1">IF($N125="","",IFERROR(INDEX(tbVisitas[],MATCH($N125,tbVisitas[Linha],0),5),""))</f>
        <v/>
      </c>
      <c r="K125" s="29" t="str">
        <f ca="1">IF($N125="","",IFERROR(INDEX(tbVisitas[],MATCH($N125,tbVisitas[Linha],0),1),""))</f>
        <v/>
      </c>
      <c r="L125" s="30" t="str">
        <f ca="1">IF($N125="","",IFERROR(INDEX(tbVisitas[],MATCH($N125,tbVisitas[Linha],0),6),""))</f>
        <v/>
      </c>
      <c r="M125" s="30" t="str">
        <f ca="1">IF($N125="","",IFERROR(INDEX(tbVisitas[],MATCH($N125,tbVisitas[Linha],0),7),""))</f>
        <v/>
      </c>
      <c r="N125" s="30" t="str">
        <f t="array" aca="1" ref="N125" ca="1">IFERROR(INDEX(tbVisitas[],MATCH(SMALL(IF((tbVisitas[Realizada?]&lt;&gt;"Sim")*(tbVisitas[Cliente]=$B$5)*(tbVisitas[Data]&gt;=VLOOKUP($B$7,Aux!$E$2:$G$13,2,FALSE))*(tbVisitas[Data]&lt;=VLOOKUP($B$7,Aux!$E$2:$G$13,3,FALSE))=1,tbVisitas[Linha]),ROW(H120)),IF((tbVisitas[Realizada?]&lt;&gt;"Sim")*(tbVisitas[Cliente]=$B$5)*(tbVisitas[Data]&gt;=VLOOKUP($B$7,Aux!$E$2:$G$13,2,FALSE))*(tbVisitas[Data]&lt;=VLOOKUP($B$7,Aux!$E$2:$G$13,3,FALSE))=1,tbVisitas[Linha]),0),9),"")</f>
        <v/>
      </c>
    </row>
    <row r="126" spans="4:14" ht="30" customHeight="1" x14ac:dyDescent="0.25">
      <c r="D126" s="28" t="str">
        <f ca="1">IF($G126="","",IFERROR(INDEX(tbVisitas[],MATCH($G126,tbVisitas[Linha],0),2),""))</f>
        <v/>
      </c>
      <c r="E126" s="28" t="str">
        <f ca="1">IF($G126="","",IFERROR(INDEX(tbVisitas[],MATCH($G126,tbVisitas[Linha],0),5),""))</f>
        <v/>
      </c>
      <c r="F126" s="29" t="str">
        <f ca="1">IF($G126="","",IFERROR(INDEX(tbVisitas[],MATCH($G126,tbVisitas[Linha],0),1),""))</f>
        <v/>
      </c>
      <c r="G126" s="30" t="str">
        <f t="array" aca="1" ref="G126" ca="1">IFERROR(INDEX(tbVisitas[],MATCH(SMALL(IF((tbVisitas[Realizada?]="Sim")*(tbVisitas[Cliente]=$B$5)*(tbVisitas[Data]&gt;=VLOOKUP($B$7,Aux!$E$2:$G$13,2,FALSE))*(tbVisitas[Data]&lt;=VLOOKUP($B$7,Aux!$E$2:$G$13,3,FALSE))=1,tbVisitas[Linha]),ROW(A121)),IF((tbVisitas[Realizada?]="Sim")*(tbVisitas[Cliente]=$B$5)*(tbVisitas[Data]&gt;=VLOOKUP($B$7,Aux!$E$2:$G$13,2,FALSE))*(tbVisitas[Data]&lt;=VLOOKUP($B$7,Aux!$E$2:$G$13,3,FALSE))=1,tbVisitas[Linha]),0),9),"")</f>
        <v/>
      </c>
      <c r="I126" s="28" t="str">
        <f ca="1">IF($N126="","",IFERROR(INDEX(tbVisitas[],MATCH($N126,tbVisitas[Linha],0),2),""))</f>
        <v/>
      </c>
      <c r="J126" s="28" t="str">
        <f ca="1">IF($N126="","",IFERROR(INDEX(tbVisitas[],MATCH($N126,tbVisitas[Linha],0),5),""))</f>
        <v/>
      </c>
      <c r="K126" s="29" t="str">
        <f ca="1">IF($N126="","",IFERROR(INDEX(tbVisitas[],MATCH($N126,tbVisitas[Linha],0),1),""))</f>
        <v/>
      </c>
      <c r="L126" s="30" t="str">
        <f ca="1">IF($N126="","",IFERROR(INDEX(tbVisitas[],MATCH($N126,tbVisitas[Linha],0),6),""))</f>
        <v/>
      </c>
      <c r="M126" s="30" t="str">
        <f ca="1">IF($N126="","",IFERROR(INDEX(tbVisitas[],MATCH($N126,tbVisitas[Linha],0),7),""))</f>
        <v/>
      </c>
      <c r="N126" s="30" t="str">
        <f t="array" aca="1" ref="N126" ca="1">IFERROR(INDEX(tbVisitas[],MATCH(SMALL(IF((tbVisitas[Realizada?]&lt;&gt;"Sim")*(tbVisitas[Cliente]=$B$5)*(tbVisitas[Data]&gt;=VLOOKUP($B$7,Aux!$E$2:$G$13,2,FALSE))*(tbVisitas[Data]&lt;=VLOOKUP($B$7,Aux!$E$2:$G$13,3,FALSE))=1,tbVisitas[Linha]),ROW(H121)),IF((tbVisitas[Realizada?]&lt;&gt;"Sim")*(tbVisitas[Cliente]=$B$5)*(tbVisitas[Data]&gt;=VLOOKUP($B$7,Aux!$E$2:$G$13,2,FALSE))*(tbVisitas[Data]&lt;=VLOOKUP($B$7,Aux!$E$2:$G$13,3,FALSE))=1,tbVisitas[Linha]),0),9),"")</f>
        <v/>
      </c>
    </row>
    <row r="127" spans="4:14" ht="30" customHeight="1" x14ac:dyDescent="0.25">
      <c r="D127" s="28" t="str">
        <f ca="1">IF($G127="","",IFERROR(INDEX(tbVisitas[],MATCH($G127,tbVisitas[Linha],0),2),""))</f>
        <v/>
      </c>
      <c r="E127" s="28" t="str">
        <f ca="1">IF($G127="","",IFERROR(INDEX(tbVisitas[],MATCH($G127,tbVisitas[Linha],0),5),""))</f>
        <v/>
      </c>
      <c r="F127" s="29" t="str">
        <f ca="1">IF($G127="","",IFERROR(INDEX(tbVisitas[],MATCH($G127,tbVisitas[Linha],0),1),""))</f>
        <v/>
      </c>
      <c r="G127" s="30" t="str">
        <f t="array" aca="1" ref="G127" ca="1">IFERROR(INDEX(tbVisitas[],MATCH(SMALL(IF((tbVisitas[Realizada?]="Sim")*(tbVisitas[Cliente]=$B$5)*(tbVisitas[Data]&gt;=VLOOKUP($B$7,Aux!$E$2:$G$13,2,FALSE))*(tbVisitas[Data]&lt;=VLOOKUP($B$7,Aux!$E$2:$G$13,3,FALSE))=1,tbVisitas[Linha]),ROW(A122)),IF((tbVisitas[Realizada?]="Sim")*(tbVisitas[Cliente]=$B$5)*(tbVisitas[Data]&gt;=VLOOKUP($B$7,Aux!$E$2:$G$13,2,FALSE))*(tbVisitas[Data]&lt;=VLOOKUP($B$7,Aux!$E$2:$G$13,3,FALSE))=1,tbVisitas[Linha]),0),9),"")</f>
        <v/>
      </c>
      <c r="I127" s="28" t="str">
        <f ca="1">IF($N127="","",IFERROR(INDEX(tbVisitas[],MATCH($N127,tbVisitas[Linha],0),2),""))</f>
        <v/>
      </c>
      <c r="J127" s="28" t="str">
        <f ca="1">IF($N127="","",IFERROR(INDEX(tbVisitas[],MATCH($N127,tbVisitas[Linha],0),5),""))</f>
        <v/>
      </c>
      <c r="K127" s="29" t="str">
        <f ca="1">IF($N127="","",IFERROR(INDEX(tbVisitas[],MATCH($N127,tbVisitas[Linha],0),1),""))</f>
        <v/>
      </c>
      <c r="L127" s="30" t="str">
        <f ca="1">IF($N127="","",IFERROR(INDEX(tbVisitas[],MATCH($N127,tbVisitas[Linha],0),6),""))</f>
        <v/>
      </c>
      <c r="M127" s="30" t="str">
        <f ca="1">IF($N127="","",IFERROR(INDEX(tbVisitas[],MATCH($N127,tbVisitas[Linha],0),7),""))</f>
        <v/>
      </c>
      <c r="N127" s="30" t="str">
        <f t="array" aca="1" ref="N127" ca="1">IFERROR(INDEX(tbVisitas[],MATCH(SMALL(IF((tbVisitas[Realizada?]&lt;&gt;"Sim")*(tbVisitas[Cliente]=$B$5)*(tbVisitas[Data]&gt;=VLOOKUP($B$7,Aux!$E$2:$G$13,2,FALSE))*(tbVisitas[Data]&lt;=VLOOKUP($B$7,Aux!$E$2:$G$13,3,FALSE))=1,tbVisitas[Linha]),ROW(H122)),IF((tbVisitas[Realizada?]&lt;&gt;"Sim")*(tbVisitas[Cliente]=$B$5)*(tbVisitas[Data]&gt;=VLOOKUP($B$7,Aux!$E$2:$G$13,2,FALSE))*(tbVisitas[Data]&lt;=VLOOKUP($B$7,Aux!$E$2:$G$13,3,FALSE))=1,tbVisitas[Linha]),0),9),"")</f>
        <v/>
      </c>
    </row>
    <row r="128" spans="4:14" ht="30" customHeight="1" x14ac:dyDescent="0.25">
      <c r="D128" s="28" t="str">
        <f ca="1">IF($G128="","",IFERROR(INDEX(tbVisitas[],MATCH($G128,tbVisitas[Linha],0),2),""))</f>
        <v/>
      </c>
      <c r="E128" s="28" t="str">
        <f ca="1">IF($G128="","",IFERROR(INDEX(tbVisitas[],MATCH($G128,tbVisitas[Linha],0),5),""))</f>
        <v/>
      </c>
      <c r="F128" s="29" t="str">
        <f ca="1">IF($G128="","",IFERROR(INDEX(tbVisitas[],MATCH($G128,tbVisitas[Linha],0),1),""))</f>
        <v/>
      </c>
      <c r="G128" s="30" t="str">
        <f t="array" aca="1" ref="G128" ca="1">IFERROR(INDEX(tbVisitas[],MATCH(SMALL(IF((tbVisitas[Realizada?]="Sim")*(tbVisitas[Cliente]=$B$5)*(tbVisitas[Data]&gt;=VLOOKUP($B$7,Aux!$E$2:$G$13,2,FALSE))*(tbVisitas[Data]&lt;=VLOOKUP($B$7,Aux!$E$2:$G$13,3,FALSE))=1,tbVisitas[Linha]),ROW(A123)),IF((tbVisitas[Realizada?]="Sim")*(tbVisitas[Cliente]=$B$5)*(tbVisitas[Data]&gt;=VLOOKUP($B$7,Aux!$E$2:$G$13,2,FALSE))*(tbVisitas[Data]&lt;=VLOOKUP($B$7,Aux!$E$2:$G$13,3,FALSE))=1,tbVisitas[Linha]),0),9),"")</f>
        <v/>
      </c>
      <c r="I128" s="28" t="str">
        <f ca="1">IF($N128="","",IFERROR(INDEX(tbVisitas[],MATCH($N128,tbVisitas[Linha],0),2),""))</f>
        <v/>
      </c>
      <c r="J128" s="28" t="str">
        <f ca="1">IF($N128="","",IFERROR(INDEX(tbVisitas[],MATCH($N128,tbVisitas[Linha],0),5),""))</f>
        <v/>
      </c>
      <c r="K128" s="29" t="str">
        <f ca="1">IF($N128="","",IFERROR(INDEX(tbVisitas[],MATCH($N128,tbVisitas[Linha],0),1),""))</f>
        <v/>
      </c>
      <c r="L128" s="30" t="str">
        <f ca="1">IF($N128="","",IFERROR(INDEX(tbVisitas[],MATCH($N128,tbVisitas[Linha],0),6),""))</f>
        <v/>
      </c>
      <c r="M128" s="30" t="str">
        <f ca="1">IF($N128="","",IFERROR(INDEX(tbVisitas[],MATCH($N128,tbVisitas[Linha],0),7),""))</f>
        <v/>
      </c>
      <c r="N128" s="30" t="str">
        <f t="array" aca="1" ref="N128" ca="1">IFERROR(INDEX(tbVisitas[],MATCH(SMALL(IF((tbVisitas[Realizada?]&lt;&gt;"Sim")*(tbVisitas[Cliente]=$B$5)*(tbVisitas[Data]&gt;=VLOOKUP($B$7,Aux!$E$2:$G$13,2,FALSE))*(tbVisitas[Data]&lt;=VLOOKUP($B$7,Aux!$E$2:$G$13,3,FALSE))=1,tbVisitas[Linha]),ROW(H123)),IF((tbVisitas[Realizada?]&lt;&gt;"Sim")*(tbVisitas[Cliente]=$B$5)*(tbVisitas[Data]&gt;=VLOOKUP($B$7,Aux!$E$2:$G$13,2,FALSE))*(tbVisitas[Data]&lt;=VLOOKUP($B$7,Aux!$E$2:$G$13,3,FALSE))=1,tbVisitas[Linha]),0),9),"")</f>
        <v/>
      </c>
    </row>
    <row r="129" spans="4:14" ht="30" customHeight="1" x14ac:dyDescent="0.25">
      <c r="D129" s="28" t="str">
        <f ca="1">IF($G129="","",IFERROR(INDEX(tbVisitas[],MATCH($G129,tbVisitas[Linha],0),2),""))</f>
        <v/>
      </c>
      <c r="E129" s="28" t="str">
        <f ca="1">IF($G129="","",IFERROR(INDEX(tbVisitas[],MATCH($G129,tbVisitas[Linha],0),5),""))</f>
        <v/>
      </c>
      <c r="F129" s="29" t="str">
        <f ca="1">IF($G129="","",IFERROR(INDEX(tbVisitas[],MATCH($G129,tbVisitas[Linha],0),1),""))</f>
        <v/>
      </c>
      <c r="G129" s="30" t="str">
        <f t="array" aca="1" ref="G129" ca="1">IFERROR(INDEX(tbVisitas[],MATCH(SMALL(IF((tbVisitas[Realizada?]="Sim")*(tbVisitas[Cliente]=$B$5)*(tbVisitas[Data]&gt;=VLOOKUP($B$7,Aux!$E$2:$G$13,2,FALSE))*(tbVisitas[Data]&lt;=VLOOKUP($B$7,Aux!$E$2:$G$13,3,FALSE))=1,tbVisitas[Linha]),ROW(A124)),IF((tbVisitas[Realizada?]="Sim")*(tbVisitas[Cliente]=$B$5)*(tbVisitas[Data]&gt;=VLOOKUP($B$7,Aux!$E$2:$G$13,2,FALSE))*(tbVisitas[Data]&lt;=VLOOKUP($B$7,Aux!$E$2:$G$13,3,FALSE))=1,tbVisitas[Linha]),0),9),"")</f>
        <v/>
      </c>
      <c r="I129" s="28" t="str">
        <f ca="1">IF($N129="","",IFERROR(INDEX(tbVisitas[],MATCH($N129,tbVisitas[Linha],0),2),""))</f>
        <v/>
      </c>
      <c r="J129" s="28" t="str">
        <f ca="1">IF($N129="","",IFERROR(INDEX(tbVisitas[],MATCH($N129,tbVisitas[Linha],0),5),""))</f>
        <v/>
      </c>
      <c r="K129" s="29" t="str">
        <f ca="1">IF($N129="","",IFERROR(INDEX(tbVisitas[],MATCH($N129,tbVisitas[Linha],0),1),""))</f>
        <v/>
      </c>
      <c r="L129" s="30" t="str">
        <f ca="1">IF($N129="","",IFERROR(INDEX(tbVisitas[],MATCH($N129,tbVisitas[Linha],0),6),""))</f>
        <v/>
      </c>
      <c r="M129" s="30" t="str">
        <f ca="1">IF($N129="","",IFERROR(INDEX(tbVisitas[],MATCH($N129,tbVisitas[Linha],0),7),""))</f>
        <v/>
      </c>
      <c r="N129" s="30" t="str">
        <f t="array" aca="1" ref="N129" ca="1">IFERROR(INDEX(tbVisitas[],MATCH(SMALL(IF((tbVisitas[Realizada?]&lt;&gt;"Sim")*(tbVisitas[Cliente]=$B$5)*(tbVisitas[Data]&gt;=VLOOKUP($B$7,Aux!$E$2:$G$13,2,FALSE))*(tbVisitas[Data]&lt;=VLOOKUP($B$7,Aux!$E$2:$G$13,3,FALSE))=1,tbVisitas[Linha]),ROW(H124)),IF((tbVisitas[Realizada?]&lt;&gt;"Sim")*(tbVisitas[Cliente]=$B$5)*(tbVisitas[Data]&gt;=VLOOKUP($B$7,Aux!$E$2:$G$13,2,FALSE))*(tbVisitas[Data]&lt;=VLOOKUP($B$7,Aux!$E$2:$G$13,3,FALSE))=1,tbVisitas[Linha]),0),9),"")</f>
        <v/>
      </c>
    </row>
    <row r="130" spans="4:14" ht="30" customHeight="1" x14ac:dyDescent="0.25">
      <c r="D130" s="28" t="str">
        <f ca="1">IF($G130="","",IFERROR(INDEX(tbVisitas[],MATCH($G130,tbVisitas[Linha],0),2),""))</f>
        <v/>
      </c>
      <c r="E130" s="28" t="str">
        <f ca="1">IF($G130="","",IFERROR(INDEX(tbVisitas[],MATCH($G130,tbVisitas[Linha],0),5),""))</f>
        <v/>
      </c>
      <c r="F130" s="29" t="str">
        <f ca="1">IF($G130="","",IFERROR(INDEX(tbVisitas[],MATCH($G130,tbVisitas[Linha],0),1),""))</f>
        <v/>
      </c>
      <c r="G130" s="30" t="str">
        <f t="array" aca="1" ref="G130" ca="1">IFERROR(INDEX(tbVisitas[],MATCH(SMALL(IF((tbVisitas[Realizada?]="Sim")*(tbVisitas[Cliente]=$B$5)*(tbVisitas[Data]&gt;=VLOOKUP($B$7,Aux!$E$2:$G$13,2,FALSE))*(tbVisitas[Data]&lt;=VLOOKUP($B$7,Aux!$E$2:$G$13,3,FALSE))=1,tbVisitas[Linha]),ROW(A125)),IF((tbVisitas[Realizada?]="Sim")*(tbVisitas[Cliente]=$B$5)*(tbVisitas[Data]&gt;=VLOOKUP($B$7,Aux!$E$2:$G$13,2,FALSE))*(tbVisitas[Data]&lt;=VLOOKUP($B$7,Aux!$E$2:$G$13,3,FALSE))=1,tbVisitas[Linha]),0),9),"")</f>
        <v/>
      </c>
      <c r="I130" s="28" t="str">
        <f ca="1">IF($N130="","",IFERROR(INDEX(tbVisitas[],MATCH($N130,tbVisitas[Linha],0),2),""))</f>
        <v/>
      </c>
      <c r="J130" s="28" t="str">
        <f ca="1">IF($N130="","",IFERROR(INDEX(tbVisitas[],MATCH($N130,tbVisitas[Linha],0),5),""))</f>
        <v/>
      </c>
      <c r="K130" s="29" t="str">
        <f ca="1">IF($N130="","",IFERROR(INDEX(tbVisitas[],MATCH($N130,tbVisitas[Linha],0),1),""))</f>
        <v/>
      </c>
      <c r="L130" s="30" t="str">
        <f ca="1">IF($N130="","",IFERROR(INDEX(tbVisitas[],MATCH($N130,tbVisitas[Linha],0),6),""))</f>
        <v/>
      </c>
      <c r="M130" s="30" t="str">
        <f ca="1">IF($N130="","",IFERROR(INDEX(tbVisitas[],MATCH($N130,tbVisitas[Linha],0),7),""))</f>
        <v/>
      </c>
      <c r="N130" s="30" t="str">
        <f t="array" aca="1" ref="N130" ca="1">IFERROR(INDEX(tbVisitas[],MATCH(SMALL(IF((tbVisitas[Realizada?]&lt;&gt;"Sim")*(tbVisitas[Cliente]=$B$5)*(tbVisitas[Data]&gt;=VLOOKUP($B$7,Aux!$E$2:$G$13,2,FALSE))*(tbVisitas[Data]&lt;=VLOOKUP($B$7,Aux!$E$2:$G$13,3,FALSE))=1,tbVisitas[Linha]),ROW(H125)),IF((tbVisitas[Realizada?]&lt;&gt;"Sim")*(tbVisitas[Cliente]=$B$5)*(tbVisitas[Data]&gt;=VLOOKUP($B$7,Aux!$E$2:$G$13,2,FALSE))*(tbVisitas[Data]&lt;=VLOOKUP($B$7,Aux!$E$2:$G$13,3,FALSE))=1,tbVisitas[Linha]),0),9),"")</f>
        <v/>
      </c>
    </row>
    <row r="131" spans="4:14" ht="30" customHeight="1" x14ac:dyDescent="0.25">
      <c r="D131" s="28" t="str">
        <f ca="1">IF($G131="","",IFERROR(INDEX(tbVisitas[],MATCH($G131,tbVisitas[Linha],0),2),""))</f>
        <v/>
      </c>
      <c r="E131" s="28" t="str">
        <f ca="1">IF($G131="","",IFERROR(INDEX(tbVisitas[],MATCH($G131,tbVisitas[Linha],0),5),""))</f>
        <v/>
      </c>
      <c r="F131" s="29" t="str">
        <f ca="1">IF($G131="","",IFERROR(INDEX(tbVisitas[],MATCH($G131,tbVisitas[Linha],0),1),""))</f>
        <v/>
      </c>
      <c r="G131" s="30" t="str">
        <f t="array" aca="1" ref="G131" ca="1">IFERROR(INDEX(tbVisitas[],MATCH(SMALL(IF((tbVisitas[Realizada?]="Sim")*(tbVisitas[Cliente]=$B$5)*(tbVisitas[Data]&gt;=VLOOKUP($B$7,Aux!$E$2:$G$13,2,FALSE))*(tbVisitas[Data]&lt;=VLOOKUP($B$7,Aux!$E$2:$G$13,3,FALSE))=1,tbVisitas[Linha]),ROW(A126)),IF((tbVisitas[Realizada?]="Sim")*(tbVisitas[Cliente]=$B$5)*(tbVisitas[Data]&gt;=VLOOKUP($B$7,Aux!$E$2:$G$13,2,FALSE))*(tbVisitas[Data]&lt;=VLOOKUP($B$7,Aux!$E$2:$G$13,3,FALSE))=1,tbVisitas[Linha]),0),9),"")</f>
        <v/>
      </c>
      <c r="I131" s="28" t="str">
        <f ca="1">IF($N131="","",IFERROR(INDEX(tbVisitas[],MATCH($N131,tbVisitas[Linha],0),2),""))</f>
        <v/>
      </c>
      <c r="J131" s="28" t="str">
        <f ca="1">IF($N131="","",IFERROR(INDEX(tbVisitas[],MATCH($N131,tbVisitas[Linha],0),5),""))</f>
        <v/>
      </c>
      <c r="K131" s="29" t="str">
        <f ca="1">IF($N131="","",IFERROR(INDEX(tbVisitas[],MATCH($N131,tbVisitas[Linha],0),1),""))</f>
        <v/>
      </c>
      <c r="L131" s="30" t="str">
        <f ca="1">IF($N131="","",IFERROR(INDEX(tbVisitas[],MATCH($N131,tbVisitas[Linha],0),6),""))</f>
        <v/>
      </c>
      <c r="M131" s="30" t="str">
        <f ca="1">IF($N131="","",IFERROR(INDEX(tbVisitas[],MATCH($N131,tbVisitas[Linha],0),7),""))</f>
        <v/>
      </c>
      <c r="N131" s="30" t="str">
        <f t="array" aca="1" ref="N131" ca="1">IFERROR(INDEX(tbVisitas[],MATCH(SMALL(IF((tbVisitas[Realizada?]&lt;&gt;"Sim")*(tbVisitas[Cliente]=$B$5)*(tbVisitas[Data]&gt;=VLOOKUP($B$7,Aux!$E$2:$G$13,2,FALSE))*(tbVisitas[Data]&lt;=VLOOKUP($B$7,Aux!$E$2:$G$13,3,FALSE))=1,tbVisitas[Linha]),ROW(H126)),IF((tbVisitas[Realizada?]&lt;&gt;"Sim")*(tbVisitas[Cliente]=$B$5)*(tbVisitas[Data]&gt;=VLOOKUP($B$7,Aux!$E$2:$G$13,2,FALSE))*(tbVisitas[Data]&lt;=VLOOKUP($B$7,Aux!$E$2:$G$13,3,FALSE))=1,tbVisitas[Linha]),0),9),"")</f>
        <v/>
      </c>
    </row>
    <row r="132" spans="4:14" ht="30" customHeight="1" x14ac:dyDescent="0.25">
      <c r="D132" s="28" t="str">
        <f ca="1">IF($G132="","",IFERROR(INDEX(tbVisitas[],MATCH($G132,tbVisitas[Linha],0),2),""))</f>
        <v/>
      </c>
      <c r="E132" s="28" t="str">
        <f ca="1">IF($G132="","",IFERROR(INDEX(tbVisitas[],MATCH($G132,tbVisitas[Linha],0),5),""))</f>
        <v/>
      </c>
      <c r="F132" s="29" t="str">
        <f ca="1">IF($G132="","",IFERROR(INDEX(tbVisitas[],MATCH($G132,tbVisitas[Linha],0),1),""))</f>
        <v/>
      </c>
      <c r="G132" s="30" t="str">
        <f t="array" aca="1" ref="G132" ca="1">IFERROR(INDEX(tbVisitas[],MATCH(SMALL(IF((tbVisitas[Realizada?]="Sim")*(tbVisitas[Cliente]=$B$5)*(tbVisitas[Data]&gt;=VLOOKUP($B$7,Aux!$E$2:$G$13,2,FALSE))*(tbVisitas[Data]&lt;=VLOOKUP($B$7,Aux!$E$2:$G$13,3,FALSE))=1,tbVisitas[Linha]),ROW(A127)),IF((tbVisitas[Realizada?]="Sim")*(tbVisitas[Cliente]=$B$5)*(tbVisitas[Data]&gt;=VLOOKUP($B$7,Aux!$E$2:$G$13,2,FALSE))*(tbVisitas[Data]&lt;=VLOOKUP($B$7,Aux!$E$2:$G$13,3,FALSE))=1,tbVisitas[Linha]),0),9),"")</f>
        <v/>
      </c>
      <c r="I132" s="28" t="str">
        <f ca="1">IF($N132="","",IFERROR(INDEX(tbVisitas[],MATCH($N132,tbVisitas[Linha],0),2),""))</f>
        <v/>
      </c>
      <c r="J132" s="28" t="str">
        <f ca="1">IF($N132="","",IFERROR(INDEX(tbVisitas[],MATCH($N132,tbVisitas[Linha],0),5),""))</f>
        <v/>
      </c>
      <c r="K132" s="29" t="str">
        <f ca="1">IF($N132="","",IFERROR(INDEX(tbVisitas[],MATCH($N132,tbVisitas[Linha],0),1),""))</f>
        <v/>
      </c>
      <c r="L132" s="30" t="str">
        <f ca="1">IF($N132="","",IFERROR(INDEX(tbVisitas[],MATCH($N132,tbVisitas[Linha],0),6),""))</f>
        <v/>
      </c>
      <c r="M132" s="30" t="str">
        <f ca="1">IF($N132="","",IFERROR(INDEX(tbVisitas[],MATCH($N132,tbVisitas[Linha],0),7),""))</f>
        <v/>
      </c>
      <c r="N132" s="30" t="str">
        <f t="array" aca="1" ref="N132" ca="1">IFERROR(INDEX(tbVisitas[],MATCH(SMALL(IF((tbVisitas[Realizada?]&lt;&gt;"Sim")*(tbVisitas[Cliente]=$B$5)*(tbVisitas[Data]&gt;=VLOOKUP($B$7,Aux!$E$2:$G$13,2,FALSE))*(tbVisitas[Data]&lt;=VLOOKUP($B$7,Aux!$E$2:$G$13,3,FALSE))=1,tbVisitas[Linha]),ROW(H127)),IF((tbVisitas[Realizada?]&lt;&gt;"Sim")*(tbVisitas[Cliente]=$B$5)*(tbVisitas[Data]&gt;=VLOOKUP($B$7,Aux!$E$2:$G$13,2,FALSE))*(tbVisitas[Data]&lt;=VLOOKUP($B$7,Aux!$E$2:$G$13,3,FALSE))=1,tbVisitas[Linha]),0),9),"")</f>
        <v/>
      </c>
    </row>
    <row r="133" spans="4:14" ht="30" customHeight="1" x14ac:dyDescent="0.25">
      <c r="D133" s="28" t="str">
        <f ca="1">IF($G133="","",IFERROR(INDEX(tbVisitas[],MATCH($G133,tbVisitas[Linha],0),2),""))</f>
        <v/>
      </c>
      <c r="E133" s="28" t="str">
        <f ca="1">IF($G133="","",IFERROR(INDEX(tbVisitas[],MATCH($G133,tbVisitas[Linha],0),5),""))</f>
        <v/>
      </c>
      <c r="F133" s="29" t="str">
        <f ca="1">IF($G133="","",IFERROR(INDEX(tbVisitas[],MATCH($G133,tbVisitas[Linha],0),1),""))</f>
        <v/>
      </c>
      <c r="G133" s="30" t="str">
        <f t="array" aca="1" ref="G133" ca="1">IFERROR(INDEX(tbVisitas[],MATCH(SMALL(IF((tbVisitas[Realizada?]="Sim")*(tbVisitas[Cliente]=$B$5)*(tbVisitas[Data]&gt;=VLOOKUP($B$7,Aux!$E$2:$G$13,2,FALSE))*(tbVisitas[Data]&lt;=VLOOKUP($B$7,Aux!$E$2:$G$13,3,FALSE))=1,tbVisitas[Linha]),ROW(A128)),IF((tbVisitas[Realizada?]="Sim")*(tbVisitas[Cliente]=$B$5)*(tbVisitas[Data]&gt;=VLOOKUP($B$7,Aux!$E$2:$G$13,2,FALSE))*(tbVisitas[Data]&lt;=VLOOKUP($B$7,Aux!$E$2:$G$13,3,FALSE))=1,tbVisitas[Linha]),0),9),"")</f>
        <v/>
      </c>
      <c r="I133" s="28" t="str">
        <f ca="1">IF($N133="","",IFERROR(INDEX(tbVisitas[],MATCH($N133,tbVisitas[Linha],0),2),""))</f>
        <v/>
      </c>
      <c r="J133" s="28" t="str">
        <f ca="1">IF($N133="","",IFERROR(INDEX(tbVisitas[],MATCH($N133,tbVisitas[Linha],0),5),""))</f>
        <v/>
      </c>
      <c r="K133" s="29" t="str">
        <f ca="1">IF($N133="","",IFERROR(INDEX(tbVisitas[],MATCH($N133,tbVisitas[Linha],0),1),""))</f>
        <v/>
      </c>
      <c r="L133" s="30" t="str">
        <f ca="1">IF($N133="","",IFERROR(INDEX(tbVisitas[],MATCH($N133,tbVisitas[Linha],0),6),""))</f>
        <v/>
      </c>
      <c r="M133" s="30" t="str">
        <f ca="1">IF($N133="","",IFERROR(INDEX(tbVisitas[],MATCH($N133,tbVisitas[Linha],0),7),""))</f>
        <v/>
      </c>
      <c r="N133" s="30" t="str">
        <f t="array" aca="1" ref="N133" ca="1">IFERROR(INDEX(tbVisitas[],MATCH(SMALL(IF((tbVisitas[Realizada?]&lt;&gt;"Sim")*(tbVisitas[Cliente]=$B$5)*(tbVisitas[Data]&gt;=VLOOKUP($B$7,Aux!$E$2:$G$13,2,FALSE))*(tbVisitas[Data]&lt;=VLOOKUP($B$7,Aux!$E$2:$G$13,3,FALSE))=1,tbVisitas[Linha]),ROW(H128)),IF((tbVisitas[Realizada?]&lt;&gt;"Sim")*(tbVisitas[Cliente]=$B$5)*(tbVisitas[Data]&gt;=VLOOKUP($B$7,Aux!$E$2:$G$13,2,FALSE))*(tbVisitas[Data]&lt;=VLOOKUP($B$7,Aux!$E$2:$G$13,3,FALSE))=1,tbVisitas[Linha]),0),9),"")</f>
        <v/>
      </c>
    </row>
    <row r="134" spans="4:14" ht="30" customHeight="1" x14ac:dyDescent="0.25">
      <c r="D134" s="28" t="str">
        <f ca="1">IF($G134="","",IFERROR(INDEX(tbVisitas[],MATCH($G134,tbVisitas[Linha],0),2),""))</f>
        <v/>
      </c>
      <c r="E134" s="28" t="str">
        <f ca="1">IF($G134="","",IFERROR(INDEX(tbVisitas[],MATCH($G134,tbVisitas[Linha],0),5),""))</f>
        <v/>
      </c>
      <c r="F134" s="29" t="str">
        <f ca="1">IF($G134="","",IFERROR(INDEX(tbVisitas[],MATCH($G134,tbVisitas[Linha],0),1),""))</f>
        <v/>
      </c>
      <c r="G134" s="30" t="str">
        <f t="array" aca="1" ref="G134" ca="1">IFERROR(INDEX(tbVisitas[],MATCH(SMALL(IF((tbVisitas[Realizada?]="Sim")*(tbVisitas[Cliente]=$B$5)*(tbVisitas[Data]&gt;=VLOOKUP($B$7,Aux!$E$2:$G$13,2,FALSE))*(tbVisitas[Data]&lt;=VLOOKUP($B$7,Aux!$E$2:$G$13,3,FALSE))=1,tbVisitas[Linha]),ROW(A129)),IF((tbVisitas[Realizada?]="Sim")*(tbVisitas[Cliente]=$B$5)*(tbVisitas[Data]&gt;=VLOOKUP($B$7,Aux!$E$2:$G$13,2,FALSE))*(tbVisitas[Data]&lt;=VLOOKUP($B$7,Aux!$E$2:$G$13,3,FALSE))=1,tbVisitas[Linha]),0),9),"")</f>
        <v/>
      </c>
      <c r="I134" s="28" t="str">
        <f ca="1">IF($N134="","",IFERROR(INDEX(tbVisitas[],MATCH($N134,tbVisitas[Linha],0),2),""))</f>
        <v/>
      </c>
      <c r="J134" s="28" t="str">
        <f ca="1">IF($N134="","",IFERROR(INDEX(tbVisitas[],MATCH($N134,tbVisitas[Linha],0),5),""))</f>
        <v/>
      </c>
      <c r="K134" s="29" t="str">
        <f ca="1">IF($N134="","",IFERROR(INDEX(tbVisitas[],MATCH($N134,tbVisitas[Linha],0),1),""))</f>
        <v/>
      </c>
      <c r="L134" s="30" t="str">
        <f ca="1">IF($N134="","",IFERROR(INDEX(tbVisitas[],MATCH($N134,tbVisitas[Linha],0),6),""))</f>
        <v/>
      </c>
      <c r="M134" s="30" t="str">
        <f ca="1">IF($N134="","",IFERROR(INDEX(tbVisitas[],MATCH($N134,tbVisitas[Linha],0),7),""))</f>
        <v/>
      </c>
      <c r="N134" s="30" t="str">
        <f t="array" aca="1" ref="N134" ca="1">IFERROR(INDEX(tbVisitas[],MATCH(SMALL(IF((tbVisitas[Realizada?]&lt;&gt;"Sim")*(tbVisitas[Cliente]=$B$5)*(tbVisitas[Data]&gt;=VLOOKUP($B$7,Aux!$E$2:$G$13,2,FALSE))*(tbVisitas[Data]&lt;=VLOOKUP($B$7,Aux!$E$2:$G$13,3,FALSE))=1,tbVisitas[Linha]),ROW(H129)),IF((tbVisitas[Realizada?]&lt;&gt;"Sim")*(tbVisitas[Cliente]=$B$5)*(tbVisitas[Data]&gt;=VLOOKUP($B$7,Aux!$E$2:$G$13,2,FALSE))*(tbVisitas[Data]&lt;=VLOOKUP($B$7,Aux!$E$2:$G$13,3,FALSE))=1,tbVisitas[Linha]),0),9),"")</f>
        <v/>
      </c>
    </row>
    <row r="135" spans="4:14" ht="30" customHeight="1" x14ac:dyDescent="0.25">
      <c r="D135" s="28" t="str">
        <f ca="1">IF($G135="","",IFERROR(INDEX(tbVisitas[],MATCH($G135,tbVisitas[Linha],0),2),""))</f>
        <v/>
      </c>
      <c r="E135" s="28" t="str">
        <f ca="1">IF($G135="","",IFERROR(INDEX(tbVisitas[],MATCH($G135,tbVisitas[Linha],0),5),""))</f>
        <v/>
      </c>
      <c r="F135" s="29" t="str">
        <f ca="1">IF($G135="","",IFERROR(INDEX(tbVisitas[],MATCH($G135,tbVisitas[Linha],0),1),""))</f>
        <v/>
      </c>
      <c r="G135" s="30" t="str">
        <f t="array" aca="1" ref="G135" ca="1">IFERROR(INDEX(tbVisitas[],MATCH(SMALL(IF((tbVisitas[Realizada?]="Sim")*(tbVisitas[Cliente]=$B$5)*(tbVisitas[Data]&gt;=VLOOKUP($B$7,Aux!$E$2:$G$13,2,FALSE))*(tbVisitas[Data]&lt;=VLOOKUP($B$7,Aux!$E$2:$G$13,3,FALSE))=1,tbVisitas[Linha]),ROW(A130)),IF((tbVisitas[Realizada?]="Sim")*(tbVisitas[Cliente]=$B$5)*(tbVisitas[Data]&gt;=VLOOKUP($B$7,Aux!$E$2:$G$13,2,FALSE))*(tbVisitas[Data]&lt;=VLOOKUP($B$7,Aux!$E$2:$G$13,3,FALSE))=1,tbVisitas[Linha]),0),9),"")</f>
        <v/>
      </c>
      <c r="I135" s="28" t="str">
        <f ca="1">IF($N135="","",IFERROR(INDEX(tbVisitas[],MATCH($N135,tbVisitas[Linha],0),2),""))</f>
        <v/>
      </c>
      <c r="J135" s="28" t="str">
        <f ca="1">IF($N135="","",IFERROR(INDEX(tbVisitas[],MATCH($N135,tbVisitas[Linha],0),5),""))</f>
        <v/>
      </c>
      <c r="K135" s="29" t="str">
        <f ca="1">IF($N135="","",IFERROR(INDEX(tbVisitas[],MATCH($N135,tbVisitas[Linha],0),1),""))</f>
        <v/>
      </c>
      <c r="L135" s="30" t="str">
        <f ca="1">IF($N135="","",IFERROR(INDEX(tbVisitas[],MATCH($N135,tbVisitas[Linha],0),6),""))</f>
        <v/>
      </c>
      <c r="M135" s="30" t="str">
        <f ca="1">IF($N135="","",IFERROR(INDEX(tbVisitas[],MATCH($N135,tbVisitas[Linha],0),7),""))</f>
        <v/>
      </c>
      <c r="N135" s="30" t="str">
        <f t="array" aca="1" ref="N135" ca="1">IFERROR(INDEX(tbVisitas[],MATCH(SMALL(IF((tbVisitas[Realizada?]&lt;&gt;"Sim")*(tbVisitas[Cliente]=$B$5)*(tbVisitas[Data]&gt;=VLOOKUP($B$7,Aux!$E$2:$G$13,2,FALSE))*(tbVisitas[Data]&lt;=VLOOKUP($B$7,Aux!$E$2:$G$13,3,FALSE))=1,tbVisitas[Linha]),ROW(H130)),IF((tbVisitas[Realizada?]&lt;&gt;"Sim")*(tbVisitas[Cliente]=$B$5)*(tbVisitas[Data]&gt;=VLOOKUP($B$7,Aux!$E$2:$G$13,2,FALSE))*(tbVisitas[Data]&lt;=VLOOKUP($B$7,Aux!$E$2:$G$13,3,FALSE))=1,tbVisitas[Linha]),0),9),"")</f>
        <v/>
      </c>
    </row>
    <row r="136" spans="4:14" ht="30" customHeight="1" x14ac:dyDescent="0.25">
      <c r="D136" s="28" t="str">
        <f ca="1">IF($G136="","",IFERROR(INDEX(tbVisitas[],MATCH($G136,tbVisitas[Linha],0),2),""))</f>
        <v/>
      </c>
      <c r="E136" s="28" t="str">
        <f ca="1">IF($G136="","",IFERROR(INDEX(tbVisitas[],MATCH($G136,tbVisitas[Linha],0),5),""))</f>
        <v/>
      </c>
      <c r="F136" s="29" t="str">
        <f ca="1">IF($G136="","",IFERROR(INDEX(tbVisitas[],MATCH($G136,tbVisitas[Linha],0),1),""))</f>
        <v/>
      </c>
      <c r="G136" s="30" t="str">
        <f t="array" aca="1" ref="G136" ca="1">IFERROR(INDEX(tbVisitas[],MATCH(SMALL(IF((tbVisitas[Realizada?]="Sim")*(tbVisitas[Cliente]=$B$5)*(tbVisitas[Data]&gt;=VLOOKUP($B$7,Aux!$E$2:$G$13,2,FALSE))*(tbVisitas[Data]&lt;=VLOOKUP($B$7,Aux!$E$2:$G$13,3,FALSE))=1,tbVisitas[Linha]),ROW(A131)),IF((tbVisitas[Realizada?]="Sim")*(tbVisitas[Cliente]=$B$5)*(tbVisitas[Data]&gt;=VLOOKUP($B$7,Aux!$E$2:$G$13,2,FALSE))*(tbVisitas[Data]&lt;=VLOOKUP($B$7,Aux!$E$2:$G$13,3,FALSE))=1,tbVisitas[Linha]),0),9),"")</f>
        <v/>
      </c>
      <c r="I136" s="28" t="str">
        <f ca="1">IF($N136="","",IFERROR(INDEX(tbVisitas[],MATCH($N136,tbVisitas[Linha],0),2),""))</f>
        <v/>
      </c>
      <c r="J136" s="28" t="str">
        <f ca="1">IF($N136="","",IFERROR(INDEX(tbVisitas[],MATCH($N136,tbVisitas[Linha],0),5),""))</f>
        <v/>
      </c>
      <c r="K136" s="29" t="str">
        <f ca="1">IF($N136="","",IFERROR(INDEX(tbVisitas[],MATCH($N136,tbVisitas[Linha],0),1),""))</f>
        <v/>
      </c>
      <c r="L136" s="30" t="str">
        <f ca="1">IF($N136="","",IFERROR(INDEX(tbVisitas[],MATCH($N136,tbVisitas[Linha],0),6),""))</f>
        <v/>
      </c>
      <c r="M136" s="30" t="str">
        <f ca="1">IF($N136="","",IFERROR(INDEX(tbVisitas[],MATCH($N136,tbVisitas[Linha],0),7),""))</f>
        <v/>
      </c>
      <c r="N136" s="30" t="str">
        <f t="array" aca="1" ref="N136" ca="1">IFERROR(INDEX(tbVisitas[],MATCH(SMALL(IF((tbVisitas[Realizada?]&lt;&gt;"Sim")*(tbVisitas[Cliente]=$B$5)*(tbVisitas[Data]&gt;=VLOOKUP($B$7,Aux!$E$2:$G$13,2,FALSE))*(tbVisitas[Data]&lt;=VLOOKUP($B$7,Aux!$E$2:$G$13,3,FALSE))=1,tbVisitas[Linha]),ROW(H131)),IF((tbVisitas[Realizada?]&lt;&gt;"Sim")*(tbVisitas[Cliente]=$B$5)*(tbVisitas[Data]&gt;=VLOOKUP($B$7,Aux!$E$2:$G$13,2,FALSE))*(tbVisitas[Data]&lt;=VLOOKUP($B$7,Aux!$E$2:$G$13,3,FALSE))=1,tbVisitas[Linha]),0),9),"")</f>
        <v/>
      </c>
    </row>
    <row r="137" spans="4:14" ht="30" customHeight="1" x14ac:dyDescent="0.25">
      <c r="D137" s="28" t="str">
        <f ca="1">IF($G137="","",IFERROR(INDEX(tbVisitas[],MATCH($G137,tbVisitas[Linha],0),2),""))</f>
        <v/>
      </c>
      <c r="E137" s="28" t="str">
        <f ca="1">IF($G137="","",IFERROR(INDEX(tbVisitas[],MATCH($G137,tbVisitas[Linha],0),5),""))</f>
        <v/>
      </c>
      <c r="F137" s="29" t="str">
        <f ca="1">IF($G137="","",IFERROR(INDEX(tbVisitas[],MATCH($G137,tbVisitas[Linha],0),1),""))</f>
        <v/>
      </c>
      <c r="G137" s="30" t="str">
        <f t="array" aca="1" ref="G137" ca="1">IFERROR(INDEX(tbVisitas[],MATCH(SMALL(IF((tbVisitas[Realizada?]="Sim")*(tbVisitas[Cliente]=$B$5)*(tbVisitas[Data]&gt;=VLOOKUP($B$7,Aux!$E$2:$G$13,2,FALSE))*(tbVisitas[Data]&lt;=VLOOKUP($B$7,Aux!$E$2:$G$13,3,FALSE))=1,tbVisitas[Linha]),ROW(A132)),IF((tbVisitas[Realizada?]="Sim")*(tbVisitas[Cliente]=$B$5)*(tbVisitas[Data]&gt;=VLOOKUP($B$7,Aux!$E$2:$G$13,2,FALSE))*(tbVisitas[Data]&lt;=VLOOKUP($B$7,Aux!$E$2:$G$13,3,FALSE))=1,tbVisitas[Linha]),0),9),"")</f>
        <v/>
      </c>
      <c r="I137" s="28" t="str">
        <f ca="1">IF($N137="","",IFERROR(INDEX(tbVisitas[],MATCH($N137,tbVisitas[Linha],0),2),""))</f>
        <v/>
      </c>
      <c r="J137" s="28" t="str">
        <f ca="1">IF($N137="","",IFERROR(INDEX(tbVisitas[],MATCH($N137,tbVisitas[Linha],0),5),""))</f>
        <v/>
      </c>
      <c r="K137" s="29" t="str">
        <f ca="1">IF($N137="","",IFERROR(INDEX(tbVisitas[],MATCH($N137,tbVisitas[Linha],0),1),""))</f>
        <v/>
      </c>
      <c r="L137" s="30" t="str">
        <f ca="1">IF($N137="","",IFERROR(INDEX(tbVisitas[],MATCH($N137,tbVisitas[Linha],0),6),""))</f>
        <v/>
      </c>
      <c r="M137" s="30" t="str">
        <f ca="1">IF($N137="","",IFERROR(INDEX(tbVisitas[],MATCH($N137,tbVisitas[Linha],0),7),""))</f>
        <v/>
      </c>
      <c r="N137" s="30" t="str">
        <f t="array" aca="1" ref="N137" ca="1">IFERROR(INDEX(tbVisitas[],MATCH(SMALL(IF((tbVisitas[Realizada?]&lt;&gt;"Sim")*(tbVisitas[Cliente]=$B$5)*(tbVisitas[Data]&gt;=VLOOKUP($B$7,Aux!$E$2:$G$13,2,FALSE))*(tbVisitas[Data]&lt;=VLOOKUP($B$7,Aux!$E$2:$G$13,3,FALSE))=1,tbVisitas[Linha]),ROW(H132)),IF((tbVisitas[Realizada?]&lt;&gt;"Sim")*(tbVisitas[Cliente]=$B$5)*(tbVisitas[Data]&gt;=VLOOKUP($B$7,Aux!$E$2:$G$13,2,FALSE))*(tbVisitas[Data]&lt;=VLOOKUP($B$7,Aux!$E$2:$G$13,3,FALSE))=1,tbVisitas[Linha]),0),9),"")</f>
        <v/>
      </c>
    </row>
    <row r="138" spans="4:14" ht="30" customHeight="1" x14ac:dyDescent="0.25">
      <c r="D138" s="28" t="str">
        <f ca="1">IF($G138="","",IFERROR(INDEX(tbVisitas[],MATCH($G138,tbVisitas[Linha],0),2),""))</f>
        <v/>
      </c>
      <c r="E138" s="28" t="str">
        <f ca="1">IF($G138="","",IFERROR(INDEX(tbVisitas[],MATCH($G138,tbVisitas[Linha],0),5),""))</f>
        <v/>
      </c>
      <c r="F138" s="29" t="str">
        <f ca="1">IF($G138="","",IFERROR(INDEX(tbVisitas[],MATCH($G138,tbVisitas[Linha],0),1),""))</f>
        <v/>
      </c>
      <c r="G138" s="30" t="str">
        <f t="array" aca="1" ref="G138" ca="1">IFERROR(INDEX(tbVisitas[],MATCH(SMALL(IF((tbVisitas[Realizada?]="Sim")*(tbVisitas[Cliente]=$B$5)*(tbVisitas[Data]&gt;=VLOOKUP($B$7,Aux!$E$2:$G$13,2,FALSE))*(tbVisitas[Data]&lt;=VLOOKUP($B$7,Aux!$E$2:$G$13,3,FALSE))=1,tbVisitas[Linha]),ROW(A133)),IF((tbVisitas[Realizada?]="Sim")*(tbVisitas[Cliente]=$B$5)*(tbVisitas[Data]&gt;=VLOOKUP($B$7,Aux!$E$2:$G$13,2,FALSE))*(tbVisitas[Data]&lt;=VLOOKUP($B$7,Aux!$E$2:$G$13,3,FALSE))=1,tbVisitas[Linha]),0),9),"")</f>
        <v/>
      </c>
      <c r="I138" s="28" t="str">
        <f ca="1">IF($N138="","",IFERROR(INDEX(tbVisitas[],MATCH($N138,tbVisitas[Linha],0),2),""))</f>
        <v/>
      </c>
      <c r="J138" s="28" t="str">
        <f ca="1">IF($N138="","",IFERROR(INDEX(tbVisitas[],MATCH($N138,tbVisitas[Linha],0),5),""))</f>
        <v/>
      </c>
      <c r="K138" s="29" t="str">
        <f ca="1">IF($N138="","",IFERROR(INDEX(tbVisitas[],MATCH($N138,tbVisitas[Linha],0),1),""))</f>
        <v/>
      </c>
      <c r="L138" s="30" t="str">
        <f ca="1">IF($N138="","",IFERROR(INDEX(tbVisitas[],MATCH($N138,tbVisitas[Linha],0),6),""))</f>
        <v/>
      </c>
      <c r="M138" s="30" t="str">
        <f ca="1">IF($N138="","",IFERROR(INDEX(tbVisitas[],MATCH($N138,tbVisitas[Linha],0),7),""))</f>
        <v/>
      </c>
      <c r="N138" s="30" t="str">
        <f t="array" aca="1" ref="N138" ca="1">IFERROR(INDEX(tbVisitas[],MATCH(SMALL(IF((tbVisitas[Realizada?]&lt;&gt;"Sim")*(tbVisitas[Cliente]=$B$5)*(tbVisitas[Data]&gt;=VLOOKUP($B$7,Aux!$E$2:$G$13,2,FALSE))*(tbVisitas[Data]&lt;=VLOOKUP($B$7,Aux!$E$2:$G$13,3,FALSE))=1,tbVisitas[Linha]),ROW(H133)),IF((tbVisitas[Realizada?]&lt;&gt;"Sim")*(tbVisitas[Cliente]=$B$5)*(tbVisitas[Data]&gt;=VLOOKUP($B$7,Aux!$E$2:$G$13,2,FALSE))*(tbVisitas[Data]&lt;=VLOOKUP($B$7,Aux!$E$2:$G$13,3,FALSE))=1,tbVisitas[Linha]),0),9),"")</f>
        <v/>
      </c>
    </row>
    <row r="139" spans="4:14" ht="30" customHeight="1" x14ac:dyDescent="0.25">
      <c r="D139" s="28" t="str">
        <f ca="1">IF($G139="","",IFERROR(INDEX(tbVisitas[],MATCH($G139,tbVisitas[Linha],0),2),""))</f>
        <v/>
      </c>
      <c r="E139" s="28" t="str">
        <f ca="1">IF($G139="","",IFERROR(INDEX(tbVisitas[],MATCH($G139,tbVisitas[Linha],0),5),""))</f>
        <v/>
      </c>
      <c r="F139" s="29" t="str">
        <f ca="1">IF($G139="","",IFERROR(INDEX(tbVisitas[],MATCH($G139,tbVisitas[Linha],0),1),""))</f>
        <v/>
      </c>
      <c r="G139" s="30" t="str">
        <f t="array" aca="1" ref="G139" ca="1">IFERROR(INDEX(tbVisitas[],MATCH(SMALL(IF((tbVisitas[Realizada?]="Sim")*(tbVisitas[Cliente]=$B$5)*(tbVisitas[Data]&gt;=VLOOKUP($B$7,Aux!$E$2:$G$13,2,FALSE))*(tbVisitas[Data]&lt;=VLOOKUP($B$7,Aux!$E$2:$G$13,3,FALSE))=1,tbVisitas[Linha]),ROW(A134)),IF((tbVisitas[Realizada?]="Sim")*(tbVisitas[Cliente]=$B$5)*(tbVisitas[Data]&gt;=VLOOKUP($B$7,Aux!$E$2:$G$13,2,FALSE))*(tbVisitas[Data]&lt;=VLOOKUP($B$7,Aux!$E$2:$G$13,3,FALSE))=1,tbVisitas[Linha]),0),9),"")</f>
        <v/>
      </c>
      <c r="I139" s="28" t="str">
        <f ca="1">IF($N139="","",IFERROR(INDEX(tbVisitas[],MATCH($N139,tbVisitas[Linha],0),2),""))</f>
        <v/>
      </c>
      <c r="J139" s="28" t="str">
        <f ca="1">IF($N139="","",IFERROR(INDEX(tbVisitas[],MATCH($N139,tbVisitas[Linha],0),5),""))</f>
        <v/>
      </c>
      <c r="K139" s="29" t="str">
        <f ca="1">IF($N139="","",IFERROR(INDEX(tbVisitas[],MATCH($N139,tbVisitas[Linha],0),1),""))</f>
        <v/>
      </c>
      <c r="L139" s="30" t="str">
        <f ca="1">IF($N139="","",IFERROR(INDEX(tbVisitas[],MATCH($N139,tbVisitas[Linha],0),6),""))</f>
        <v/>
      </c>
      <c r="M139" s="30" t="str">
        <f ca="1">IF($N139="","",IFERROR(INDEX(tbVisitas[],MATCH($N139,tbVisitas[Linha],0),7),""))</f>
        <v/>
      </c>
      <c r="N139" s="30" t="str">
        <f t="array" aca="1" ref="N139" ca="1">IFERROR(INDEX(tbVisitas[],MATCH(SMALL(IF((tbVisitas[Realizada?]&lt;&gt;"Sim")*(tbVisitas[Cliente]=$B$5)*(tbVisitas[Data]&gt;=VLOOKUP($B$7,Aux!$E$2:$G$13,2,FALSE))*(tbVisitas[Data]&lt;=VLOOKUP($B$7,Aux!$E$2:$G$13,3,FALSE))=1,tbVisitas[Linha]),ROW(H134)),IF((tbVisitas[Realizada?]&lt;&gt;"Sim")*(tbVisitas[Cliente]=$B$5)*(tbVisitas[Data]&gt;=VLOOKUP($B$7,Aux!$E$2:$G$13,2,FALSE))*(tbVisitas[Data]&lt;=VLOOKUP($B$7,Aux!$E$2:$G$13,3,FALSE))=1,tbVisitas[Linha]),0),9),"")</f>
        <v/>
      </c>
    </row>
    <row r="140" spans="4:14" ht="30" customHeight="1" x14ac:dyDescent="0.25">
      <c r="D140" s="28" t="str">
        <f ca="1">IF($G140="","",IFERROR(INDEX(tbVisitas[],MATCH($G140,tbVisitas[Linha],0),2),""))</f>
        <v/>
      </c>
      <c r="E140" s="28" t="str">
        <f ca="1">IF($G140="","",IFERROR(INDEX(tbVisitas[],MATCH($G140,tbVisitas[Linha],0),5),""))</f>
        <v/>
      </c>
      <c r="F140" s="29" t="str">
        <f ca="1">IF($G140="","",IFERROR(INDEX(tbVisitas[],MATCH($G140,tbVisitas[Linha],0),1),""))</f>
        <v/>
      </c>
      <c r="G140" s="30" t="str">
        <f t="array" aca="1" ref="G140" ca="1">IFERROR(INDEX(tbVisitas[],MATCH(SMALL(IF((tbVisitas[Realizada?]="Sim")*(tbVisitas[Cliente]=$B$5)*(tbVisitas[Data]&gt;=VLOOKUP($B$7,Aux!$E$2:$G$13,2,FALSE))*(tbVisitas[Data]&lt;=VLOOKUP($B$7,Aux!$E$2:$G$13,3,FALSE))=1,tbVisitas[Linha]),ROW(A135)),IF((tbVisitas[Realizada?]="Sim")*(tbVisitas[Cliente]=$B$5)*(tbVisitas[Data]&gt;=VLOOKUP($B$7,Aux!$E$2:$G$13,2,FALSE))*(tbVisitas[Data]&lt;=VLOOKUP($B$7,Aux!$E$2:$G$13,3,FALSE))=1,tbVisitas[Linha]),0),9),"")</f>
        <v/>
      </c>
      <c r="I140" s="28" t="str">
        <f ca="1">IF($N140="","",IFERROR(INDEX(tbVisitas[],MATCH($N140,tbVisitas[Linha],0),2),""))</f>
        <v/>
      </c>
      <c r="J140" s="28" t="str">
        <f ca="1">IF($N140="","",IFERROR(INDEX(tbVisitas[],MATCH($N140,tbVisitas[Linha],0),5),""))</f>
        <v/>
      </c>
      <c r="K140" s="29" t="str">
        <f ca="1">IF($N140="","",IFERROR(INDEX(tbVisitas[],MATCH($N140,tbVisitas[Linha],0),1),""))</f>
        <v/>
      </c>
      <c r="L140" s="30" t="str">
        <f ca="1">IF($N140="","",IFERROR(INDEX(tbVisitas[],MATCH($N140,tbVisitas[Linha],0),6),""))</f>
        <v/>
      </c>
      <c r="M140" s="30" t="str">
        <f ca="1">IF($N140="","",IFERROR(INDEX(tbVisitas[],MATCH($N140,tbVisitas[Linha],0),7),""))</f>
        <v/>
      </c>
      <c r="N140" s="30" t="str">
        <f t="array" aca="1" ref="N140" ca="1">IFERROR(INDEX(tbVisitas[],MATCH(SMALL(IF((tbVisitas[Realizada?]&lt;&gt;"Sim")*(tbVisitas[Cliente]=$B$5)*(tbVisitas[Data]&gt;=VLOOKUP($B$7,Aux!$E$2:$G$13,2,FALSE))*(tbVisitas[Data]&lt;=VLOOKUP($B$7,Aux!$E$2:$G$13,3,FALSE))=1,tbVisitas[Linha]),ROW(H135)),IF((tbVisitas[Realizada?]&lt;&gt;"Sim")*(tbVisitas[Cliente]=$B$5)*(tbVisitas[Data]&gt;=VLOOKUP($B$7,Aux!$E$2:$G$13,2,FALSE))*(tbVisitas[Data]&lt;=VLOOKUP($B$7,Aux!$E$2:$G$13,3,FALSE))=1,tbVisitas[Linha]),0),9),"")</f>
        <v/>
      </c>
    </row>
    <row r="141" spans="4:14" ht="30" customHeight="1" x14ac:dyDescent="0.25">
      <c r="D141" s="28" t="str">
        <f ca="1">IF($G141="","",IFERROR(INDEX(tbVisitas[],MATCH($G141,tbVisitas[Linha],0),2),""))</f>
        <v/>
      </c>
      <c r="E141" s="28" t="str">
        <f ca="1">IF($G141="","",IFERROR(INDEX(tbVisitas[],MATCH($G141,tbVisitas[Linha],0),5),""))</f>
        <v/>
      </c>
      <c r="F141" s="29" t="str">
        <f ca="1">IF($G141="","",IFERROR(INDEX(tbVisitas[],MATCH($G141,tbVisitas[Linha],0),1),""))</f>
        <v/>
      </c>
      <c r="G141" s="30" t="str">
        <f t="array" aca="1" ref="G141" ca="1">IFERROR(INDEX(tbVisitas[],MATCH(SMALL(IF((tbVisitas[Realizada?]="Sim")*(tbVisitas[Cliente]=$B$5)*(tbVisitas[Data]&gt;=VLOOKUP($B$7,Aux!$E$2:$G$13,2,FALSE))*(tbVisitas[Data]&lt;=VLOOKUP($B$7,Aux!$E$2:$G$13,3,FALSE))=1,tbVisitas[Linha]),ROW(A136)),IF((tbVisitas[Realizada?]="Sim")*(tbVisitas[Cliente]=$B$5)*(tbVisitas[Data]&gt;=VLOOKUP($B$7,Aux!$E$2:$G$13,2,FALSE))*(tbVisitas[Data]&lt;=VLOOKUP($B$7,Aux!$E$2:$G$13,3,FALSE))=1,tbVisitas[Linha]),0),9),"")</f>
        <v/>
      </c>
      <c r="I141" s="28" t="str">
        <f ca="1">IF($N141="","",IFERROR(INDEX(tbVisitas[],MATCH($N141,tbVisitas[Linha],0),2),""))</f>
        <v/>
      </c>
      <c r="J141" s="28" t="str">
        <f ca="1">IF($N141="","",IFERROR(INDEX(tbVisitas[],MATCH($N141,tbVisitas[Linha],0),5),""))</f>
        <v/>
      </c>
      <c r="K141" s="29" t="str">
        <f ca="1">IF($N141="","",IFERROR(INDEX(tbVisitas[],MATCH($N141,tbVisitas[Linha],0),1),""))</f>
        <v/>
      </c>
      <c r="L141" s="30" t="str">
        <f ca="1">IF($N141="","",IFERROR(INDEX(tbVisitas[],MATCH($N141,tbVisitas[Linha],0),6),""))</f>
        <v/>
      </c>
      <c r="M141" s="30" t="str">
        <f ca="1">IF($N141="","",IFERROR(INDEX(tbVisitas[],MATCH($N141,tbVisitas[Linha],0),7),""))</f>
        <v/>
      </c>
      <c r="N141" s="30" t="str">
        <f t="array" aca="1" ref="N141" ca="1">IFERROR(INDEX(tbVisitas[],MATCH(SMALL(IF((tbVisitas[Realizada?]&lt;&gt;"Sim")*(tbVisitas[Cliente]=$B$5)*(tbVisitas[Data]&gt;=VLOOKUP($B$7,Aux!$E$2:$G$13,2,FALSE))*(tbVisitas[Data]&lt;=VLOOKUP($B$7,Aux!$E$2:$G$13,3,FALSE))=1,tbVisitas[Linha]),ROW(H136)),IF((tbVisitas[Realizada?]&lt;&gt;"Sim")*(tbVisitas[Cliente]=$B$5)*(tbVisitas[Data]&gt;=VLOOKUP($B$7,Aux!$E$2:$G$13,2,FALSE))*(tbVisitas[Data]&lt;=VLOOKUP($B$7,Aux!$E$2:$G$13,3,FALSE))=1,tbVisitas[Linha]),0),9),"")</f>
        <v/>
      </c>
    </row>
    <row r="142" spans="4:14" ht="30" customHeight="1" x14ac:dyDescent="0.25">
      <c r="D142" s="28" t="str">
        <f ca="1">IF($G142="","",IFERROR(INDEX(tbVisitas[],MATCH($G142,tbVisitas[Linha],0),2),""))</f>
        <v/>
      </c>
      <c r="E142" s="28" t="str">
        <f ca="1">IF($G142="","",IFERROR(INDEX(tbVisitas[],MATCH($G142,tbVisitas[Linha],0),5),""))</f>
        <v/>
      </c>
      <c r="F142" s="29" t="str">
        <f ca="1">IF($G142="","",IFERROR(INDEX(tbVisitas[],MATCH($G142,tbVisitas[Linha],0),1),""))</f>
        <v/>
      </c>
      <c r="G142" s="30" t="str">
        <f t="array" aca="1" ref="G142" ca="1">IFERROR(INDEX(tbVisitas[],MATCH(SMALL(IF((tbVisitas[Realizada?]="Sim")*(tbVisitas[Cliente]=$B$5)*(tbVisitas[Data]&gt;=VLOOKUP($B$7,Aux!$E$2:$G$13,2,FALSE))*(tbVisitas[Data]&lt;=VLOOKUP($B$7,Aux!$E$2:$G$13,3,FALSE))=1,tbVisitas[Linha]),ROW(A137)),IF((tbVisitas[Realizada?]="Sim")*(tbVisitas[Cliente]=$B$5)*(tbVisitas[Data]&gt;=VLOOKUP($B$7,Aux!$E$2:$G$13,2,FALSE))*(tbVisitas[Data]&lt;=VLOOKUP($B$7,Aux!$E$2:$G$13,3,FALSE))=1,tbVisitas[Linha]),0),9),"")</f>
        <v/>
      </c>
      <c r="I142" s="28" t="str">
        <f ca="1">IF($N142="","",IFERROR(INDEX(tbVisitas[],MATCH($N142,tbVisitas[Linha],0),2),""))</f>
        <v/>
      </c>
      <c r="J142" s="28" t="str">
        <f ca="1">IF($N142="","",IFERROR(INDEX(tbVisitas[],MATCH($N142,tbVisitas[Linha],0),5),""))</f>
        <v/>
      </c>
      <c r="K142" s="29" t="str">
        <f ca="1">IF($N142="","",IFERROR(INDEX(tbVisitas[],MATCH($N142,tbVisitas[Linha],0),1),""))</f>
        <v/>
      </c>
      <c r="L142" s="30" t="str">
        <f ca="1">IF($N142="","",IFERROR(INDEX(tbVisitas[],MATCH($N142,tbVisitas[Linha],0),6),""))</f>
        <v/>
      </c>
      <c r="M142" s="30" t="str">
        <f ca="1">IF($N142="","",IFERROR(INDEX(tbVisitas[],MATCH($N142,tbVisitas[Linha],0),7),""))</f>
        <v/>
      </c>
      <c r="N142" s="30" t="str">
        <f t="array" aca="1" ref="N142" ca="1">IFERROR(INDEX(tbVisitas[],MATCH(SMALL(IF((tbVisitas[Realizada?]&lt;&gt;"Sim")*(tbVisitas[Cliente]=$B$5)*(tbVisitas[Data]&gt;=VLOOKUP($B$7,Aux!$E$2:$G$13,2,FALSE))*(tbVisitas[Data]&lt;=VLOOKUP($B$7,Aux!$E$2:$G$13,3,FALSE))=1,tbVisitas[Linha]),ROW(H137)),IF((tbVisitas[Realizada?]&lt;&gt;"Sim")*(tbVisitas[Cliente]=$B$5)*(tbVisitas[Data]&gt;=VLOOKUP($B$7,Aux!$E$2:$G$13,2,FALSE))*(tbVisitas[Data]&lt;=VLOOKUP($B$7,Aux!$E$2:$G$13,3,FALSE))=1,tbVisitas[Linha]),0),9),"")</f>
        <v/>
      </c>
    </row>
    <row r="143" spans="4:14" ht="30" customHeight="1" x14ac:dyDescent="0.25">
      <c r="D143" s="28" t="str">
        <f ca="1">IF($G143="","",IFERROR(INDEX(tbVisitas[],MATCH($G143,tbVisitas[Linha],0),2),""))</f>
        <v/>
      </c>
      <c r="E143" s="28" t="str">
        <f ca="1">IF($G143="","",IFERROR(INDEX(tbVisitas[],MATCH($G143,tbVisitas[Linha],0),5),""))</f>
        <v/>
      </c>
      <c r="F143" s="29" t="str">
        <f ca="1">IF($G143="","",IFERROR(INDEX(tbVisitas[],MATCH($G143,tbVisitas[Linha],0),1),""))</f>
        <v/>
      </c>
      <c r="G143" s="30" t="str">
        <f t="array" aca="1" ref="G143" ca="1">IFERROR(INDEX(tbVisitas[],MATCH(SMALL(IF((tbVisitas[Realizada?]="Sim")*(tbVisitas[Cliente]=$B$5)*(tbVisitas[Data]&gt;=VLOOKUP($B$7,Aux!$E$2:$G$13,2,FALSE))*(tbVisitas[Data]&lt;=VLOOKUP($B$7,Aux!$E$2:$G$13,3,FALSE))=1,tbVisitas[Linha]),ROW(A138)),IF((tbVisitas[Realizada?]="Sim")*(tbVisitas[Cliente]=$B$5)*(tbVisitas[Data]&gt;=VLOOKUP($B$7,Aux!$E$2:$G$13,2,FALSE))*(tbVisitas[Data]&lt;=VLOOKUP($B$7,Aux!$E$2:$G$13,3,FALSE))=1,tbVisitas[Linha]),0),9),"")</f>
        <v/>
      </c>
      <c r="I143" s="28" t="str">
        <f ca="1">IF($N143="","",IFERROR(INDEX(tbVisitas[],MATCH($N143,tbVisitas[Linha],0),2),""))</f>
        <v/>
      </c>
      <c r="J143" s="28" t="str">
        <f ca="1">IF($N143="","",IFERROR(INDEX(tbVisitas[],MATCH($N143,tbVisitas[Linha],0),5),""))</f>
        <v/>
      </c>
      <c r="K143" s="29" t="str">
        <f ca="1">IF($N143="","",IFERROR(INDEX(tbVisitas[],MATCH($N143,tbVisitas[Linha],0),1),""))</f>
        <v/>
      </c>
      <c r="L143" s="30" t="str">
        <f ca="1">IF($N143="","",IFERROR(INDEX(tbVisitas[],MATCH($N143,tbVisitas[Linha],0),6),""))</f>
        <v/>
      </c>
      <c r="M143" s="30" t="str">
        <f ca="1">IF($N143="","",IFERROR(INDEX(tbVisitas[],MATCH($N143,tbVisitas[Linha],0),7),""))</f>
        <v/>
      </c>
      <c r="N143" s="30" t="str">
        <f t="array" aca="1" ref="N143" ca="1">IFERROR(INDEX(tbVisitas[],MATCH(SMALL(IF((tbVisitas[Realizada?]&lt;&gt;"Sim")*(tbVisitas[Cliente]=$B$5)*(tbVisitas[Data]&gt;=VLOOKUP($B$7,Aux!$E$2:$G$13,2,FALSE))*(tbVisitas[Data]&lt;=VLOOKUP($B$7,Aux!$E$2:$G$13,3,FALSE))=1,tbVisitas[Linha]),ROW(H138)),IF((tbVisitas[Realizada?]&lt;&gt;"Sim")*(tbVisitas[Cliente]=$B$5)*(tbVisitas[Data]&gt;=VLOOKUP($B$7,Aux!$E$2:$G$13,2,FALSE))*(tbVisitas[Data]&lt;=VLOOKUP($B$7,Aux!$E$2:$G$13,3,FALSE))=1,tbVisitas[Linha]),0),9),"")</f>
        <v/>
      </c>
    </row>
    <row r="144" spans="4:14" ht="30" customHeight="1" x14ac:dyDescent="0.25">
      <c r="D144" s="28" t="str">
        <f ca="1">IF($G144="","",IFERROR(INDEX(tbVisitas[],MATCH($G144,tbVisitas[Linha],0),2),""))</f>
        <v/>
      </c>
      <c r="E144" s="28" t="str">
        <f ca="1">IF($G144="","",IFERROR(INDEX(tbVisitas[],MATCH($G144,tbVisitas[Linha],0),5),""))</f>
        <v/>
      </c>
      <c r="F144" s="29" t="str">
        <f ca="1">IF($G144="","",IFERROR(INDEX(tbVisitas[],MATCH($G144,tbVisitas[Linha],0),1),""))</f>
        <v/>
      </c>
      <c r="G144" s="30" t="str">
        <f t="array" aca="1" ref="G144" ca="1">IFERROR(INDEX(tbVisitas[],MATCH(SMALL(IF((tbVisitas[Realizada?]="Sim")*(tbVisitas[Cliente]=$B$5)*(tbVisitas[Data]&gt;=VLOOKUP($B$7,Aux!$E$2:$G$13,2,FALSE))*(tbVisitas[Data]&lt;=VLOOKUP($B$7,Aux!$E$2:$G$13,3,FALSE))=1,tbVisitas[Linha]),ROW(A139)),IF((tbVisitas[Realizada?]="Sim")*(tbVisitas[Cliente]=$B$5)*(tbVisitas[Data]&gt;=VLOOKUP($B$7,Aux!$E$2:$G$13,2,FALSE))*(tbVisitas[Data]&lt;=VLOOKUP($B$7,Aux!$E$2:$G$13,3,FALSE))=1,tbVisitas[Linha]),0),9),"")</f>
        <v/>
      </c>
      <c r="I144" s="28" t="str">
        <f ca="1">IF($N144="","",IFERROR(INDEX(tbVisitas[],MATCH($N144,tbVisitas[Linha],0),2),""))</f>
        <v/>
      </c>
      <c r="J144" s="28" t="str">
        <f ca="1">IF($N144="","",IFERROR(INDEX(tbVisitas[],MATCH($N144,tbVisitas[Linha],0),5),""))</f>
        <v/>
      </c>
      <c r="K144" s="29" t="str">
        <f ca="1">IF($N144="","",IFERROR(INDEX(tbVisitas[],MATCH($N144,tbVisitas[Linha],0),1),""))</f>
        <v/>
      </c>
      <c r="L144" s="30" t="str">
        <f ca="1">IF($N144="","",IFERROR(INDEX(tbVisitas[],MATCH($N144,tbVisitas[Linha],0),6),""))</f>
        <v/>
      </c>
      <c r="M144" s="30" t="str">
        <f ca="1">IF($N144="","",IFERROR(INDEX(tbVisitas[],MATCH($N144,tbVisitas[Linha],0),7),""))</f>
        <v/>
      </c>
      <c r="N144" s="30" t="str">
        <f t="array" aca="1" ref="N144" ca="1">IFERROR(INDEX(tbVisitas[],MATCH(SMALL(IF((tbVisitas[Realizada?]&lt;&gt;"Sim")*(tbVisitas[Cliente]=$B$5)*(tbVisitas[Data]&gt;=VLOOKUP($B$7,Aux!$E$2:$G$13,2,FALSE))*(tbVisitas[Data]&lt;=VLOOKUP($B$7,Aux!$E$2:$G$13,3,FALSE))=1,tbVisitas[Linha]),ROW(H139)),IF((tbVisitas[Realizada?]&lt;&gt;"Sim")*(tbVisitas[Cliente]=$B$5)*(tbVisitas[Data]&gt;=VLOOKUP($B$7,Aux!$E$2:$G$13,2,FALSE))*(tbVisitas[Data]&lt;=VLOOKUP($B$7,Aux!$E$2:$G$13,3,FALSE))=1,tbVisitas[Linha]),0),9),"")</f>
        <v/>
      </c>
    </row>
    <row r="145" spans="4:14" ht="30" customHeight="1" x14ac:dyDescent="0.25">
      <c r="D145" s="28" t="str">
        <f ca="1">IF($G145="","",IFERROR(INDEX(tbVisitas[],MATCH($G145,tbVisitas[Linha],0),2),""))</f>
        <v/>
      </c>
      <c r="E145" s="28" t="str">
        <f ca="1">IF($G145="","",IFERROR(INDEX(tbVisitas[],MATCH($G145,tbVisitas[Linha],0),5),""))</f>
        <v/>
      </c>
      <c r="F145" s="29" t="str">
        <f ca="1">IF($G145="","",IFERROR(INDEX(tbVisitas[],MATCH($G145,tbVisitas[Linha],0),1),""))</f>
        <v/>
      </c>
      <c r="G145" s="30" t="str">
        <f t="array" aca="1" ref="G145" ca="1">IFERROR(INDEX(tbVisitas[],MATCH(SMALL(IF((tbVisitas[Realizada?]="Sim")*(tbVisitas[Cliente]=$B$5)*(tbVisitas[Data]&gt;=VLOOKUP($B$7,Aux!$E$2:$G$13,2,FALSE))*(tbVisitas[Data]&lt;=VLOOKUP($B$7,Aux!$E$2:$G$13,3,FALSE))=1,tbVisitas[Linha]),ROW(A140)),IF((tbVisitas[Realizada?]="Sim")*(tbVisitas[Cliente]=$B$5)*(tbVisitas[Data]&gt;=VLOOKUP($B$7,Aux!$E$2:$G$13,2,FALSE))*(tbVisitas[Data]&lt;=VLOOKUP($B$7,Aux!$E$2:$G$13,3,FALSE))=1,tbVisitas[Linha]),0),9),"")</f>
        <v/>
      </c>
      <c r="I145" s="28" t="str">
        <f ca="1">IF($N145="","",IFERROR(INDEX(tbVisitas[],MATCH($N145,tbVisitas[Linha],0),2),""))</f>
        <v/>
      </c>
      <c r="J145" s="28" t="str">
        <f ca="1">IF($N145="","",IFERROR(INDEX(tbVisitas[],MATCH($N145,tbVisitas[Linha],0),5),""))</f>
        <v/>
      </c>
      <c r="K145" s="29" t="str">
        <f ca="1">IF($N145="","",IFERROR(INDEX(tbVisitas[],MATCH($N145,tbVisitas[Linha],0),1),""))</f>
        <v/>
      </c>
      <c r="L145" s="30" t="str">
        <f ca="1">IF($N145="","",IFERROR(INDEX(tbVisitas[],MATCH($N145,tbVisitas[Linha],0),6),""))</f>
        <v/>
      </c>
      <c r="M145" s="30" t="str">
        <f ca="1">IF($N145="","",IFERROR(INDEX(tbVisitas[],MATCH($N145,tbVisitas[Linha],0),7),""))</f>
        <v/>
      </c>
      <c r="N145" s="30" t="str">
        <f t="array" aca="1" ref="N145" ca="1">IFERROR(INDEX(tbVisitas[],MATCH(SMALL(IF((tbVisitas[Realizada?]&lt;&gt;"Sim")*(tbVisitas[Cliente]=$B$5)*(tbVisitas[Data]&gt;=VLOOKUP($B$7,Aux!$E$2:$G$13,2,FALSE))*(tbVisitas[Data]&lt;=VLOOKUP($B$7,Aux!$E$2:$G$13,3,FALSE))=1,tbVisitas[Linha]),ROW(H140)),IF((tbVisitas[Realizada?]&lt;&gt;"Sim")*(tbVisitas[Cliente]=$B$5)*(tbVisitas[Data]&gt;=VLOOKUP($B$7,Aux!$E$2:$G$13,2,FALSE))*(tbVisitas[Data]&lt;=VLOOKUP($B$7,Aux!$E$2:$G$13,3,FALSE))=1,tbVisitas[Linha]),0),9),"")</f>
        <v/>
      </c>
    </row>
    <row r="146" spans="4:14" ht="30" customHeight="1" x14ac:dyDescent="0.25">
      <c r="D146" s="28" t="str">
        <f ca="1">IF($G146="","",IFERROR(INDEX(tbVisitas[],MATCH($G146,tbVisitas[Linha],0),2),""))</f>
        <v/>
      </c>
      <c r="E146" s="28" t="str">
        <f ca="1">IF($G146="","",IFERROR(INDEX(tbVisitas[],MATCH($G146,tbVisitas[Linha],0),5),""))</f>
        <v/>
      </c>
      <c r="F146" s="29" t="str">
        <f ca="1">IF($G146="","",IFERROR(INDEX(tbVisitas[],MATCH($G146,tbVisitas[Linha],0),1),""))</f>
        <v/>
      </c>
      <c r="G146" s="30" t="str">
        <f t="array" aca="1" ref="G146" ca="1">IFERROR(INDEX(tbVisitas[],MATCH(SMALL(IF((tbVisitas[Realizada?]="Sim")*(tbVisitas[Cliente]=$B$5)*(tbVisitas[Data]&gt;=VLOOKUP($B$7,Aux!$E$2:$G$13,2,FALSE))*(tbVisitas[Data]&lt;=VLOOKUP($B$7,Aux!$E$2:$G$13,3,FALSE))=1,tbVisitas[Linha]),ROW(A141)),IF((tbVisitas[Realizada?]="Sim")*(tbVisitas[Cliente]=$B$5)*(tbVisitas[Data]&gt;=VLOOKUP($B$7,Aux!$E$2:$G$13,2,FALSE))*(tbVisitas[Data]&lt;=VLOOKUP($B$7,Aux!$E$2:$G$13,3,FALSE))=1,tbVisitas[Linha]),0),9),"")</f>
        <v/>
      </c>
      <c r="I146" s="28" t="str">
        <f ca="1">IF($N146="","",IFERROR(INDEX(tbVisitas[],MATCH($N146,tbVisitas[Linha],0),2),""))</f>
        <v/>
      </c>
      <c r="J146" s="28" t="str">
        <f ca="1">IF($N146="","",IFERROR(INDEX(tbVisitas[],MATCH($N146,tbVisitas[Linha],0),5),""))</f>
        <v/>
      </c>
      <c r="K146" s="29" t="str">
        <f ca="1">IF($N146="","",IFERROR(INDEX(tbVisitas[],MATCH($N146,tbVisitas[Linha],0),1),""))</f>
        <v/>
      </c>
      <c r="L146" s="30" t="str">
        <f ca="1">IF($N146="","",IFERROR(INDEX(tbVisitas[],MATCH($N146,tbVisitas[Linha],0),6),""))</f>
        <v/>
      </c>
      <c r="M146" s="30" t="str">
        <f ca="1">IF($N146="","",IFERROR(INDEX(tbVisitas[],MATCH($N146,tbVisitas[Linha],0),7),""))</f>
        <v/>
      </c>
      <c r="N146" s="30" t="str">
        <f t="array" aca="1" ref="N146" ca="1">IFERROR(INDEX(tbVisitas[],MATCH(SMALL(IF((tbVisitas[Realizada?]&lt;&gt;"Sim")*(tbVisitas[Cliente]=$B$5)*(tbVisitas[Data]&gt;=VLOOKUP($B$7,Aux!$E$2:$G$13,2,FALSE))*(tbVisitas[Data]&lt;=VLOOKUP($B$7,Aux!$E$2:$G$13,3,FALSE))=1,tbVisitas[Linha]),ROW(H141)),IF((tbVisitas[Realizada?]&lt;&gt;"Sim")*(tbVisitas[Cliente]=$B$5)*(tbVisitas[Data]&gt;=VLOOKUP($B$7,Aux!$E$2:$G$13,2,FALSE))*(tbVisitas[Data]&lt;=VLOOKUP($B$7,Aux!$E$2:$G$13,3,FALSE))=1,tbVisitas[Linha]),0),9),"")</f>
        <v/>
      </c>
    </row>
    <row r="147" spans="4:14" ht="30" customHeight="1" x14ac:dyDescent="0.25">
      <c r="D147" s="28" t="str">
        <f ca="1">IF($G147="","",IFERROR(INDEX(tbVisitas[],MATCH($G147,tbVisitas[Linha],0),2),""))</f>
        <v/>
      </c>
      <c r="E147" s="28" t="str">
        <f ca="1">IF($G147="","",IFERROR(INDEX(tbVisitas[],MATCH($G147,tbVisitas[Linha],0),5),""))</f>
        <v/>
      </c>
      <c r="F147" s="29" t="str">
        <f ca="1">IF($G147="","",IFERROR(INDEX(tbVisitas[],MATCH($G147,tbVisitas[Linha],0),1),""))</f>
        <v/>
      </c>
      <c r="G147" s="30" t="str">
        <f t="array" aca="1" ref="G147" ca="1">IFERROR(INDEX(tbVisitas[],MATCH(SMALL(IF((tbVisitas[Realizada?]="Sim")*(tbVisitas[Cliente]=$B$5)*(tbVisitas[Data]&gt;=VLOOKUP($B$7,Aux!$E$2:$G$13,2,FALSE))*(tbVisitas[Data]&lt;=VLOOKUP($B$7,Aux!$E$2:$G$13,3,FALSE))=1,tbVisitas[Linha]),ROW(A142)),IF((tbVisitas[Realizada?]="Sim")*(tbVisitas[Cliente]=$B$5)*(tbVisitas[Data]&gt;=VLOOKUP($B$7,Aux!$E$2:$G$13,2,FALSE))*(tbVisitas[Data]&lt;=VLOOKUP($B$7,Aux!$E$2:$G$13,3,FALSE))=1,tbVisitas[Linha]),0),9),"")</f>
        <v/>
      </c>
      <c r="I147" s="28" t="str">
        <f ca="1">IF($N147="","",IFERROR(INDEX(tbVisitas[],MATCH($N147,tbVisitas[Linha],0),2),""))</f>
        <v/>
      </c>
      <c r="J147" s="28" t="str">
        <f ca="1">IF($N147="","",IFERROR(INDEX(tbVisitas[],MATCH($N147,tbVisitas[Linha],0),5),""))</f>
        <v/>
      </c>
      <c r="K147" s="29" t="str">
        <f ca="1">IF($N147="","",IFERROR(INDEX(tbVisitas[],MATCH($N147,tbVisitas[Linha],0),1),""))</f>
        <v/>
      </c>
      <c r="L147" s="30" t="str">
        <f ca="1">IF($N147="","",IFERROR(INDEX(tbVisitas[],MATCH($N147,tbVisitas[Linha],0),6),""))</f>
        <v/>
      </c>
      <c r="M147" s="30" t="str">
        <f ca="1">IF($N147="","",IFERROR(INDEX(tbVisitas[],MATCH($N147,tbVisitas[Linha],0),7),""))</f>
        <v/>
      </c>
      <c r="N147" s="30" t="str">
        <f t="array" aca="1" ref="N147" ca="1">IFERROR(INDEX(tbVisitas[],MATCH(SMALL(IF((tbVisitas[Realizada?]&lt;&gt;"Sim")*(tbVisitas[Cliente]=$B$5)*(tbVisitas[Data]&gt;=VLOOKUP($B$7,Aux!$E$2:$G$13,2,FALSE))*(tbVisitas[Data]&lt;=VLOOKUP($B$7,Aux!$E$2:$G$13,3,FALSE))=1,tbVisitas[Linha]),ROW(H142)),IF((tbVisitas[Realizada?]&lt;&gt;"Sim")*(tbVisitas[Cliente]=$B$5)*(tbVisitas[Data]&gt;=VLOOKUP($B$7,Aux!$E$2:$G$13,2,FALSE))*(tbVisitas[Data]&lt;=VLOOKUP($B$7,Aux!$E$2:$G$13,3,FALSE))=1,tbVisitas[Linha]),0),9),"")</f>
        <v/>
      </c>
    </row>
    <row r="148" spans="4:14" ht="30" customHeight="1" x14ac:dyDescent="0.25">
      <c r="D148" s="28" t="str">
        <f ca="1">IF($G148="","",IFERROR(INDEX(tbVisitas[],MATCH($G148,tbVisitas[Linha],0),2),""))</f>
        <v/>
      </c>
      <c r="E148" s="28" t="str">
        <f ca="1">IF($G148="","",IFERROR(INDEX(tbVisitas[],MATCH($G148,tbVisitas[Linha],0),5),""))</f>
        <v/>
      </c>
      <c r="F148" s="29" t="str">
        <f ca="1">IF($G148="","",IFERROR(INDEX(tbVisitas[],MATCH($G148,tbVisitas[Linha],0),1),""))</f>
        <v/>
      </c>
      <c r="G148" s="30" t="str">
        <f t="array" aca="1" ref="G148" ca="1">IFERROR(INDEX(tbVisitas[],MATCH(SMALL(IF((tbVisitas[Realizada?]="Sim")*(tbVisitas[Cliente]=$B$5)*(tbVisitas[Data]&gt;=VLOOKUP($B$7,Aux!$E$2:$G$13,2,FALSE))*(tbVisitas[Data]&lt;=VLOOKUP($B$7,Aux!$E$2:$G$13,3,FALSE))=1,tbVisitas[Linha]),ROW(A143)),IF((tbVisitas[Realizada?]="Sim")*(tbVisitas[Cliente]=$B$5)*(tbVisitas[Data]&gt;=VLOOKUP($B$7,Aux!$E$2:$G$13,2,FALSE))*(tbVisitas[Data]&lt;=VLOOKUP($B$7,Aux!$E$2:$G$13,3,FALSE))=1,tbVisitas[Linha]),0),9),"")</f>
        <v/>
      </c>
      <c r="I148" s="28" t="str">
        <f ca="1">IF($N148="","",IFERROR(INDEX(tbVisitas[],MATCH($N148,tbVisitas[Linha],0),2),""))</f>
        <v/>
      </c>
      <c r="J148" s="28" t="str">
        <f ca="1">IF($N148="","",IFERROR(INDEX(tbVisitas[],MATCH($N148,tbVisitas[Linha],0),5),""))</f>
        <v/>
      </c>
      <c r="K148" s="29" t="str">
        <f ca="1">IF($N148="","",IFERROR(INDEX(tbVisitas[],MATCH($N148,tbVisitas[Linha],0),1),""))</f>
        <v/>
      </c>
      <c r="L148" s="30" t="str">
        <f ca="1">IF($N148="","",IFERROR(INDEX(tbVisitas[],MATCH($N148,tbVisitas[Linha],0),6),""))</f>
        <v/>
      </c>
      <c r="M148" s="30" t="str">
        <f ca="1">IF($N148="","",IFERROR(INDEX(tbVisitas[],MATCH($N148,tbVisitas[Linha],0),7),""))</f>
        <v/>
      </c>
      <c r="N148" s="30" t="str">
        <f t="array" aca="1" ref="N148" ca="1">IFERROR(INDEX(tbVisitas[],MATCH(SMALL(IF((tbVisitas[Realizada?]&lt;&gt;"Sim")*(tbVisitas[Cliente]=$B$5)*(tbVisitas[Data]&gt;=VLOOKUP($B$7,Aux!$E$2:$G$13,2,FALSE))*(tbVisitas[Data]&lt;=VLOOKUP($B$7,Aux!$E$2:$G$13,3,FALSE))=1,tbVisitas[Linha]),ROW(H143)),IF((tbVisitas[Realizada?]&lt;&gt;"Sim")*(tbVisitas[Cliente]=$B$5)*(tbVisitas[Data]&gt;=VLOOKUP($B$7,Aux!$E$2:$G$13,2,FALSE))*(tbVisitas[Data]&lt;=VLOOKUP($B$7,Aux!$E$2:$G$13,3,FALSE))=1,tbVisitas[Linha]),0),9),"")</f>
        <v/>
      </c>
    </row>
    <row r="149" spans="4:14" ht="30" customHeight="1" x14ac:dyDescent="0.25">
      <c r="D149" s="28" t="str">
        <f ca="1">IF($G149="","",IFERROR(INDEX(tbVisitas[],MATCH($G149,tbVisitas[Linha],0),2),""))</f>
        <v/>
      </c>
      <c r="E149" s="28" t="str">
        <f ca="1">IF($G149="","",IFERROR(INDEX(tbVisitas[],MATCH($G149,tbVisitas[Linha],0),5),""))</f>
        <v/>
      </c>
      <c r="F149" s="29" t="str">
        <f ca="1">IF($G149="","",IFERROR(INDEX(tbVisitas[],MATCH($G149,tbVisitas[Linha],0),1),""))</f>
        <v/>
      </c>
      <c r="G149" s="30" t="str">
        <f t="array" aca="1" ref="G149" ca="1">IFERROR(INDEX(tbVisitas[],MATCH(SMALL(IF((tbVisitas[Realizada?]="Sim")*(tbVisitas[Cliente]=$B$5)*(tbVisitas[Data]&gt;=VLOOKUP($B$7,Aux!$E$2:$G$13,2,FALSE))*(tbVisitas[Data]&lt;=VLOOKUP($B$7,Aux!$E$2:$G$13,3,FALSE))=1,tbVisitas[Linha]),ROW(A144)),IF((tbVisitas[Realizada?]="Sim")*(tbVisitas[Cliente]=$B$5)*(tbVisitas[Data]&gt;=VLOOKUP($B$7,Aux!$E$2:$G$13,2,FALSE))*(tbVisitas[Data]&lt;=VLOOKUP($B$7,Aux!$E$2:$G$13,3,FALSE))=1,tbVisitas[Linha]),0),9),"")</f>
        <v/>
      </c>
      <c r="I149" s="28" t="str">
        <f ca="1">IF($N149="","",IFERROR(INDEX(tbVisitas[],MATCH($N149,tbVisitas[Linha],0),2),""))</f>
        <v/>
      </c>
      <c r="J149" s="28" t="str">
        <f ca="1">IF($N149="","",IFERROR(INDEX(tbVisitas[],MATCH($N149,tbVisitas[Linha],0),5),""))</f>
        <v/>
      </c>
      <c r="K149" s="29" t="str">
        <f ca="1">IF($N149="","",IFERROR(INDEX(tbVisitas[],MATCH($N149,tbVisitas[Linha],0),1),""))</f>
        <v/>
      </c>
      <c r="L149" s="30" t="str">
        <f ca="1">IF($N149="","",IFERROR(INDEX(tbVisitas[],MATCH($N149,tbVisitas[Linha],0),6),""))</f>
        <v/>
      </c>
      <c r="M149" s="30" t="str">
        <f ca="1">IF($N149="","",IFERROR(INDEX(tbVisitas[],MATCH($N149,tbVisitas[Linha],0),7),""))</f>
        <v/>
      </c>
      <c r="N149" s="30" t="str">
        <f t="array" aca="1" ref="N149" ca="1">IFERROR(INDEX(tbVisitas[],MATCH(SMALL(IF((tbVisitas[Realizada?]&lt;&gt;"Sim")*(tbVisitas[Cliente]=$B$5)*(tbVisitas[Data]&gt;=VLOOKUP($B$7,Aux!$E$2:$G$13,2,FALSE))*(tbVisitas[Data]&lt;=VLOOKUP($B$7,Aux!$E$2:$G$13,3,FALSE))=1,tbVisitas[Linha]),ROW(H144)),IF((tbVisitas[Realizada?]&lt;&gt;"Sim")*(tbVisitas[Cliente]=$B$5)*(tbVisitas[Data]&gt;=VLOOKUP($B$7,Aux!$E$2:$G$13,2,FALSE))*(tbVisitas[Data]&lt;=VLOOKUP($B$7,Aux!$E$2:$G$13,3,FALSE))=1,tbVisitas[Linha]),0),9),"")</f>
        <v/>
      </c>
    </row>
    <row r="150" spans="4:14" ht="30" customHeight="1" x14ac:dyDescent="0.25">
      <c r="D150" s="28" t="str">
        <f ca="1">IF($G150="","",IFERROR(INDEX(tbVisitas[],MATCH($G150,tbVisitas[Linha],0),2),""))</f>
        <v/>
      </c>
      <c r="E150" s="28" t="str">
        <f ca="1">IF($G150="","",IFERROR(INDEX(tbVisitas[],MATCH($G150,tbVisitas[Linha],0),5),""))</f>
        <v/>
      </c>
      <c r="F150" s="29" t="str">
        <f ca="1">IF($G150="","",IFERROR(INDEX(tbVisitas[],MATCH($G150,tbVisitas[Linha],0),1),""))</f>
        <v/>
      </c>
      <c r="G150" s="30" t="str">
        <f t="array" aca="1" ref="G150" ca="1">IFERROR(INDEX(tbVisitas[],MATCH(SMALL(IF((tbVisitas[Realizada?]="Sim")*(tbVisitas[Cliente]=$B$5)*(tbVisitas[Data]&gt;=VLOOKUP($B$7,Aux!$E$2:$G$13,2,FALSE))*(tbVisitas[Data]&lt;=VLOOKUP($B$7,Aux!$E$2:$G$13,3,FALSE))=1,tbVisitas[Linha]),ROW(A145)),IF((tbVisitas[Realizada?]="Sim")*(tbVisitas[Cliente]=$B$5)*(tbVisitas[Data]&gt;=VLOOKUP($B$7,Aux!$E$2:$G$13,2,FALSE))*(tbVisitas[Data]&lt;=VLOOKUP($B$7,Aux!$E$2:$G$13,3,FALSE))=1,tbVisitas[Linha]),0),9),"")</f>
        <v/>
      </c>
      <c r="I150" s="28" t="str">
        <f ca="1">IF($N150="","",IFERROR(INDEX(tbVisitas[],MATCH($N150,tbVisitas[Linha],0),2),""))</f>
        <v/>
      </c>
      <c r="J150" s="28" t="str">
        <f ca="1">IF($N150="","",IFERROR(INDEX(tbVisitas[],MATCH($N150,tbVisitas[Linha],0),5),""))</f>
        <v/>
      </c>
      <c r="K150" s="29" t="str">
        <f ca="1">IF($N150="","",IFERROR(INDEX(tbVisitas[],MATCH($N150,tbVisitas[Linha],0),1),""))</f>
        <v/>
      </c>
      <c r="L150" s="30" t="str">
        <f ca="1">IF($N150="","",IFERROR(INDEX(tbVisitas[],MATCH($N150,tbVisitas[Linha],0),6),""))</f>
        <v/>
      </c>
      <c r="M150" s="30" t="str">
        <f ca="1">IF($N150="","",IFERROR(INDEX(tbVisitas[],MATCH($N150,tbVisitas[Linha],0),7),""))</f>
        <v/>
      </c>
      <c r="N150" s="30" t="str">
        <f t="array" aca="1" ref="N150" ca="1">IFERROR(INDEX(tbVisitas[],MATCH(SMALL(IF((tbVisitas[Realizada?]&lt;&gt;"Sim")*(tbVisitas[Cliente]=$B$5)*(tbVisitas[Data]&gt;=VLOOKUP($B$7,Aux!$E$2:$G$13,2,FALSE))*(tbVisitas[Data]&lt;=VLOOKUP($B$7,Aux!$E$2:$G$13,3,FALSE))=1,tbVisitas[Linha]),ROW(H145)),IF((tbVisitas[Realizada?]&lt;&gt;"Sim")*(tbVisitas[Cliente]=$B$5)*(tbVisitas[Data]&gt;=VLOOKUP($B$7,Aux!$E$2:$G$13,2,FALSE))*(tbVisitas[Data]&lt;=VLOOKUP($B$7,Aux!$E$2:$G$13,3,FALSE))=1,tbVisitas[Linha]),0),9),"")</f>
        <v/>
      </c>
    </row>
    <row r="151" spans="4:14" ht="30" customHeight="1" x14ac:dyDescent="0.25">
      <c r="D151" s="28" t="str">
        <f ca="1">IF($G151="","",IFERROR(INDEX(tbVisitas[],MATCH($G151,tbVisitas[Linha],0),2),""))</f>
        <v/>
      </c>
      <c r="E151" s="28" t="str">
        <f ca="1">IF($G151="","",IFERROR(INDEX(tbVisitas[],MATCH($G151,tbVisitas[Linha],0),5),""))</f>
        <v/>
      </c>
      <c r="F151" s="29" t="str">
        <f ca="1">IF($G151="","",IFERROR(INDEX(tbVisitas[],MATCH($G151,tbVisitas[Linha],0),1),""))</f>
        <v/>
      </c>
      <c r="G151" s="30" t="str">
        <f t="array" aca="1" ref="G151" ca="1">IFERROR(INDEX(tbVisitas[],MATCH(SMALL(IF((tbVisitas[Realizada?]="Sim")*(tbVisitas[Cliente]=$B$5)*(tbVisitas[Data]&gt;=VLOOKUP($B$7,Aux!$E$2:$G$13,2,FALSE))*(tbVisitas[Data]&lt;=VLOOKUP($B$7,Aux!$E$2:$G$13,3,FALSE))=1,tbVisitas[Linha]),ROW(A146)),IF((tbVisitas[Realizada?]="Sim")*(tbVisitas[Cliente]=$B$5)*(tbVisitas[Data]&gt;=VLOOKUP($B$7,Aux!$E$2:$G$13,2,FALSE))*(tbVisitas[Data]&lt;=VLOOKUP($B$7,Aux!$E$2:$G$13,3,FALSE))=1,tbVisitas[Linha]),0),9),"")</f>
        <v/>
      </c>
      <c r="I151" s="28" t="str">
        <f ca="1">IF($N151="","",IFERROR(INDEX(tbVisitas[],MATCH($N151,tbVisitas[Linha],0),2),""))</f>
        <v/>
      </c>
      <c r="J151" s="28" t="str">
        <f ca="1">IF($N151="","",IFERROR(INDEX(tbVisitas[],MATCH($N151,tbVisitas[Linha],0),5),""))</f>
        <v/>
      </c>
      <c r="K151" s="29" t="str">
        <f ca="1">IF($N151="","",IFERROR(INDEX(tbVisitas[],MATCH($N151,tbVisitas[Linha],0),1),""))</f>
        <v/>
      </c>
      <c r="L151" s="30" t="str">
        <f ca="1">IF($N151="","",IFERROR(INDEX(tbVisitas[],MATCH($N151,tbVisitas[Linha],0),6),""))</f>
        <v/>
      </c>
      <c r="M151" s="30" t="str">
        <f ca="1">IF($N151="","",IFERROR(INDEX(tbVisitas[],MATCH($N151,tbVisitas[Linha],0),7),""))</f>
        <v/>
      </c>
      <c r="N151" s="30" t="str">
        <f t="array" aca="1" ref="N151" ca="1">IFERROR(INDEX(tbVisitas[],MATCH(SMALL(IF((tbVisitas[Realizada?]&lt;&gt;"Sim")*(tbVisitas[Cliente]=$B$5)*(tbVisitas[Data]&gt;=VLOOKUP($B$7,Aux!$E$2:$G$13,2,FALSE))*(tbVisitas[Data]&lt;=VLOOKUP($B$7,Aux!$E$2:$G$13,3,FALSE))=1,tbVisitas[Linha]),ROW(H146)),IF((tbVisitas[Realizada?]&lt;&gt;"Sim")*(tbVisitas[Cliente]=$B$5)*(tbVisitas[Data]&gt;=VLOOKUP($B$7,Aux!$E$2:$G$13,2,FALSE))*(tbVisitas[Data]&lt;=VLOOKUP($B$7,Aux!$E$2:$G$13,3,FALSE))=1,tbVisitas[Linha]),0),9),"")</f>
        <v/>
      </c>
    </row>
    <row r="152" spans="4:14" ht="30" customHeight="1" x14ac:dyDescent="0.25">
      <c r="D152" s="28" t="str">
        <f ca="1">IF($G152="","",IFERROR(INDEX(tbVisitas[],MATCH($G152,tbVisitas[Linha],0),2),""))</f>
        <v/>
      </c>
      <c r="E152" s="28" t="str">
        <f ca="1">IF($G152="","",IFERROR(INDEX(tbVisitas[],MATCH($G152,tbVisitas[Linha],0),5),""))</f>
        <v/>
      </c>
      <c r="F152" s="29" t="str">
        <f ca="1">IF($G152="","",IFERROR(INDEX(tbVisitas[],MATCH($G152,tbVisitas[Linha],0),1),""))</f>
        <v/>
      </c>
      <c r="G152" s="30" t="str">
        <f t="array" aca="1" ref="G152" ca="1">IFERROR(INDEX(tbVisitas[],MATCH(SMALL(IF((tbVisitas[Realizada?]="Sim")*(tbVisitas[Cliente]=$B$5)*(tbVisitas[Data]&gt;=VLOOKUP($B$7,Aux!$E$2:$G$13,2,FALSE))*(tbVisitas[Data]&lt;=VLOOKUP($B$7,Aux!$E$2:$G$13,3,FALSE))=1,tbVisitas[Linha]),ROW(A147)),IF((tbVisitas[Realizada?]="Sim")*(tbVisitas[Cliente]=$B$5)*(tbVisitas[Data]&gt;=VLOOKUP($B$7,Aux!$E$2:$G$13,2,FALSE))*(tbVisitas[Data]&lt;=VLOOKUP($B$7,Aux!$E$2:$G$13,3,FALSE))=1,tbVisitas[Linha]),0),9),"")</f>
        <v/>
      </c>
      <c r="I152" s="28" t="str">
        <f ca="1">IF($N152="","",IFERROR(INDEX(tbVisitas[],MATCH($N152,tbVisitas[Linha],0),2),""))</f>
        <v/>
      </c>
      <c r="J152" s="28" t="str">
        <f ca="1">IF($N152="","",IFERROR(INDEX(tbVisitas[],MATCH($N152,tbVisitas[Linha],0),5),""))</f>
        <v/>
      </c>
      <c r="K152" s="29" t="str">
        <f ca="1">IF($N152="","",IFERROR(INDEX(tbVisitas[],MATCH($N152,tbVisitas[Linha],0),1),""))</f>
        <v/>
      </c>
      <c r="L152" s="30" t="str">
        <f ca="1">IF($N152="","",IFERROR(INDEX(tbVisitas[],MATCH($N152,tbVisitas[Linha],0),6),""))</f>
        <v/>
      </c>
      <c r="M152" s="30" t="str">
        <f ca="1">IF($N152="","",IFERROR(INDEX(tbVisitas[],MATCH($N152,tbVisitas[Linha],0),7),""))</f>
        <v/>
      </c>
      <c r="N152" s="30" t="str">
        <f t="array" aca="1" ref="N152" ca="1">IFERROR(INDEX(tbVisitas[],MATCH(SMALL(IF((tbVisitas[Realizada?]&lt;&gt;"Sim")*(tbVisitas[Cliente]=$B$5)*(tbVisitas[Data]&gt;=VLOOKUP($B$7,Aux!$E$2:$G$13,2,FALSE))*(tbVisitas[Data]&lt;=VLOOKUP($B$7,Aux!$E$2:$G$13,3,FALSE))=1,tbVisitas[Linha]),ROW(H147)),IF((tbVisitas[Realizada?]&lt;&gt;"Sim")*(tbVisitas[Cliente]=$B$5)*(tbVisitas[Data]&gt;=VLOOKUP($B$7,Aux!$E$2:$G$13,2,FALSE))*(tbVisitas[Data]&lt;=VLOOKUP($B$7,Aux!$E$2:$G$13,3,FALSE))=1,tbVisitas[Linha]),0),9),"")</f>
        <v/>
      </c>
    </row>
    <row r="153" spans="4:14" ht="30" customHeight="1" x14ac:dyDescent="0.25">
      <c r="D153" s="28" t="str">
        <f ca="1">IF($G153="","",IFERROR(INDEX(tbVisitas[],MATCH($G153,tbVisitas[Linha],0),2),""))</f>
        <v/>
      </c>
      <c r="E153" s="28" t="str">
        <f ca="1">IF($G153="","",IFERROR(INDEX(tbVisitas[],MATCH($G153,tbVisitas[Linha],0),5),""))</f>
        <v/>
      </c>
      <c r="F153" s="29" t="str">
        <f ca="1">IF($G153="","",IFERROR(INDEX(tbVisitas[],MATCH($G153,tbVisitas[Linha],0),1),""))</f>
        <v/>
      </c>
      <c r="G153" s="30" t="str">
        <f t="array" aca="1" ref="G153" ca="1">IFERROR(INDEX(tbVisitas[],MATCH(SMALL(IF((tbVisitas[Realizada?]="Sim")*(tbVisitas[Cliente]=$B$5)*(tbVisitas[Data]&gt;=VLOOKUP($B$7,Aux!$E$2:$G$13,2,FALSE))*(tbVisitas[Data]&lt;=VLOOKUP($B$7,Aux!$E$2:$G$13,3,FALSE))=1,tbVisitas[Linha]),ROW(A148)),IF((tbVisitas[Realizada?]="Sim")*(tbVisitas[Cliente]=$B$5)*(tbVisitas[Data]&gt;=VLOOKUP($B$7,Aux!$E$2:$G$13,2,FALSE))*(tbVisitas[Data]&lt;=VLOOKUP($B$7,Aux!$E$2:$G$13,3,FALSE))=1,tbVisitas[Linha]),0),9),"")</f>
        <v/>
      </c>
      <c r="I153" s="28" t="str">
        <f ca="1">IF($N153="","",IFERROR(INDEX(tbVisitas[],MATCH($N153,tbVisitas[Linha],0),2),""))</f>
        <v/>
      </c>
      <c r="J153" s="28" t="str">
        <f ca="1">IF($N153="","",IFERROR(INDEX(tbVisitas[],MATCH($N153,tbVisitas[Linha],0),5),""))</f>
        <v/>
      </c>
      <c r="K153" s="29" t="str">
        <f ca="1">IF($N153="","",IFERROR(INDEX(tbVisitas[],MATCH($N153,tbVisitas[Linha],0),1),""))</f>
        <v/>
      </c>
      <c r="L153" s="30" t="str">
        <f ca="1">IF($N153="","",IFERROR(INDEX(tbVisitas[],MATCH($N153,tbVisitas[Linha],0),6),""))</f>
        <v/>
      </c>
      <c r="M153" s="30" t="str">
        <f ca="1">IF($N153="","",IFERROR(INDEX(tbVisitas[],MATCH($N153,tbVisitas[Linha],0),7),""))</f>
        <v/>
      </c>
      <c r="N153" s="30" t="str">
        <f t="array" aca="1" ref="N153" ca="1">IFERROR(INDEX(tbVisitas[],MATCH(SMALL(IF((tbVisitas[Realizada?]&lt;&gt;"Sim")*(tbVisitas[Cliente]=$B$5)*(tbVisitas[Data]&gt;=VLOOKUP($B$7,Aux!$E$2:$G$13,2,FALSE))*(tbVisitas[Data]&lt;=VLOOKUP($B$7,Aux!$E$2:$G$13,3,FALSE))=1,tbVisitas[Linha]),ROW(H148)),IF((tbVisitas[Realizada?]&lt;&gt;"Sim")*(tbVisitas[Cliente]=$B$5)*(tbVisitas[Data]&gt;=VLOOKUP($B$7,Aux!$E$2:$G$13,2,FALSE))*(tbVisitas[Data]&lt;=VLOOKUP($B$7,Aux!$E$2:$G$13,3,FALSE))=1,tbVisitas[Linha]),0),9),"")</f>
        <v/>
      </c>
    </row>
    <row r="154" spans="4:14" ht="30" customHeight="1" x14ac:dyDescent="0.25">
      <c r="D154" s="28" t="str">
        <f ca="1">IF($G154="","",IFERROR(INDEX(tbVisitas[],MATCH($G154,tbVisitas[Linha],0),2),""))</f>
        <v/>
      </c>
      <c r="E154" s="28" t="str">
        <f ca="1">IF($G154="","",IFERROR(INDEX(tbVisitas[],MATCH($G154,tbVisitas[Linha],0),5),""))</f>
        <v/>
      </c>
      <c r="F154" s="29" t="str">
        <f ca="1">IF($G154="","",IFERROR(INDEX(tbVisitas[],MATCH($G154,tbVisitas[Linha],0),1),""))</f>
        <v/>
      </c>
      <c r="G154" s="30" t="str">
        <f t="array" aca="1" ref="G154" ca="1">IFERROR(INDEX(tbVisitas[],MATCH(SMALL(IF((tbVisitas[Realizada?]="Sim")*(tbVisitas[Cliente]=$B$5)*(tbVisitas[Data]&gt;=VLOOKUP($B$7,Aux!$E$2:$G$13,2,FALSE))*(tbVisitas[Data]&lt;=VLOOKUP($B$7,Aux!$E$2:$G$13,3,FALSE))=1,tbVisitas[Linha]),ROW(A149)),IF((tbVisitas[Realizada?]="Sim")*(tbVisitas[Cliente]=$B$5)*(tbVisitas[Data]&gt;=VLOOKUP($B$7,Aux!$E$2:$G$13,2,FALSE))*(tbVisitas[Data]&lt;=VLOOKUP($B$7,Aux!$E$2:$G$13,3,FALSE))=1,tbVisitas[Linha]),0),9),"")</f>
        <v/>
      </c>
      <c r="I154" s="28" t="str">
        <f ca="1">IF($N154="","",IFERROR(INDEX(tbVisitas[],MATCH($N154,tbVisitas[Linha],0),2),""))</f>
        <v/>
      </c>
      <c r="J154" s="28" t="str">
        <f ca="1">IF($N154="","",IFERROR(INDEX(tbVisitas[],MATCH($N154,tbVisitas[Linha],0),5),""))</f>
        <v/>
      </c>
      <c r="K154" s="29" t="str">
        <f ca="1">IF($N154="","",IFERROR(INDEX(tbVisitas[],MATCH($N154,tbVisitas[Linha],0),1),""))</f>
        <v/>
      </c>
      <c r="L154" s="30" t="str">
        <f ca="1">IF($N154="","",IFERROR(INDEX(tbVisitas[],MATCH($N154,tbVisitas[Linha],0),6),""))</f>
        <v/>
      </c>
      <c r="M154" s="30" t="str">
        <f ca="1">IF($N154="","",IFERROR(INDEX(tbVisitas[],MATCH($N154,tbVisitas[Linha],0),7),""))</f>
        <v/>
      </c>
      <c r="N154" s="30" t="str">
        <f t="array" aca="1" ref="N154" ca="1">IFERROR(INDEX(tbVisitas[],MATCH(SMALL(IF((tbVisitas[Realizada?]&lt;&gt;"Sim")*(tbVisitas[Cliente]=$B$5)*(tbVisitas[Data]&gt;=VLOOKUP($B$7,Aux!$E$2:$G$13,2,FALSE))*(tbVisitas[Data]&lt;=VLOOKUP($B$7,Aux!$E$2:$G$13,3,FALSE))=1,tbVisitas[Linha]),ROW(H149)),IF((tbVisitas[Realizada?]&lt;&gt;"Sim")*(tbVisitas[Cliente]=$B$5)*(tbVisitas[Data]&gt;=VLOOKUP($B$7,Aux!$E$2:$G$13,2,FALSE))*(tbVisitas[Data]&lt;=VLOOKUP($B$7,Aux!$E$2:$G$13,3,FALSE))=1,tbVisitas[Linha]),0),9),"")</f>
        <v/>
      </c>
    </row>
    <row r="155" spans="4:14" ht="30" customHeight="1" x14ac:dyDescent="0.25">
      <c r="D155" s="28" t="str">
        <f ca="1">IF($G155="","",IFERROR(INDEX(tbVisitas[],MATCH($G155,tbVisitas[Linha],0),2),""))</f>
        <v/>
      </c>
      <c r="E155" s="28" t="str">
        <f ca="1">IF($G155="","",IFERROR(INDEX(tbVisitas[],MATCH($G155,tbVisitas[Linha],0),5),""))</f>
        <v/>
      </c>
      <c r="F155" s="29" t="str">
        <f ca="1">IF($G155="","",IFERROR(INDEX(tbVisitas[],MATCH($G155,tbVisitas[Linha],0),1),""))</f>
        <v/>
      </c>
      <c r="G155" s="30" t="str">
        <f t="array" aca="1" ref="G155" ca="1">IFERROR(INDEX(tbVisitas[],MATCH(SMALL(IF((tbVisitas[Realizada?]="Sim")*(tbVisitas[Cliente]=$B$5)*(tbVisitas[Data]&gt;=VLOOKUP($B$7,Aux!$E$2:$G$13,2,FALSE))*(tbVisitas[Data]&lt;=VLOOKUP($B$7,Aux!$E$2:$G$13,3,FALSE))=1,tbVisitas[Linha]),ROW(A150)),IF((tbVisitas[Realizada?]="Sim")*(tbVisitas[Cliente]=$B$5)*(tbVisitas[Data]&gt;=VLOOKUP($B$7,Aux!$E$2:$G$13,2,FALSE))*(tbVisitas[Data]&lt;=VLOOKUP($B$7,Aux!$E$2:$G$13,3,FALSE))=1,tbVisitas[Linha]),0),9),"")</f>
        <v/>
      </c>
      <c r="I155" s="28" t="str">
        <f ca="1">IF($N155="","",IFERROR(INDEX(tbVisitas[],MATCH($N155,tbVisitas[Linha],0),2),""))</f>
        <v/>
      </c>
      <c r="J155" s="28" t="str">
        <f ca="1">IF($N155="","",IFERROR(INDEX(tbVisitas[],MATCH($N155,tbVisitas[Linha],0),5),""))</f>
        <v/>
      </c>
      <c r="K155" s="29" t="str">
        <f ca="1">IF($N155="","",IFERROR(INDEX(tbVisitas[],MATCH($N155,tbVisitas[Linha],0),1),""))</f>
        <v/>
      </c>
      <c r="L155" s="30" t="str">
        <f ca="1">IF($N155="","",IFERROR(INDEX(tbVisitas[],MATCH($N155,tbVisitas[Linha],0),6),""))</f>
        <v/>
      </c>
      <c r="M155" s="30" t="str">
        <f ca="1">IF($N155="","",IFERROR(INDEX(tbVisitas[],MATCH($N155,tbVisitas[Linha],0),7),""))</f>
        <v/>
      </c>
      <c r="N155" s="30" t="str">
        <f t="array" aca="1" ref="N155" ca="1">IFERROR(INDEX(tbVisitas[],MATCH(SMALL(IF((tbVisitas[Realizada?]&lt;&gt;"Sim")*(tbVisitas[Cliente]=$B$5)*(tbVisitas[Data]&gt;=VLOOKUP($B$7,Aux!$E$2:$G$13,2,FALSE))*(tbVisitas[Data]&lt;=VLOOKUP($B$7,Aux!$E$2:$G$13,3,FALSE))=1,tbVisitas[Linha]),ROW(H150)),IF((tbVisitas[Realizada?]&lt;&gt;"Sim")*(tbVisitas[Cliente]=$B$5)*(tbVisitas[Data]&gt;=VLOOKUP($B$7,Aux!$E$2:$G$13,2,FALSE))*(tbVisitas[Data]&lt;=VLOOKUP($B$7,Aux!$E$2:$G$13,3,FALSE))=1,tbVisitas[Linha]),0),9),"")</f>
        <v/>
      </c>
    </row>
    <row r="156" spans="4:14" ht="30" customHeight="1" x14ac:dyDescent="0.25">
      <c r="D156" s="28" t="str">
        <f ca="1">IF($G156="","",IFERROR(INDEX(tbVisitas[],MATCH($G156,tbVisitas[Linha],0),2),""))</f>
        <v/>
      </c>
      <c r="E156" s="28" t="str">
        <f ca="1">IF($G156="","",IFERROR(INDEX(tbVisitas[],MATCH($G156,tbVisitas[Linha],0),5),""))</f>
        <v/>
      </c>
      <c r="F156" s="29" t="str">
        <f ca="1">IF($G156="","",IFERROR(INDEX(tbVisitas[],MATCH($G156,tbVisitas[Linha],0),1),""))</f>
        <v/>
      </c>
      <c r="G156" s="30" t="str">
        <f t="array" aca="1" ref="G156" ca="1">IFERROR(INDEX(tbVisitas[],MATCH(SMALL(IF((tbVisitas[Realizada?]="Sim")*(tbVisitas[Cliente]=$B$5)*(tbVisitas[Data]&gt;=VLOOKUP($B$7,Aux!$E$2:$G$13,2,FALSE))*(tbVisitas[Data]&lt;=VLOOKUP($B$7,Aux!$E$2:$G$13,3,FALSE))=1,tbVisitas[Linha]),ROW(A151)),IF((tbVisitas[Realizada?]="Sim")*(tbVisitas[Cliente]=$B$5)*(tbVisitas[Data]&gt;=VLOOKUP($B$7,Aux!$E$2:$G$13,2,FALSE))*(tbVisitas[Data]&lt;=VLOOKUP($B$7,Aux!$E$2:$G$13,3,FALSE))=1,tbVisitas[Linha]),0),9),"")</f>
        <v/>
      </c>
      <c r="I156" s="28" t="str">
        <f ca="1">IF($N156="","",IFERROR(INDEX(tbVisitas[],MATCH($N156,tbVisitas[Linha],0),2),""))</f>
        <v/>
      </c>
      <c r="J156" s="28" t="str">
        <f ca="1">IF($N156="","",IFERROR(INDEX(tbVisitas[],MATCH($N156,tbVisitas[Linha],0),5),""))</f>
        <v/>
      </c>
      <c r="K156" s="29" t="str">
        <f ca="1">IF($N156="","",IFERROR(INDEX(tbVisitas[],MATCH($N156,tbVisitas[Linha],0),1),""))</f>
        <v/>
      </c>
      <c r="L156" s="30" t="str">
        <f ca="1">IF($N156="","",IFERROR(INDEX(tbVisitas[],MATCH($N156,tbVisitas[Linha],0),6),""))</f>
        <v/>
      </c>
      <c r="M156" s="30" t="str">
        <f ca="1">IF($N156="","",IFERROR(INDEX(tbVisitas[],MATCH($N156,tbVisitas[Linha],0),7),""))</f>
        <v/>
      </c>
      <c r="N156" s="30" t="str">
        <f t="array" aca="1" ref="N156" ca="1">IFERROR(INDEX(tbVisitas[],MATCH(SMALL(IF((tbVisitas[Realizada?]&lt;&gt;"Sim")*(tbVisitas[Cliente]=$B$5)*(tbVisitas[Data]&gt;=VLOOKUP($B$7,Aux!$E$2:$G$13,2,FALSE))*(tbVisitas[Data]&lt;=VLOOKUP($B$7,Aux!$E$2:$G$13,3,FALSE))=1,tbVisitas[Linha]),ROW(H151)),IF((tbVisitas[Realizada?]&lt;&gt;"Sim")*(tbVisitas[Cliente]=$B$5)*(tbVisitas[Data]&gt;=VLOOKUP($B$7,Aux!$E$2:$G$13,2,FALSE))*(tbVisitas[Data]&lt;=VLOOKUP($B$7,Aux!$E$2:$G$13,3,FALSE))=1,tbVisitas[Linha]),0),9),"")</f>
        <v/>
      </c>
    </row>
    <row r="157" spans="4:14" ht="30" customHeight="1" x14ac:dyDescent="0.25">
      <c r="D157" s="28" t="str">
        <f ca="1">IF($G157="","",IFERROR(INDEX(tbVisitas[],MATCH($G157,tbVisitas[Linha],0),2),""))</f>
        <v/>
      </c>
      <c r="E157" s="28" t="str">
        <f ca="1">IF($G157="","",IFERROR(INDEX(tbVisitas[],MATCH($G157,tbVisitas[Linha],0),5),""))</f>
        <v/>
      </c>
      <c r="F157" s="29" t="str">
        <f ca="1">IF($G157="","",IFERROR(INDEX(tbVisitas[],MATCH($G157,tbVisitas[Linha],0),1),""))</f>
        <v/>
      </c>
      <c r="G157" s="30" t="str">
        <f t="array" aca="1" ref="G157" ca="1">IFERROR(INDEX(tbVisitas[],MATCH(SMALL(IF((tbVisitas[Realizada?]="Sim")*(tbVisitas[Cliente]=$B$5)*(tbVisitas[Data]&gt;=VLOOKUP($B$7,Aux!$E$2:$G$13,2,FALSE))*(tbVisitas[Data]&lt;=VLOOKUP($B$7,Aux!$E$2:$G$13,3,FALSE))=1,tbVisitas[Linha]),ROW(A152)),IF((tbVisitas[Realizada?]="Sim")*(tbVisitas[Cliente]=$B$5)*(tbVisitas[Data]&gt;=VLOOKUP($B$7,Aux!$E$2:$G$13,2,FALSE))*(tbVisitas[Data]&lt;=VLOOKUP($B$7,Aux!$E$2:$G$13,3,FALSE))=1,tbVisitas[Linha]),0),9),"")</f>
        <v/>
      </c>
      <c r="I157" s="28" t="str">
        <f ca="1">IF($N157="","",IFERROR(INDEX(tbVisitas[],MATCH($N157,tbVisitas[Linha],0),2),""))</f>
        <v/>
      </c>
      <c r="J157" s="28" t="str">
        <f ca="1">IF($N157="","",IFERROR(INDEX(tbVisitas[],MATCH($N157,tbVisitas[Linha],0),5),""))</f>
        <v/>
      </c>
      <c r="K157" s="29" t="str">
        <f ca="1">IF($N157="","",IFERROR(INDEX(tbVisitas[],MATCH($N157,tbVisitas[Linha],0),1),""))</f>
        <v/>
      </c>
      <c r="L157" s="30" t="str">
        <f ca="1">IF($N157="","",IFERROR(INDEX(tbVisitas[],MATCH($N157,tbVisitas[Linha],0),6),""))</f>
        <v/>
      </c>
      <c r="M157" s="30" t="str">
        <f ca="1">IF($N157="","",IFERROR(INDEX(tbVisitas[],MATCH($N157,tbVisitas[Linha],0),7),""))</f>
        <v/>
      </c>
      <c r="N157" s="30" t="str">
        <f t="array" aca="1" ref="N157" ca="1">IFERROR(INDEX(tbVisitas[],MATCH(SMALL(IF((tbVisitas[Realizada?]&lt;&gt;"Sim")*(tbVisitas[Cliente]=$B$5)*(tbVisitas[Data]&gt;=VLOOKUP($B$7,Aux!$E$2:$G$13,2,FALSE))*(tbVisitas[Data]&lt;=VLOOKUP($B$7,Aux!$E$2:$G$13,3,FALSE))=1,tbVisitas[Linha]),ROW(H152)),IF((tbVisitas[Realizada?]&lt;&gt;"Sim")*(tbVisitas[Cliente]=$B$5)*(tbVisitas[Data]&gt;=VLOOKUP($B$7,Aux!$E$2:$G$13,2,FALSE))*(tbVisitas[Data]&lt;=VLOOKUP($B$7,Aux!$E$2:$G$13,3,FALSE))=1,tbVisitas[Linha]),0),9),"")</f>
        <v/>
      </c>
    </row>
    <row r="158" spans="4:14" ht="30" customHeight="1" x14ac:dyDescent="0.25">
      <c r="D158" s="28" t="str">
        <f ca="1">IF($G158="","",IFERROR(INDEX(tbVisitas[],MATCH($G158,tbVisitas[Linha],0),2),""))</f>
        <v/>
      </c>
      <c r="E158" s="28" t="str">
        <f ca="1">IF($G158="","",IFERROR(INDEX(tbVisitas[],MATCH($G158,tbVisitas[Linha],0),5),""))</f>
        <v/>
      </c>
      <c r="F158" s="29" t="str">
        <f ca="1">IF($G158="","",IFERROR(INDEX(tbVisitas[],MATCH($G158,tbVisitas[Linha],0),1),""))</f>
        <v/>
      </c>
      <c r="G158" s="30" t="str">
        <f t="array" aca="1" ref="G158" ca="1">IFERROR(INDEX(tbVisitas[],MATCH(SMALL(IF((tbVisitas[Realizada?]="Sim")*(tbVisitas[Cliente]=$B$5)*(tbVisitas[Data]&gt;=VLOOKUP($B$7,Aux!$E$2:$G$13,2,FALSE))*(tbVisitas[Data]&lt;=VLOOKUP($B$7,Aux!$E$2:$G$13,3,FALSE))=1,tbVisitas[Linha]),ROW(A153)),IF((tbVisitas[Realizada?]="Sim")*(tbVisitas[Cliente]=$B$5)*(tbVisitas[Data]&gt;=VLOOKUP($B$7,Aux!$E$2:$G$13,2,FALSE))*(tbVisitas[Data]&lt;=VLOOKUP($B$7,Aux!$E$2:$G$13,3,FALSE))=1,tbVisitas[Linha]),0),9),"")</f>
        <v/>
      </c>
      <c r="I158" s="28" t="str">
        <f ca="1">IF($N158="","",IFERROR(INDEX(tbVisitas[],MATCH($N158,tbVisitas[Linha],0),2),""))</f>
        <v/>
      </c>
      <c r="J158" s="28" t="str">
        <f ca="1">IF($N158="","",IFERROR(INDEX(tbVisitas[],MATCH($N158,tbVisitas[Linha],0),5),""))</f>
        <v/>
      </c>
      <c r="K158" s="29" t="str">
        <f ca="1">IF($N158="","",IFERROR(INDEX(tbVisitas[],MATCH($N158,tbVisitas[Linha],0),1),""))</f>
        <v/>
      </c>
      <c r="L158" s="30" t="str">
        <f ca="1">IF($N158="","",IFERROR(INDEX(tbVisitas[],MATCH($N158,tbVisitas[Linha],0),6),""))</f>
        <v/>
      </c>
      <c r="M158" s="30" t="str">
        <f ca="1">IF($N158="","",IFERROR(INDEX(tbVisitas[],MATCH($N158,tbVisitas[Linha],0),7),""))</f>
        <v/>
      </c>
      <c r="N158" s="30" t="str">
        <f t="array" aca="1" ref="N158" ca="1">IFERROR(INDEX(tbVisitas[],MATCH(SMALL(IF((tbVisitas[Realizada?]&lt;&gt;"Sim")*(tbVisitas[Cliente]=$B$5)*(tbVisitas[Data]&gt;=VLOOKUP($B$7,Aux!$E$2:$G$13,2,FALSE))*(tbVisitas[Data]&lt;=VLOOKUP($B$7,Aux!$E$2:$G$13,3,FALSE))=1,tbVisitas[Linha]),ROW(H153)),IF((tbVisitas[Realizada?]&lt;&gt;"Sim")*(tbVisitas[Cliente]=$B$5)*(tbVisitas[Data]&gt;=VLOOKUP($B$7,Aux!$E$2:$G$13,2,FALSE))*(tbVisitas[Data]&lt;=VLOOKUP($B$7,Aux!$E$2:$G$13,3,FALSE))=1,tbVisitas[Linha]),0),9),"")</f>
        <v/>
      </c>
    </row>
    <row r="159" spans="4:14" ht="30" customHeight="1" x14ac:dyDescent="0.25">
      <c r="D159" s="28" t="str">
        <f ca="1">IF($G159="","",IFERROR(INDEX(tbVisitas[],MATCH($G159,tbVisitas[Linha],0),2),""))</f>
        <v/>
      </c>
      <c r="E159" s="28" t="str">
        <f ca="1">IF($G159="","",IFERROR(INDEX(tbVisitas[],MATCH($G159,tbVisitas[Linha],0),5),""))</f>
        <v/>
      </c>
      <c r="F159" s="29" t="str">
        <f ca="1">IF($G159="","",IFERROR(INDEX(tbVisitas[],MATCH($G159,tbVisitas[Linha],0),1),""))</f>
        <v/>
      </c>
      <c r="G159" s="30" t="str">
        <f t="array" aca="1" ref="G159" ca="1">IFERROR(INDEX(tbVisitas[],MATCH(SMALL(IF((tbVisitas[Realizada?]="Sim")*(tbVisitas[Cliente]=$B$5)*(tbVisitas[Data]&gt;=VLOOKUP($B$7,Aux!$E$2:$G$13,2,FALSE))*(tbVisitas[Data]&lt;=VLOOKUP($B$7,Aux!$E$2:$G$13,3,FALSE))=1,tbVisitas[Linha]),ROW(A154)),IF((tbVisitas[Realizada?]="Sim")*(tbVisitas[Cliente]=$B$5)*(tbVisitas[Data]&gt;=VLOOKUP($B$7,Aux!$E$2:$G$13,2,FALSE))*(tbVisitas[Data]&lt;=VLOOKUP($B$7,Aux!$E$2:$G$13,3,FALSE))=1,tbVisitas[Linha]),0),9),"")</f>
        <v/>
      </c>
      <c r="I159" s="28" t="str">
        <f ca="1">IF($N159="","",IFERROR(INDEX(tbVisitas[],MATCH($N159,tbVisitas[Linha],0),2),""))</f>
        <v/>
      </c>
      <c r="J159" s="28" t="str">
        <f ca="1">IF($N159="","",IFERROR(INDEX(tbVisitas[],MATCH($N159,tbVisitas[Linha],0),5),""))</f>
        <v/>
      </c>
      <c r="K159" s="29" t="str">
        <f ca="1">IF($N159="","",IFERROR(INDEX(tbVisitas[],MATCH($N159,tbVisitas[Linha],0),1),""))</f>
        <v/>
      </c>
      <c r="L159" s="30" t="str">
        <f ca="1">IF($N159="","",IFERROR(INDEX(tbVisitas[],MATCH($N159,tbVisitas[Linha],0),6),""))</f>
        <v/>
      </c>
      <c r="M159" s="30" t="str">
        <f ca="1">IF($N159="","",IFERROR(INDEX(tbVisitas[],MATCH($N159,tbVisitas[Linha],0),7),""))</f>
        <v/>
      </c>
      <c r="N159" s="30" t="str">
        <f t="array" aca="1" ref="N159" ca="1">IFERROR(INDEX(tbVisitas[],MATCH(SMALL(IF((tbVisitas[Realizada?]&lt;&gt;"Sim")*(tbVisitas[Cliente]=$B$5)*(tbVisitas[Data]&gt;=VLOOKUP($B$7,Aux!$E$2:$G$13,2,FALSE))*(tbVisitas[Data]&lt;=VLOOKUP($B$7,Aux!$E$2:$G$13,3,FALSE))=1,tbVisitas[Linha]),ROW(H154)),IF((tbVisitas[Realizada?]&lt;&gt;"Sim")*(tbVisitas[Cliente]=$B$5)*(tbVisitas[Data]&gt;=VLOOKUP($B$7,Aux!$E$2:$G$13,2,FALSE))*(tbVisitas[Data]&lt;=VLOOKUP($B$7,Aux!$E$2:$G$13,3,FALSE))=1,tbVisitas[Linha]),0),9),"")</f>
        <v/>
      </c>
    </row>
    <row r="160" spans="4:14" ht="30" customHeight="1" x14ac:dyDescent="0.25">
      <c r="D160" s="28" t="str">
        <f ca="1">IF($G160="","",IFERROR(INDEX(tbVisitas[],MATCH($G160,tbVisitas[Linha],0),2),""))</f>
        <v/>
      </c>
      <c r="E160" s="28" t="str">
        <f ca="1">IF($G160="","",IFERROR(INDEX(tbVisitas[],MATCH($G160,tbVisitas[Linha],0),5),""))</f>
        <v/>
      </c>
      <c r="F160" s="29" t="str">
        <f ca="1">IF($G160="","",IFERROR(INDEX(tbVisitas[],MATCH($G160,tbVisitas[Linha],0),1),""))</f>
        <v/>
      </c>
      <c r="G160" s="30" t="str">
        <f t="array" aca="1" ref="G160" ca="1">IFERROR(INDEX(tbVisitas[],MATCH(SMALL(IF((tbVisitas[Realizada?]="Sim")*(tbVisitas[Cliente]=$B$5)*(tbVisitas[Data]&gt;=VLOOKUP($B$7,Aux!$E$2:$G$13,2,FALSE))*(tbVisitas[Data]&lt;=VLOOKUP($B$7,Aux!$E$2:$G$13,3,FALSE))=1,tbVisitas[Linha]),ROW(A155)),IF((tbVisitas[Realizada?]="Sim")*(tbVisitas[Cliente]=$B$5)*(tbVisitas[Data]&gt;=VLOOKUP($B$7,Aux!$E$2:$G$13,2,FALSE))*(tbVisitas[Data]&lt;=VLOOKUP($B$7,Aux!$E$2:$G$13,3,FALSE))=1,tbVisitas[Linha]),0),9),"")</f>
        <v/>
      </c>
      <c r="I160" s="28" t="str">
        <f ca="1">IF($N160="","",IFERROR(INDEX(tbVisitas[],MATCH($N160,tbVisitas[Linha],0),2),""))</f>
        <v/>
      </c>
      <c r="J160" s="28" t="str">
        <f ca="1">IF($N160="","",IFERROR(INDEX(tbVisitas[],MATCH($N160,tbVisitas[Linha],0),5),""))</f>
        <v/>
      </c>
      <c r="K160" s="29" t="str">
        <f ca="1">IF($N160="","",IFERROR(INDEX(tbVisitas[],MATCH($N160,tbVisitas[Linha],0),1),""))</f>
        <v/>
      </c>
      <c r="L160" s="30" t="str">
        <f ca="1">IF($N160="","",IFERROR(INDEX(tbVisitas[],MATCH($N160,tbVisitas[Linha],0),6),""))</f>
        <v/>
      </c>
      <c r="M160" s="30" t="str">
        <f ca="1">IF($N160="","",IFERROR(INDEX(tbVisitas[],MATCH($N160,tbVisitas[Linha],0),7),""))</f>
        <v/>
      </c>
      <c r="N160" s="30" t="str">
        <f t="array" aca="1" ref="N160" ca="1">IFERROR(INDEX(tbVisitas[],MATCH(SMALL(IF((tbVisitas[Realizada?]&lt;&gt;"Sim")*(tbVisitas[Cliente]=$B$5)*(tbVisitas[Data]&gt;=VLOOKUP($B$7,Aux!$E$2:$G$13,2,FALSE))*(tbVisitas[Data]&lt;=VLOOKUP($B$7,Aux!$E$2:$G$13,3,FALSE))=1,tbVisitas[Linha]),ROW(H155)),IF((tbVisitas[Realizada?]&lt;&gt;"Sim")*(tbVisitas[Cliente]=$B$5)*(tbVisitas[Data]&gt;=VLOOKUP($B$7,Aux!$E$2:$G$13,2,FALSE))*(tbVisitas[Data]&lt;=VLOOKUP($B$7,Aux!$E$2:$G$13,3,FALSE))=1,tbVisitas[Linha]),0),9),"")</f>
        <v/>
      </c>
    </row>
    <row r="161" spans="4:14" ht="30" customHeight="1" x14ac:dyDescent="0.25">
      <c r="D161" s="28" t="str">
        <f ca="1">IF($G161="","",IFERROR(INDEX(tbVisitas[],MATCH($G161,tbVisitas[Linha],0),2),""))</f>
        <v/>
      </c>
      <c r="E161" s="28" t="str">
        <f ca="1">IF($G161="","",IFERROR(INDEX(tbVisitas[],MATCH($G161,tbVisitas[Linha],0),5),""))</f>
        <v/>
      </c>
      <c r="F161" s="29" t="str">
        <f ca="1">IF($G161="","",IFERROR(INDEX(tbVisitas[],MATCH($G161,tbVisitas[Linha],0),1),""))</f>
        <v/>
      </c>
      <c r="G161" s="30" t="str">
        <f t="array" aca="1" ref="G161" ca="1">IFERROR(INDEX(tbVisitas[],MATCH(SMALL(IF((tbVisitas[Realizada?]="Sim")*(tbVisitas[Cliente]=$B$5)*(tbVisitas[Data]&gt;=VLOOKUP($B$7,Aux!$E$2:$G$13,2,FALSE))*(tbVisitas[Data]&lt;=VLOOKUP($B$7,Aux!$E$2:$G$13,3,FALSE))=1,tbVisitas[Linha]),ROW(A156)),IF((tbVisitas[Realizada?]="Sim")*(tbVisitas[Cliente]=$B$5)*(tbVisitas[Data]&gt;=VLOOKUP($B$7,Aux!$E$2:$G$13,2,FALSE))*(tbVisitas[Data]&lt;=VLOOKUP($B$7,Aux!$E$2:$G$13,3,FALSE))=1,tbVisitas[Linha]),0),9),"")</f>
        <v/>
      </c>
      <c r="I161" s="28" t="str">
        <f ca="1">IF($N161="","",IFERROR(INDEX(tbVisitas[],MATCH($N161,tbVisitas[Linha],0),2),""))</f>
        <v/>
      </c>
      <c r="J161" s="28" t="str">
        <f ca="1">IF($N161="","",IFERROR(INDEX(tbVisitas[],MATCH($N161,tbVisitas[Linha],0),5),""))</f>
        <v/>
      </c>
      <c r="K161" s="29" t="str">
        <f ca="1">IF($N161="","",IFERROR(INDEX(tbVisitas[],MATCH($N161,tbVisitas[Linha],0),1),""))</f>
        <v/>
      </c>
      <c r="L161" s="30" t="str">
        <f ca="1">IF($N161="","",IFERROR(INDEX(tbVisitas[],MATCH($N161,tbVisitas[Linha],0),6),""))</f>
        <v/>
      </c>
      <c r="M161" s="30" t="str">
        <f ca="1">IF($N161="","",IFERROR(INDEX(tbVisitas[],MATCH($N161,tbVisitas[Linha],0),7),""))</f>
        <v/>
      </c>
      <c r="N161" s="30" t="str">
        <f t="array" aca="1" ref="N161" ca="1">IFERROR(INDEX(tbVisitas[],MATCH(SMALL(IF((tbVisitas[Realizada?]&lt;&gt;"Sim")*(tbVisitas[Cliente]=$B$5)*(tbVisitas[Data]&gt;=VLOOKUP($B$7,Aux!$E$2:$G$13,2,FALSE))*(tbVisitas[Data]&lt;=VLOOKUP($B$7,Aux!$E$2:$G$13,3,FALSE))=1,tbVisitas[Linha]),ROW(H156)),IF((tbVisitas[Realizada?]&lt;&gt;"Sim")*(tbVisitas[Cliente]=$B$5)*(tbVisitas[Data]&gt;=VLOOKUP($B$7,Aux!$E$2:$G$13,2,FALSE))*(tbVisitas[Data]&lt;=VLOOKUP($B$7,Aux!$E$2:$G$13,3,FALSE))=1,tbVisitas[Linha]),0),9),"")</f>
        <v/>
      </c>
    </row>
    <row r="162" spans="4:14" ht="30" customHeight="1" x14ac:dyDescent="0.25">
      <c r="D162" s="28" t="str">
        <f ca="1">IF($G162="","",IFERROR(INDEX(tbVisitas[],MATCH($G162,tbVisitas[Linha],0),2),""))</f>
        <v/>
      </c>
      <c r="E162" s="28" t="str">
        <f ca="1">IF($G162="","",IFERROR(INDEX(tbVisitas[],MATCH($G162,tbVisitas[Linha],0),5),""))</f>
        <v/>
      </c>
      <c r="F162" s="29" t="str">
        <f ca="1">IF($G162="","",IFERROR(INDEX(tbVisitas[],MATCH($G162,tbVisitas[Linha],0),1),""))</f>
        <v/>
      </c>
      <c r="G162" s="30" t="str">
        <f t="array" aca="1" ref="G162" ca="1">IFERROR(INDEX(tbVisitas[],MATCH(SMALL(IF((tbVisitas[Realizada?]="Sim")*(tbVisitas[Cliente]=$B$5)*(tbVisitas[Data]&gt;=VLOOKUP($B$7,Aux!$E$2:$G$13,2,FALSE))*(tbVisitas[Data]&lt;=VLOOKUP($B$7,Aux!$E$2:$G$13,3,FALSE))=1,tbVisitas[Linha]),ROW(A157)),IF((tbVisitas[Realizada?]="Sim")*(tbVisitas[Cliente]=$B$5)*(tbVisitas[Data]&gt;=VLOOKUP($B$7,Aux!$E$2:$G$13,2,FALSE))*(tbVisitas[Data]&lt;=VLOOKUP($B$7,Aux!$E$2:$G$13,3,FALSE))=1,tbVisitas[Linha]),0),9),"")</f>
        <v/>
      </c>
      <c r="I162" s="28" t="str">
        <f ca="1">IF($N162="","",IFERROR(INDEX(tbVisitas[],MATCH($N162,tbVisitas[Linha],0),2),""))</f>
        <v/>
      </c>
      <c r="J162" s="28" t="str">
        <f ca="1">IF($N162="","",IFERROR(INDEX(tbVisitas[],MATCH($N162,tbVisitas[Linha],0),5),""))</f>
        <v/>
      </c>
      <c r="K162" s="29" t="str">
        <f ca="1">IF($N162="","",IFERROR(INDEX(tbVisitas[],MATCH($N162,tbVisitas[Linha],0),1),""))</f>
        <v/>
      </c>
      <c r="L162" s="30" t="str">
        <f ca="1">IF($N162="","",IFERROR(INDEX(tbVisitas[],MATCH($N162,tbVisitas[Linha],0),6),""))</f>
        <v/>
      </c>
      <c r="M162" s="30" t="str">
        <f ca="1">IF($N162="","",IFERROR(INDEX(tbVisitas[],MATCH($N162,tbVisitas[Linha],0),7),""))</f>
        <v/>
      </c>
      <c r="N162" s="30" t="str">
        <f t="array" aca="1" ref="N162" ca="1">IFERROR(INDEX(tbVisitas[],MATCH(SMALL(IF((tbVisitas[Realizada?]&lt;&gt;"Sim")*(tbVisitas[Cliente]=$B$5)*(tbVisitas[Data]&gt;=VLOOKUP($B$7,Aux!$E$2:$G$13,2,FALSE))*(tbVisitas[Data]&lt;=VLOOKUP($B$7,Aux!$E$2:$G$13,3,FALSE))=1,tbVisitas[Linha]),ROW(H157)),IF((tbVisitas[Realizada?]&lt;&gt;"Sim")*(tbVisitas[Cliente]=$B$5)*(tbVisitas[Data]&gt;=VLOOKUP($B$7,Aux!$E$2:$G$13,2,FALSE))*(tbVisitas[Data]&lt;=VLOOKUP($B$7,Aux!$E$2:$G$13,3,FALSE))=1,tbVisitas[Linha]),0),9),"")</f>
        <v/>
      </c>
    </row>
    <row r="163" spans="4:14" ht="30" customHeight="1" x14ac:dyDescent="0.25">
      <c r="D163" s="28" t="str">
        <f ca="1">IF($G163="","",IFERROR(INDEX(tbVisitas[],MATCH($G163,tbVisitas[Linha],0),2),""))</f>
        <v/>
      </c>
      <c r="E163" s="28" t="str">
        <f ca="1">IF($G163="","",IFERROR(INDEX(tbVisitas[],MATCH($G163,tbVisitas[Linha],0),5),""))</f>
        <v/>
      </c>
      <c r="F163" s="29" t="str">
        <f ca="1">IF($G163="","",IFERROR(INDEX(tbVisitas[],MATCH($G163,tbVisitas[Linha],0),1),""))</f>
        <v/>
      </c>
      <c r="G163" s="30" t="str">
        <f t="array" aca="1" ref="G163" ca="1">IFERROR(INDEX(tbVisitas[],MATCH(SMALL(IF((tbVisitas[Realizada?]="Sim")*(tbVisitas[Cliente]=$B$5)*(tbVisitas[Data]&gt;=VLOOKUP($B$7,Aux!$E$2:$G$13,2,FALSE))*(tbVisitas[Data]&lt;=VLOOKUP($B$7,Aux!$E$2:$G$13,3,FALSE))=1,tbVisitas[Linha]),ROW(A158)),IF((tbVisitas[Realizada?]="Sim")*(tbVisitas[Cliente]=$B$5)*(tbVisitas[Data]&gt;=VLOOKUP($B$7,Aux!$E$2:$G$13,2,FALSE))*(tbVisitas[Data]&lt;=VLOOKUP($B$7,Aux!$E$2:$G$13,3,FALSE))=1,tbVisitas[Linha]),0),9),"")</f>
        <v/>
      </c>
      <c r="I163" s="28" t="str">
        <f ca="1">IF($N163="","",IFERROR(INDEX(tbVisitas[],MATCH($N163,tbVisitas[Linha],0),2),""))</f>
        <v/>
      </c>
      <c r="J163" s="28" t="str">
        <f ca="1">IF($N163="","",IFERROR(INDEX(tbVisitas[],MATCH($N163,tbVisitas[Linha],0),5),""))</f>
        <v/>
      </c>
      <c r="K163" s="29" t="str">
        <f ca="1">IF($N163="","",IFERROR(INDEX(tbVisitas[],MATCH($N163,tbVisitas[Linha],0),1),""))</f>
        <v/>
      </c>
      <c r="L163" s="30" t="str">
        <f ca="1">IF($N163="","",IFERROR(INDEX(tbVisitas[],MATCH($N163,tbVisitas[Linha],0),6),""))</f>
        <v/>
      </c>
      <c r="M163" s="30" t="str">
        <f ca="1">IF($N163="","",IFERROR(INDEX(tbVisitas[],MATCH($N163,tbVisitas[Linha],0),7),""))</f>
        <v/>
      </c>
      <c r="N163" s="30" t="str">
        <f t="array" aca="1" ref="N163" ca="1">IFERROR(INDEX(tbVisitas[],MATCH(SMALL(IF((tbVisitas[Realizada?]&lt;&gt;"Sim")*(tbVisitas[Cliente]=$B$5)*(tbVisitas[Data]&gt;=VLOOKUP($B$7,Aux!$E$2:$G$13,2,FALSE))*(tbVisitas[Data]&lt;=VLOOKUP($B$7,Aux!$E$2:$G$13,3,FALSE))=1,tbVisitas[Linha]),ROW(H158)),IF((tbVisitas[Realizada?]&lt;&gt;"Sim")*(tbVisitas[Cliente]=$B$5)*(tbVisitas[Data]&gt;=VLOOKUP($B$7,Aux!$E$2:$G$13,2,FALSE))*(tbVisitas[Data]&lt;=VLOOKUP($B$7,Aux!$E$2:$G$13,3,FALSE))=1,tbVisitas[Linha]),0),9),"")</f>
        <v/>
      </c>
    </row>
    <row r="164" spans="4:14" ht="30" customHeight="1" x14ac:dyDescent="0.25">
      <c r="D164" s="28" t="str">
        <f ca="1">IF($G164="","",IFERROR(INDEX(tbVisitas[],MATCH($G164,tbVisitas[Linha],0),2),""))</f>
        <v/>
      </c>
      <c r="E164" s="28" t="str">
        <f ca="1">IF($G164="","",IFERROR(INDEX(tbVisitas[],MATCH($G164,tbVisitas[Linha],0),5),""))</f>
        <v/>
      </c>
      <c r="F164" s="29" t="str">
        <f ca="1">IF($G164="","",IFERROR(INDEX(tbVisitas[],MATCH($G164,tbVisitas[Linha],0),1),""))</f>
        <v/>
      </c>
      <c r="G164" s="30" t="str">
        <f t="array" aca="1" ref="G164" ca="1">IFERROR(INDEX(tbVisitas[],MATCH(SMALL(IF((tbVisitas[Realizada?]="Sim")*(tbVisitas[Cliente]=$B$5)*(tbVisitas[Data]&gt;=VLOOKUP($B$7,Aux!$E$2:$G$13,2,FALSE))*(tbVisitas[Data]&lt;=VLOOKUP($B$7,Aux!$E$2:$G$13,3,FALSE))=1,tbVisitas[Linha]),ROW(A159)),IF((tbVisitas[Realizada?]="Sim")*(tbVisitas[Cliente]=$B$5)*(tbVisitas[Data]&gt;=VLOOKUP($B$7,Aux!$E$2:$G$13,2,FALSE))*(tbVisitas[Data]&lt;=VLOOKUP($B$7,Aux!$E$2:$G$13,3,FALSE))=1,tbVisitas[Linha]),0),9),"")</f>
        <v/>
      </c>
      <c r="I164" s="28" t="str">
        <f ca="1">IF($N164="","",IFERROR(INDEX(tbVisitas[],MATCH($N164,tbVisitas[Linha],0),2),""))</f>
        <v/>
      </c>
      <c r="J164" s="28" t="str">
        <f ca="1">IF($N164="","",IFERROR(INDEX(tbVisitas[],MATCH($N164,tbVisitas[Linha],0),5),""))</f>
        <v/>
      </c>
      <c r="K164" s="29" t="str">
        <f ca="1">IF($N164="","",IFERROR(INDEX(tbVisitas[],MATCH($N164,tbVisitas[Linha],0),1),""))</f>
        <v/>
      </c>
      <c r="L164" s="30" t="str">
        <f ca="1">IF($N164="","",IFERROR(INDEX(tbVisitas[],MATCH($N164,tbVisitas[Linha],0),6),""))</f>
        <v/>
      </c>
      <c r="M164" s="30" t="str">
        <f ca="1">IF($N164="","",IFERROR(INDEX(tbVisitas[],MATCH($N164,tbVisitas[Linha],0),7),""))</f>
        <v/>
      </c>
      <c r="N164" s="30" t="str">
        <f t="array" aca="1" ref="N164" ca="1">IFERROR(INDEX(tbVisitas[],MATCH(SMALL(IF((tbVisitas[Realizada?]&lt;&gt;"Sim")*(tbVisitas[Cliente]=$B$5)*(tbVisitas[Data]&gt;=VLOOKUP($B$7,Aux!$E$2:$G$13,2,FALSE))*(tbVisitas[Data]&lt;=VLOOKUP($B$7,Aux!$E$2:$G$13,3,FALSE))=1,tbVisitas[Linha]),ROW(H159)),IF((tbVisitas[Realizada?]&lt;&gt;"Sim")*(tbVisitas[Cliente]=$B$5)*(tbVisitas[Data]&gt;=VLOOKUP($B$7,Aux!$E$2:$G$13,2,FALSE))*(tbVisitas[Data]&lt;=VLOOKUP($B$7,Aux!$E$2:$G$13,3,FALSE))=1,tbVisitas[Linha]),0),9),"")</f>
        <v/>
      </c>
    </row>
    <row r="165" spans="4:14" ht="30" customHeight="1" x14ac:dyDescent="0.25">
      <c r="D165" s="28" t="str">
        <f ca="1">IF($G165="","",IFERROR(INDEX(tbVisitas[],MATCH($G165,tbVisitas[Linha],0),2),""))</f>
        <v/>
      </c>
      <c r="E165" s="28" t="str">
        <f ca="1">IF($G165="","",IFERROR(INDEX(tbVisitas[],MATCH($G165,tbVisitas[Linha],0),5),""))</f>
        <v/>
      </c>
      <c r="F165" s="29" t="str">
        <f ca="1">IF($G165="","",IFERROR(INDEX(tbVisitas[],MATCH($G165,tbVisitas[Linha],0),1),""))</f>
        <v/>
      </c>
      <c r="G165" s="30" t="str">
        <f t="array" aca="1" ref="G165" ca="1">IFERROR(INDEX(tbVisitas[],MATCH(SMALL(IF((tbVisitas[Realizada?]="Sim")*(tbVisitas[Cliente]=$B$5)*(tbVisitas[Data]&gt;=VLOOKUP($B$7,Aux!$E$2:$G$13,2,FALSE))*(tbVisitas[Data]&lt;=VLOOKUP($B$7,Aux!$E$2:$G$13,3,FALSE))=1,tbVisitas[Linha]),ROW(A160)),IF((tbVisitas[Realizada?]="Sim")*(tbVisitas[Cliente]=$B$5)*(tbVisitas[Data]&gt;=VLOOKUP($B$7,Aux!$E$2:$G$13,2,FALSE))*(tbVisitas[Data]&lt;=VLOOKUP($B$7,Aux!$E$2:$G$13,3,FALSE))=1,tbVisitas[Linha]),0),9),"")</f>
        <v/>
      </c>
      <c r="I165" s="28" t="str">
        <f ca="1">IF($N165="","",IFERROR(INDEX(tbVisitas[],MATCH($N165,tbVisitas[Linha],0),2),""))</f>
        <v/>
      </c>
      <c r="J165" s="28" t="str">
        <f ca="1">IF($N165="","",IFERROR(INDEX(tbVisitas[],MATCH($N165,tbVisitas[Linha],0),5),""))</f>
        <v/>
      </c>
      <c r="K165" s="29" t="str">
        <f ca="1">IF($N165="","",IFERROR(INDEX(tbVisitas[],MATCH($N165,tbVisitas[Linha],0),1),""))</f>
        <v/>
      </c>
      <c r="L165" s="30" t="str">
        <f ca="1">IF($N165="","",IFERROR(INDEX(tbVisitas[],MATCH($N165,tbVisitas[Linha],0),6),""))</f>
        <v/>
      </c>
      <c r="M165" s="30" t="str">
        <f ca="1">IF($N165="","",IFERROR(INDEX(tbVisitas[],MATCH($N165,tbVisitas[Linha],0),7),""))</f>
        <v/>
      </c>
      <c r="N165" s="30" t="str">
        <f t="array" aca="1" ref="N165" ca="1">IFERROR(INDEX(tbVisitas[],MATCH(SMALL(IF((tbVisitas[Realizada?]&lt;&gt;"Sim")*(tbVisitas[Cliente]=$B$5)*(tbVisitas[Data]&gt;=VLOOKUP($B$7,Aux!$E$2:$G$13,2,FALSE))*(tbVisitas[Data]&lt;=VLOOKUP($B$7,Aux!$E$2:$G$13,3,FALSE))=1,tbVisitas[Linha]),ROW(H160)),IF((tbVisitas[Realizada?]&lt;&gt;"Sim")*(tbVisitas[Cliente]=$B$5)*(tbVisitas[Data]&gt;=VLOOKUP($B$7,Aux!$E$2:$G$13,2,FALSE))*(tbVisitas[Data]&lt;=VLOOKUP($B$7,Aux!$E$2:$G$13,3,FALSE))=1,tbVisitas[Linha]),0),9),"")</f>
        <v/>
      </c>
    </row>
    <row r="166" spans="4:14" ht="30" customHeight="1" x14ac:dyDescent="0.25">
      <c r="D166" s="28" t="str">
        <f ca="1">IF($G166="","",IFERROR(INDEX(tbVisitas[],MATCH($G166,tbVisitas[Linha],0),2),""))</f>
        <v/>
      </c>
      <c r="E166" s="28" t="str">
        <f ca="1">IF($G166="","",IFERROR(INDEX(tbVisitas[],MATCH($G166,tbVisitas[Linha],0),5),""))</f>
        <v/>
      </c>
      <c r="F166" s="29" t="str">
        <f ca="1">IF($G166="","",IFERROR(INDEX(tbVisitas[],MATCH($G166,tbVisitas[Linha],0),1),""))</f>
        <v/>
      </c>
      <c r="G166" s="30" t="str">
        <f t="array" aca="1" ref="G166" ca="1">IFERROR(INDEX(tbVisitas[],MATCH(SMALL(IF((tbVisitas[Realizada?]="Sim")*(tbVisitas[Cliente]=$B$5)*(tbVisitas[Data]&gt;=VLOOKUP($B$7,Aux!$E$2:$G$13,2,FALSE))*(tbVisitas[Data]&lt;=VLOOKUP($B$7,Aux!$E$2:$G$13,3,FALSE))=1,tbVisitas[Linha]),ROW(A161)),IF((tbVisitas[Realizada?]="Sim")*(tbVisitas[Cliente]=$B$5)*(tbVisitas[Data]&gt;=VLOOKUP($B$7,Aux!$E$2:$G$13,2,FALSE))*(tbVisitas[Data]&lt;=VLOOKUP($B$7,Aux!$E$2:$G$13,3,FALSE))=1,tbVisitas[Linha]),0),9),"")</f>
        <v/>
      </c>
      <c r="I166" s="28" t="str">
        <f ca="1">IF($N166="","",IFERROR(INDEX(tbVisitas[],MATCH($N166,tbVisitas[Linha],0),2),""))</f>
        <v/>
      </c>
      <c r="J166" s="28" t="str">
        <f ca="1">IF($N166="","",IFERROR(INDEX(tbVisitas[],MATCH($N166,tbVisitas[Linha],0),5),""))</f>
        <v/>
      </c>
      <c r="K166" s="29" t="str">
        <f ca="1">IF($N166="","",IFERROR(INDEX(tbVisitas[],MATCH($N166,tbVisitas[Linha],0),1),""))</f>
        <v/>
      </c>
      <c r="L166" s="30" t="str">
        <f ca="1">IF($N166="","",IFERROR(INDEX(tbVisitas[],MATCH($N166,tbVisitas[Linha],0),6),""))</f>
        <v/>
      </c>
      <c r="M166" s="30" t="str">
        <f ca="1">IF($N166="","",IFERROR(INDEX(tbVisitas[],MATCH($N166,tbVisitas[Linha],0),7),""))</f>
        <v/>
      </c>
      <c r="N166" s="30" t="str">
        <f t="array" aca="1" ref="N166" ca="1">IFERROR(INDEX(tbVisitas[],MATCH(SMALL(IF((tbVisitas[Realizada?]&lt;&gt;"Sim")*(tbVisitas[Cliente]=$B$5)*(tbVisitas[Data]&gt;=VLOOKUP($B$7,Aux!$E$2:$G$13,2,FALSE))*(tbVisitas[Data]&lt;=VLOOKUP($B$7,Aux!$E$2:$G$13,3,FALSE))=1,tbVisitas[Linha]),ROW(H161)),IF((tbVisitas[Realizada?]&lt;&gt;"Sim")*(tbVisitas[Cliente]=$B$5)*(tbVisitas[Data]&gt;=VLOOKUP($B$7,Aux!$E$2:$G$13,2,FALSE))*(tbVisitas[Data]&lt;=VLOOKUP($B$7,Aux!$E$2:$G$13,3,FALSE))=1,tbVisitas[Linha]),0),9),"")</f>
        <v/>
      </c>
    </row>
    <row r="167" spans="4:14" ht="30" customHeight="1" x14ac:dyDescent="0.25">
      <c r="D167" s="28" t="str">
        <f ca="1">IF($G167="","",IFERROR(INDEX(tbVisitas[],MATCH($G167,tbVisitas[Linha],0),2),""))</f>
        <v/>
      </c>
      <c r="E167" s="28" t="str">
        <f ca="1">IF($G167="","",IFERROR(INDEX(tbVisitas[],MATCH($G167,tbVisitas[Linha],0),5),""))</f>
        <v/>
      </c>
      <c r="F167" s="29" t="str">
        <f ca="1">IF($G167="","",IFERROR(INDEX(tbVisitas[],MATCH($G167,tbVisitas[Linha],0),1),""))</f>
        <v/>
      </c>
      <c r="G167" s="30" t="str">
        <f t="array" aca="1" ref="G167" ca="1">IFERROR(INDEX(tbVisitas[],MATCH(SMALL(IF((tbVisitas[Realizada?]="Sim")*(tbVisitas[Cliente]=$B$5)*(tbVisitas[Data]&gt;=VLOOKUP($B$7,Aux!$E$2:$G$13,2,FALSE))*(tbVisitas[Data]&lt;=VLOOKUP($B$7,Aux!$E$2:$G$13,3,FALSE))=1,tbVisitas[Linha]),ROW(A162)),IF((tbVisitas[Realizada?]="Sim")*(tbVisitas[Cliente]=$B$5)*(tbVisitas[Data]&gt;=VLOOKUP($B$7,Aux!$E$2:$G$13,2,FALSE))*(tbVisitas[Data]&lt;=VLOOKUP($B$7,Aux!$E$2:$G$13,3,FALSE))=1,tbVisitas[Linha]),0),9),"")</f>
        <v/>
      </c>
      <c r="I167" s="28" t="str">
        <f ca="1">IF($N167="","",IFERROR(INDEX(tbVisitas[],MATCH($N167,tbVisitas[Linha],0),2),""))</f>
        <v/>
      </c>
      <c r="J167" s="28" t="str">
        <f ca="1">IF($N167="","",IFERROR(INDEX(tbVisitas[],MATCH($N167,tbVisitas[Linha],0),5),""))</f>
        <v/>
      </c>
      <c r="K167" s="29" t="str">
        <f ca="1">IF($N167="","",IFERROR(INDEX(tbVisitas[],MATCH($N167,tbVisitas[Linha],0),1),""))</f>
        <v/>
      </c>
      <c r="L167" s="30" t="str">
        <f ca="1">IF($N167="","",IFERROR(INDEX(tbVisitas[],MATCH($N167,tbVisitas[Linha],0),6),""))</f>
        <v/>
      </c>
      <c r="M167" s="30" t="str">
        <f ca="1">IF($N167="","",IFERROR(INDEX(tbVisitas[],MATCH($N167,tbVisitas[Linha],0),7),""))</f>
        <v/>
      </c>
      <c r="N167" s="30" t="str">
        <f t="array" aca="1" ref="N167" ca="1">IFERROR(INDEX(tbVisitas[],MATCH(SMALL(IF((tbVisitas[Realizada?]&lt;&gt;"Sim")*(tbVisitas[Cliente]=$B$5)*(tbVisitas[Data]&gt;=VLOOKUP($B$7,Aux!$E$2:$G$13,2,FALSE))*(tbVisitas[Data]&lt;=VLOOKUP($B$7,Aux!$E$2:$G$13,3,FALSE))=1,tbVisitas[Linha]),ROW(H162)),IF((tbVisitas[Realizada?]&lt;&gt;"Sim")*(tbVisitas[Cliente]=$B$5)*(tbVisitas[Data]&gt;=VLOOKUP($B$7,Aux!$E$2:$G$13,2,FALSE))*(tbVisitas[Data]&lt;=VLOOKUP($B$7,Aux!$E$2:$G$13,3,FALSE))=1,tbVisitas[Linha]),0),9),"")</f>
        <v/>
      </c>
    </row>
    <row r="168" spans="4:14" ht="30" customHeight="1" x14ac:dyDescent="0.25">
      <c r="D168" s="28" t="str">
        <f ca="1">IF($G168="","",IFERROR(INDEX(tbVisitas[],MATCH($G168,tbVisitas[Linha],0),2),""))</f>
        <v/>
      </c>
      <c r="E168" s="28" t="str">
        <f ca="1">IF($G168="","",IFERROR(INDEX(tbVisitas[],MATCH($G168,tbVisitas[Linha],0),5),""))</f>
        <v/>
      </c>
      <c r="F168" s="29" t="str">
        <f ca="1">IF($G168="","",IFERROR(INDEX(tbVisitas[],MATCH($G168,tbVisitas[Linha],0),1),""))</f>
        <v/>
      </c>
      <c r="G168" s="30" t="str">
        <f t="array" aca="1" ref="G168" ca="1">IFERROR(INDEX(tbVisitas[],MATCH(SMALL(IF((tbVisitas[Realizada?]="Sim")*(tbVisitas[Cliente]=$B$5)*(tbVisitas[Data]&gt;=VLOOKUP($B$7,Aux!$E$2:$G$13,2,FALSE))*(tbVisitas[Data]&lt;=VLOOKUP($B$7,Aux!$E$2:$G$13,3,FALSE))=1,tbVisitas[Linha]),ROW(A163)),IF((tbVisitas[Realizada?]="Sim")*(tbVisitas[Cliente]=$B$5)*(tbVisitas[Data]&gt;=VLOOKUP($B$7,Aux!$E$2:$G$13,2,FALSE))*(tbVisitas[Data]&lt;=VLOOKUP($B$7,Aux!$E$2:$G$13,3,FALSE))=1,tbVisitas[Linha]),0),9),"")</f>
        <v/>
      </c>
      <c r="I168" s="28" t="str">
        <f ca="1">IF($N168="","",IFERROR(INDEX(tbVisitas[],MATCH($N168,tbVisitas[Linha],0),2),""))</f>
        <v/>
      </c>
      <c r="J168" s="28" t="str">
        <f ca="1">IF($N168="","",IFERROR(INDEX(tbVisitas[],MATCH($N168,tbVisitas[Linha],0),5),""))</f>
        <v/>
      </c>
      <c r="K168" s="29" t="str">
        <f ca="1">IF($N168="","",IFERROR(INDEX(tbVisitas[],MATCH($N168,tbVisitas[Linha],0),1),""))</f>
        <v/>
      </c>
      <c r="L168" s="30" t="str">
        <f ca="1">IF($N168="","",IFERROR(INDEX(tbVisitas[],MATCH($N168,tbVisitas[Linha],0),6),""))</f>
        <v/>
      </c>
      <c r="M168" s="30" t="str">
        <f ca="1">IF($N168="","",IFERROR(INDEX(tbVisitas[],MATCH($N168,tbVisitas[Linha],0),7),""))</f>
        <v/>
      </c>
      <c r="N168" s="30" t="str">
        <f t="array" aca="1" ref="N168" ca="1">IFERROR(INDEX(tbVisitas[],MATCH(SMALL(IF((tbVisitas[Realizada?]&lt;&gt;"Sim")*(tbVisitas[Cliente]=$B$5)*(tbVisitas[Data]&gt;=VLOOKUP($B$7,Aux!$E$2:$G$13,2,FALSE))*(tbVisitas[Data]&lt;=VLOOKUP($B$7,Aux!$E$2:$G$13,3,FALSE))=1,tbVisitas[Linha]),ROW(H163)),IF((tbVisitas[Realizada?]&lt;&gt;"Sim")*(tbVisitas[Cliente]=$B$5)*(tbVisitas[Data]&gt;=VLOOKUP($B$7,Aux!$E$2:$G$13,2,FALSE))*(tbVisitas[Data]&lt;=VLOOKUP($B$7,Aux!$E$2:$G$13,3,FALSE))=1,tbVisitas[Linha]),0),9),"")</f>
        <v/>
      </c>
    </row>
    <row r="169" spans="4:14" ht="30" customHeight="1" x14ac:dyDescent="0.25">
      <c r="D169" s="28" t="str">
        <f ca="1">IF($G169="","",IFERROR(INDEX(tbVisitas[],MATCH($G169,tbVisitas[Linha],0),2),""))</f>
        <v/>
      </c>
      <c r="E169" s="28" t="str">
        <f ca="1">IF($G169="","",IFERROR(INDEX(tbVisitas[],MATCH($G169,tbVisitas[Linha],0),5),""))</f>
        <v/>
      </c>
      <c r="F169" s="29" t="str">
        <f ca="1">IF($G169="","",IFERROR(INDEX(tbVisitas[],MATCH($G169,tbVisitas[Linha],0),1),""))</f>
        <v/>
      </c>
      <c r="G169" s="30" t="str">
        <f t="array" aca="1" ref="G169" ca="1">IFERROR(INDEX(tbVisitas[],MATCH(SMALL(IF((tbVisitas[Realizada?]="Sim")*(tbVisitas[Cliente]=$B$5)*(tbVisitas[Data]&gt;=VLOOKUP($B$7,Aux!$E$2:$G$13,2,FALSE))*(tbVisitas[Data]&lt;=VLOOKUP($B$7,Aux!$E$2:$G$13,3,FALSE))=1,tbVisitas[Linha]),ROW(A164)),IF((tbVisitas[Realizada?]="Sim")*(tbVisitas[Cliente]=$B$5)*(tbVisitas[Data]&gt;=VLOOKUP($B$7,Aux!$E$2:$G$13,2,FALSE))*(tbVisitas[Data]&lt;=VLOOKUP($B$7,Aux!$E$2:$G$13,3,FALSE))=1,tbVisitas[Linha]),0),9),"")</f>
        <v/>
      </c>
      <c r="I169" s="28" t="str">
        <f ca="1">IF($N169="","",IFERROR(INDEX(tbVisitas[],MATCH($N169,tbVisitas[Linha],0),2),""))</f>
        <v/>
      </c>
      <c r="J169" s="28" t="str">
        <f ca="1">IF($N169="","",IFERROR(INDEX(tbVisitas[],MATCH($N169,tbVisitas[Linha],0),5),""))</f>
        <v/>
      </c>
      <c r="K169" s="29" t="str">
        <f ca="1">IF($N169="","",IFERROR(INDEX(tbVisitas[],MATCH($N169,tbVisitas[Linha],0),1),""))</f>
        <v/>
      </c>
      <c r="L169" s="30" t="str">
        <f ca="1">IF($N169="","",IFERROR(INDEX(tbVisitas[],MATCH($N169,tbVisitas[Linha],0),6),""))</f>
        <v/>
      </c>
      <c r="M169" s="30" t="str">
        <f ca="1">IF($N169="","",IFERROR(INDEX(tbVisitas[],MATCH($N169,tbVisitas[Linha],0),7),""))</f>
        <v/>
      </c>
      <c r="N169" s="30" t="str">
        <f t="array" aca="1" ref="N169" ca="1">IFERROR(INDEX(tbVisitas[],MATCH(SMALL(IF((tbVisitas[Realizada?]&lt;&gt;"Sim")*(tbVisitas[Cliente]=$B$5)*(tbVisitas[Data]&gt;=VLOOKUP($B$7,Aux!$E$2:$G$13,2,FALSE))*(tbVisitas[Data]&lt;=VLOOKUP($B$7,Aux!$E$2:$G$13,3,FALSE))=1,tbVisitas[Linha]),ROW(H164)),IF((tbVisitas[Realizada?]&lt;&gt;"Sim")*(tbVisitas[Cliente]=$B$5)*(tbVisitas[Data]&gt;=VLOOKUP($B$7,Aux!$E$2:$G$13,2,FALSE))*(tbVisitas[Data]&lt;=VLOOKUP($B$7,Aux!$E$2:$G$13,3,FALSE))=1,tbVisitas[Linha]),0),9),"")</f>
        <v/>
      </c>
    </row>
    <row r="170" spans="4:14" ht="30" customHeight="1" x14ac:dyDescent="0.25">
      <c r="D170" s="28" t="str">
        <f ca="1">IF($G170="","",IFERROR(INDEX(tbVisitas[],MATCH($G170,tbVisitas[Linha],0),2),""))</f>
        <v/>
      </c>
      <c r="E170" s="28" t="str">
        <f ca="1">IF($G170="","",IFERROR(INDEX(tbVisitas[],MATCH($G170,tbVisitas[Linha],0),5),""))</f>
        <v/>
      </c>
      <c r="F170" s="29" t="str">
        <f ca="1">IF($G170="","",IFERROR(INDEX(tbVisitas[],MATCH($G170,tbVisitas[Linha],0),1),""))</f>
        <v/>
      </c>
      <c r="G170" s="30" t="str">
        <f t="array" aca="1" ref="G170" ca="1">IFERROR(INDEX(tbVisitas[],MATCH(SMALL(IF((tbVisitas[Realizada?]="Sim")*(tbVisitas[Cliente]=$B$5)*(tbVisitas[Data]&gt;=VLOOKUP($B$7,Aux!$E$2:$G$13,2,FALSE))*(tbVisitas[Data]&lt;=VLOOKUP($B$7,Aux!$E$2:$G$13,3,FALSE))=1,tbVisitas[Linha]),ROW(A165)),IF((tbVisitas[Realizada?]="Sim")*(tbVisitas[Cliente]=$B$5)*(tbVisitas[Data]&gt;=VLOOKUP($B$7,Aux!$E$2:$G$13,2,FALSE))*(tbVisitas[Data]&lt;=VLOOKUP($B$7,Aux!$E$2:$G$13,3,FALSE))=1,tbVisitas[Linha]),0),9),"")</f>
        <v/>
      </c>
      <c r="I170" s="28" t="str">
        <f ca="1">IF($N170="","",IFERROR(INDEX(tbVisitas[],MATCH($N170,tbVisitas[Linha],0),2),""))</f>
        <v/>
      </c>
      <c r="J170" s="28" t="str">
        <f ca="1">IF($N170="","",IFERROR(INDEX(tbVisitas[],MATCH($N170,tbVisitas[Linha],0),5),""))</f>
        <v/>
      </c>
      <c r="K170" s="29" t="str">
        <f ca="1">IF($N170="","",IFERROR(INDEX(tbVisitas[],MATCH($N170,tbVisitas[Linha],0),1),""))</f>
        <v/>
      </c>
      <c r="L170" s="30" t="str">
        <f ca="1">IF($N170="","",IFERROR(INDEX(tbVisitas[],MATCH($N170,tbVisitas[Linha],0),6),""))</f>
        <v/>
      </c>
      <c r="M170" s="30" t="str">
        <f ca="1">IF($N170="","",IFERROR(INDEX(tbVisitas[],MATCH($N170,tbVisitas[Linha],0),7),""))</f>
        <v/>
      </c>
      <c r="N170" s="30" t="str">
        <f t="array" aca="1" ref="N170" ca="1">IFERROR(INDEX(tbVisitas[],MATCH(SMALL(IF((tbVisitas[Realizada?]&lt;&gt;"Sim")*(tbVisitas[Cliente]=$B$5)*(tbVisitas[Data]&gt;=VLOOKUP($B$7,Aux!$E$2:$G$13,2,FALSE))*(tbVisitas[Data]&lt;=VLOOKUP($B$7,Aux!$E$2:$G$13,3,FALSE))=1,tbVisitas[Linha]),ROW(H165)),IF((tbVisitas[Realizada?]&lt;&gt;"Sim")*(tbVisitas[Cliente]=$B$5)*(tbVisitas[Data]&gt;=VLOOKUP($B$7,Aux!$E$2:$G$13,2,FALSE))*(tbVisitas[Data]&lt;=VLOOKUP($B$7,Aux!$E$2:$G$13,3,FALSE))=1,tbVisitas[Linha]),0),9),"")</f>
        <v/>
      </c>
    </row>
    <row r="171" spans="4:14" ht="30" customHeight="1" x14ac:dyDescent="0.25">
      <c r="D171" s="28" t="str">
        <f ca="1">IF($G171="","",IFERROR(INDEX(tbVisitas[],MATCH($G171,tbVisitas[Linha],0),2),""))</f>
        <v/>
      </c>
      <c r="E171" s="28" t="str">
        <f ca="1">IF($G171="","",IFERROR(INDEX(tbVisitas[],MATCH($G171,tbVisitas[Linha],0),5),""))</f>
        <v/>
      </c>
      <c r="F171" s="29" t="str">
        <f ca="1">IF($G171="","",IFERROR(INDEX(tbVisitas[],MATCH($G171,tbVisitas[Linha],0),1),""))</f>
        <v/>
      </c>
      <c r="G171" s="30" t="str">
        <f t="array" aca="1" ref="G171" ca="1">IFERROR(INDEX(tbVisitas[],MATCH(SMALL(IF((tbVisitas[Realizada?]="Sim")*(tbVisitas[Cliente]=$B$5)*(tbVisitas[Data]&gt;=VLOOKUP($B$7,Aux!$E$2:$G$13,2,FALSE))*(tbVisitas[Data]&lt;=VLOOKUP($B$7,Aux!$E$2:$G$13,3,FALSE))=1,tbVisitas[Linha]),ROW(A166)),IF((tbVisitas[Realizada?]="Sim")*(tbVisitas[Cliente]=$B$5)*(tbVisitas[Data]&gt;=VLOOKUP($B$7,Aux!$E$2:$G$13,2,FALSE))*(tbVisitas[Data]&lt;=VLOOKUP($B$7,Aux!$E$2:$G$13,3,FALSE))=1,tbVisitas[Linha]),0),9),"")</f>
        <v/>
      </c>
      <c r="I171" s="28" t="str">
        <f ca="1">IF($N171="","",IFERROR(INDEX(tbVisitas[],MATCH($N171,tbVisitas[Linha],0),2),""))</f>
        <v/>
      </c>
      <c r="J171" s="28" t="str">
        <f ca="1">IF($N171="","",IFERROR(INDEX(tbVisitas[],MATCH($N171,tbVisitas[Linha],0),5),""))</f>
        <v/>
      </c>
      <c r="K171" s="29" t="str">
        <f ca="1">IF($N171="","",IFERROR(INDEX(tbVisitas[],MATCH($N171,tbVisitas[Linha],0),1),""))</f>
        <v/>
      </c>
      <c r="L171" s="30" t="str">
        <f ca="1">IF($N171="","",IFERROR(INDEX(tbVisitas[],MATCH($N171,tbVisitas[Linha],0),6),""))</f>
        <v/>
      </c>
      <c r="M171" s="30" t="str">
        <f ca="1">IF($N171="","",IFERROR(INDEX(tbVisitas[],MATCH($N171,tbVisitas[Linha],0),7),""))</f>
        <v/>
      </c>
      <c r="N171" s="30" t="str">
        <f t="array" aca="1" ref="N171" ca="1">IFERROR(INDEX(tbVisitas[],MATCH(SMALL(IF((tbVisitas[Realizada?]&lt;&gt;"Sim")*(tbVisitas[Cliente]=$B$5)*(tbVisitas[Data]&gt;=VLOOKUP($B$7,Aux!$E$2:$G$13,2,FALSE))*(tbVisitas[Data]&lt;=VLOOKUP($B$7,Aux!$E$2:$G$13,3,FALSE))=1,tbVisitas[Linha]),ROW(H166)),IF((tbVisitas[Realizada?]&lt;&gt;"Sim")*(tbVisitas[Cliente]=$B$5)*(tbVisitas[Data]&gt;=VLOOKUP($B$7,Aux!$E$2:$G$13,2,FALSE))*(tbVisitas[Data]&lt;=VLOOKUP($B$7,Aux!$E$2:$G$13,3,FALSE))=1,tbVisitas[Linha]),0),9),"")</f>
        <v/>
      </c>
    </row>
    <row r="172" spans="4:14" ht="30" customHeight="1" x14ac:dyDescent="0.25">
      <c r="D172" s="28" t="str">
        <f ca="1">IF($G172="","",IFERROR(INDEX(tbVisitas[],MATCH($G172,tbVisitas[Linha],0),2),""))</f>
        <v/>
      </c>
      <c r="E172" s="28" t="str">
        <f ca="1">IF($G172="","",IFERROR(INDEX(tbVisitas[],MATCH($G172,tbVisitas[Linha],0),5),""))</f>
        <v/>
      </c>
      <c r="F172" s="29" t="str">
        <f ca="1">IF($G172="","",IFERROR(INDEX(tbVisitas[],MATCH($G172,tbVisitas[Linha],0),1),""))</f>
        <v/>
      </c>
      <c r="G172" s="30" t="str">
        <f t="array" aca="1" ref="G172" ca="1">IFERROR(INDEX(tbVisitas[],MATCH(SMALL(IF((tbVisitas[Realizada?]="Sim")*(tbVisitas[Cliente]=$B$5)*(tbVisitas[Data]&gt;=VLOOKUP($B$7,Aux!$E$2:$G$13,2,FALSE))*(tbVisitas[Data]&lt;=VLOOKUP($B$7,Aux!$E$2:$G$13,3,FALSE))=1,tbVisitas[Linha]),ROW(A167)),IF((tbVisitas[Realizada?]="Sim")*(tbVisitas[Cliente]=$B$5)*(tbVisitas[Data]&gt;=VLOOKUP($B$7,Aux!$E$2:$G$13,2,FALSE))*(tbVisitas[Data]&lt;=VLOOKUP($B$7,Aux!$E$2:$G$13,3,FALSE))=1,tbVisitas[Linha]),0),9),"")</f>
        <v/>
      </c>
      <c r="I172" s="28" t="str">
        <f ca="1">IF($N172="","",IFERROR(INDEX(tbVisitas[],MATCH($N172,tbVisitas[Linha],0),2),""))</f>
        <v/>
      </c>
      <c r="J172" s="28" t="str">
        <f ca="1">IF($N172="","",IFERROR(INDEX(tbVisitas[],MATCH($N172,tbVisitas[Linha],0),5),""))</f>
        <v/>
      </c>
      <c r="K172" s="29" t="str">
        <f ca="1">IF($N172="","",IFERROR(INDEX(tbVisitas[],MATCH($N172,tbVisitas[Linha],0),1),""))</f>
        <v/>
      </c>
      <c r="L172" s="30" t="str">
        <f ca="1">IF($N172="","",IFERROR(INDEX(tbVisitas[],MATCH($N172,tbVisitas[Linha],0),6),""))</f>
        <v/>
      </c>
      <c r="M172" s="30" t="str">
        <f ca="1">IF($N172="","",IFERROR(INDEX(tbVisitas[],MATCH($N172,tbVisitas[Linha],0),7),""))</f>
        <v/>
      </c>
      <c r="N172" s="30" t="str">
        <f t="array" aca="1" ref="N172" ca="1">IFERROR(INDEX(tbVisitas[],MATCH(SMALL(IF((tbVisitas[Realizada?]&lt;&gt;"Sim")*(tbVisitas[Cliente]=$B$5)*(tbVisitas[Data]&gt;=VLOOKUP($B$7,Aux!$E$2:$G$13,2,FALSE))*(tbVisitas[Data]&lt;=VLOOKUP($B$7,Aux!$E$2:$G$13,3,FALSE))=1,tbVisitas[Linha]),ROW(H167)),IF((tbVisitas[Realizada?]&lt;&gt;"Sim")*(tbVisitas[Cliente]=$B$5)*(tbVisitas[Data]&gt;=VLOOKUP($B$7,Aux!$E$2:$G$13,2,FALSE))*(tbVisitas[Data]&lt;=VLOOKUP($B$7,Aux!$E$2:$G$13,3,FALSE))=1,tbVisitas[Linha]),0),9),"")</f>
        <v/>
      </c>
    </row>
    <row r="173" spans="4:14" ht="30" customHeight="1" x14ac:dyDescent="0.25">
      <c r="D173" s="28" t="str">
        <f ca="1">IF($G173="","",IFERROR(INDEX(tbVisitas[],MATCH($G173,tbVisitas[Linha],0),2),""))</f>
        <v/>
      </c>
      <c r="E173" s="28" t="str">
        <f ca="1">IF($G173="","",IFERROR(INDEX(tbVisitas[],MATCH($G173,tbVisitas[Linha],0),5),""))</f>
        <v/>
      </c>
      <c r="F173" s="29" t="str">
        <f ca="1">IF($G173="","",IFERROR(INDEX(tbVisitas[],MATCH($G173,tbVisitas[Linha],0),1),""))</f>
        <v/>
      </c>
      <c r="G173" s="30" t="str">
        <f t="array" aca="1" ref="G173" ca="1">IFERROR(INDEX(tbVisitas[],MATCH(SMALL(IF((tbVisitas[Realizada?]="Sim")*(tbVisitas[Cliente]=$B$5)*(tbVisitas[Data]&gt;=VLOOKUP($B$7,Aux!$E$2:$G$13,2,FALSE))*(tbVisitas[Data]&lt;=VLOOKUP($B$7,Aux!$E$2:$G$13,3,FALSE))=1,tbVisitas[Linha]),ROW(A168)),IF((tbVisitas[Realizada?]="Sim")*(tbVisitas[Cliente]=$B$5)*(tbVisitas[Data]&gt;=VLOOKUP($B$7,Aux!$E$2:$G$13,2,FALSE))*(tbVisitas[Data]&lt;=VLOOKUP($B$7,Aux!$E$2:$G$13,3,FALSE))=1,tbVisitas[Linha]),0),9),"")</f>
        <v/>
      </c>
      <c r="I173" s="28" t="str">
        <f ca="1">IF($N173="","",IFERROR(INDEX(tbVisitas[],MATCH($N173,tbVisitas[Linha],0),2),""))</f>
        <v/>
      </c>
      <c r="J173" s="28" t="str">
        <f ca="1">IF($N173="","",IFERROR(INDEX(tbVisitas[],MATCH($N173,tbVisitas[Linha],0),5),""))</f>
        <v/>
      </c>
      <c r="K173" s="29" t="str">
        <f ca="1">IF($N173="","",IFERROR(INDEX(tbVisitas[],MATCH($N173,tbVisitas[Linha],0),1),""))</f>
        <v/>
      </c>
      <c r="L173" s="30" t="str">
        <f ca="1">IF($N173="","",IFERROR(INDEX(tbVisitas[],MATCH($N173,tbVisitas[Linha],0),6),""))</f>
        <v/>
      </c>
      <c r="M173" s="30" t="str">
        <f ca="1">IF($N173="","",IFERROR(INDEX(tbVisitas[],MATCH($N173,tbVisitas[Linha],0),7),""))</f>
        <v/>
      </c>
      <c r="N173" s="30" t="str">
        <f t="array" aca="1" ref="N173" ca="1">IFERROR(INDEX(tbVisitas[],MATCH(SMALL(IF((tbVisitas[Realizada?]&lt;&gt;"Sim")*(tbVisitas[Cliente]=$B$5)*(tbVisitas[Data]&gt;=VLOOKUP($B$7,Aux!$E$2:$G$13,2,FALSE))*(tbVisitas[Data]&lt;=VLOOKUP($B$7,Aux!$E$2:$G$13,3,FALSE))=1,tbVisitas[Linha]),ROW(H168)),IF((tbVisitas[Realizada?]&lt;&gt;"Sim")*(tbVisitas[Cliente]=$B$5)*(tbVisitas[Data]&gt;=VLOOKUP($B$7,Aux!$E$2:$G$13,2,FALSE))*(tbVisitas[Data]&lt;=VLOOKUP($B$7,Aux!$E$2:$G$13,3,FALSE))=1,tbVisitas[Linha]),0),9),"")</f>
        <v/>
      </c>
    </row>
    <row r="174" spans="4:14" ht="30" customHeight="1" x14ac:dyDescent="0.25">
      <c r="D174" s="28" t="str">
        <f ca="1">IF($G174="","",IFERROR(INDEX(tbVisitas[],MATCH($G174,tbVisitas[Linha],0),2),""))</f>
        <v/>
      </c>
      <c r="E174" s="28" t="str">
        <f ca="1">IF($G174="","",IFERROR(INDEX(tbVisitas[],MATCH($G174,tbVisitas[Linha],0),5),""))</f>
        <v/>
      </c>
      <c r="F174" s="29" t="str">
        <f ca="1">IF($G174="","",IFERROR(INDEX(tbVisitas[],MATCH($G174,tbVisitas[Linha],0),1),""))</f>
        <v/>
      </c>
      <c r="G174" s="30" t="str">
        <f t="array" aca="1" ref="G174" ca="1">IFERROR(INDEX(tbVisitas[],MATCH(SMALL(IF((tbVisitas[Realizada?]="Sim")*(tbVisitas[Cliente]=$B$5)*(tbVisitas[Data]&gt;=VLOOKUP($B$7,Aux!$E$2:$G$13,2,FALSE))*(tbVisitas[Data]&lt;=VLOOKUP($B$7,Aux!$E$2:$G$13,3,FALSE))=1,tbVisitas[Linha]),ROW(A169)),IF((tbVisitas[Realizada?]="Sim")*(tbVisitas[Cliente]=$B$5)*(tbVisitas[Data]&gt;=VLOOKUP($B$7,Aux!$E$2:$G$13,2,FALSE))*(tbVisitas[Data]&lt;=VLOOKUP($B$7,Aux!$E$2:$G$13,3,FALSE))=1,tbVisitas[Linha]),0),9),"")</f>
        <v/>
      </c>
      <c r="I174" s="28" t="str">
        <f ca="1">IF($N174="","",IFERROR(INDEX(tbVisitas[],MATCH($N174,tbVisitas[Linha],0),2),""))</f>
        <v/>
      </c>
      <c r="J174" s="28" t="str">
        <f ca="1">IF($N174="","",IFERROR(INDEX(tbVisitas[],MATCH($N174,tbVisitas[Linha],0),5),""))</f>
        <v/>
      </c>
      <c r="K174" s="29" t="str">
        <f ca="1">IF($N174="","",IFERROR(INDEX(tbVisitas[],MATCH($N174,tbVisitas[Linha],0),1),""))</f>
        <v/>
      </c>
      <c r="L174" s="30" t="str">
        <f ca="1">IF($N174="","",IFERROR(INDEX(tbVisitas[],MATCH($N174,tbVisitas[Linha],0),6),""))</f>
        <v/>
      </c>
      <c r="M174" s="30" t="str">
        <f ca="1">IF($N174="","",IFERROR(INDEX(tbVisitas[],MATCH($N174,tbVisitas[Linha],0),7),""))</f>
        <v/>
      </c>
      <c r="N174" s="30" t="str">
        <f t="array" aca="1" ref="N174" ca="1">IFERROR(INDEX(tbVisitas[],MATCH(SMALL(IF((tbVisitas[Realizada?]&lt;&gt;"Sim")*(tbVisitas[Cliente]=$B$5)*(tbVisitas[Data]&gt;=VLOOKUP($B$7,Aux!$E$2:$G$13,2,FALSE))*(tbVisitas[Data]&lt;=VLOOKUP($B$7,Aux!$E$2:$G$13,3,FALSE))=1,tbVisitas[Linha]),ROW(H169)),IF((tbVisitas[Realizada?]&lt;&gt;"Sim")*(tbVisitas[Cliente]=$B$5)*(tbVisitas[Data]&gt;=VLOOKUP($B$7,Aux!$E$2:$G$13,2,FALSE))*(tbVisitas[Data]&lt;=VLOOKUP($B$7,Aux!$E$2:$G$13,3,FALSE))=1,tbVisitas[Linha]),0),9),"")</f>
        <v/>
      </c>
    </row>
    <row r="175" spans="4:14" ht="30" customHeight="1" x14ac:dyDescent="0.25">
      <c r="D175" s="28" t="str">
        <f ca="1">IF($G175="","",IFERROR(INDEX(tbVisitas[],MATCH($G175,tbVisitas[Linha],0),2),""))</f>
        <v/>
      </c>
      <c r="E175" s="28" t="str">
        <f ca="1">IF($G175="","",IFERROR(INDEX(tbVisitas[],MATCH($G175,tbVisitas[Linha],0),5),""))</f>
        <v/>
      </c>
      <c r="F175" s="29" t="str">
        <f ca="1">IF($G175="","",IFERROR(INDEX(tbVisitas[],MATCH($G175,tbVisitas[Linha],0),1),""))</f>
        <v/>
      </c>
      <c r="G175" s="30" t="str">
        <f t="array" aca="1" ref="G175" ca="1">IFERROR(INDEX(tbVisitas[],MATCH(SMALL(IF((tbVisitas[Realizada?]="Sim")*(tbVisitas[Cliente]=$B$5)*(tbVisitas[Data]&gt;=VLOOKUP($B$7,Aux!$E$2:$G$13,2,FALSE))*(tbVisitas[Data]&lt;=VLOOKUP($B$7,Aux!$E$2:$G$13,3,FALSE))=1,tbVisitas[Linha]),ROW(A170)),IF((tbVisitas[Realizada?]="Sim")*(tbVisitas[Cliente]=$B$5)*(tbVisitas[Data]&gt;=VLOOKUP($B$7,Aux!$E$2:$G$13,2,FALSE))*(tbVisitas[Data]&lt;=VLOOKUP($B$7,Aux!$E$2:$G$13,3,FALSE))=1,tbVisitas[Linha]),0),9),"")</f>
        <v/>
      </c>
      <c r="I175" s="28" t="str">
        <f ca="1">IF($N175="","",IFERROR(INDEX(tbVisitas[],MATCH($N175,tbVisitas[Linha],0),2),""))</f>
        <v/>
      </c>
      <c r="J175" s="28" t="str">
        <f ca="1">IF($N175="","",IFERROR(INDEX(tbVisitas[],MATCH($N175,tbVisitas[Linha],0),5),""))</f>
        <v/>
      </c>
      <c r="K175" s="29" t="str">
        <f ca="1">IF($N175="","",IFERROR(INDEX(tbVisitas[],MATCH($N175,tbVisitas[Linha],0),1),""))</f>
        <v/>
      </c>
      <c r="L175" s="30" t="str">
        <f ca="1">IF($N175="","",IFERROR(INDEX(tbVisitas[],MATCH($N175,tbVisitas[Linha],0),6),""))</f>
        <v/>
      </c>
      <c r="M175" s="30" t="str">
        <f ca="1">IF($N175="","",IFERROR(INDEX(tbVisitas[],MATCH($N175,tbVisitas[Linha],0),7),""))</f>
        <v/>
      </c>
      <c r="N175" s="30" t="str">
        <f t="array" aca="1" ref="N175" ca="1">IFERROR(INDEX(tbVisitas[],MATCH(SMALL(IF((tbVisitas[Realizada?]&lt;&gt;"Sim")*(tbVisitas[Cliente]=$B$5)*(tbVisitas[Data]&gt;=VLOOKUP($B$7,Aux!$E$2:$G$13,2,FALSE))*(tbVisitas[Data]&lt;=VLOOKUP($B$7,Aux!$E$2:$G$13,3,FALSE))=1,tbVisitas[Linha]),ROW(H170)),IF((tbVisitas[Realizada?]&lt;&gt;"Sim")*(tbVisitas[Cliente]=$B$5)*(tbVisitas[Data]&gt;=VLOOKUP($B$7,Aux!$E$2:$G$13,2,FALSE))*(tbVisitas[Data]&lt;=VLOOKUP($B$7,Aux!$E$2:$G$13,3,FALSE))=1,tbVisitas[Linha]),0),9),"")</f>
        <v/>
      </c>
    </row>
    <row r="176" spans="4:14" ht="30" customHeight="1" x14ac:dyDescent="0.25">
      <c r="D176" s="28" t="str">
        <f ca="1">IF($G176="","",IFERROR(INDEX(tbVisitas[],MATCH($G176,tbVisitas[Linha],0),2),""))</f>
        <v/>
      </c>
      <c r="E176" s="28" t="str">
        <f ca="1">IF($G176="","",IFERROR(INDEX(tbVisitas[],MATCH($G176,tbVisitas[Linha],0),5),""))</f>
        <v/>
      </c>
      <c r="F176" s="29" t="str">
        <f ca="1">IF($G176="","",IFERROR(INDEX(tbVisitas[],MATCH($G176,tbVisitas[Linha],0),1),""))</f>
        <v/>
      </c>
      <c r="G176" s="30" t="str">
        <f t="array" aca="1" ref="G176" ca="1">IFERROR(INDEX(tbVisitas[],MATCH(SMALL(IF((tbVisitas[Realizada?]="Sim")*(tbVisitas[Cliente]=$B$5)*(tbVisitas[Data]&gt;=VLOOKUP($B$7,Aux!$E$2:$G$13,2,FALSE))*(tbVisitas[Data]&lt;=VLOOKUP($B$7,Aux!$E$2:$G$13,3,FALSE))=1,tbVisitas[Linha]),ROW(A171)),IF((tbVisitas[Realizada?]="Sim")*(tbVisitas[Cliente]=$B$5)*(tbVisitas[Data]&gt;=VLOOKUP($B$7,Aux!$E$2:$G$13,2,FALSE))*(tbVisitas[Data]&lt;=VLOOKUP($B$7,Aux!$E$2:$G$13,3,FALSE))=1,tbVisitas[Linha]),0),9),"")</f>
        <v/>
      </c>
      <c r="I176" s="28" t="str">
        <f ca="1">IF($N176="","",IFERROR(INDEX(tbVisitas[],MATCH($N176,tbVisitas[Linha],0),2),""))</f>
        <v/>
      </c>
      <c r="J176" s="28" t="str">
        <f ca="1">IF($N176="","",IFERROR(INDEX(tbVisitas[],MATCH($N176,tbVisitas[Linha],0),5),""))</f>
        <v/>
      </c>
      <c r="K176" s="29" t="str">
        <f ca="1">IF($N176="","",IFERROR(INDEX(tbVisitas[],MATCH($N176,tbVisitas[Linha],0),1),""))</f>
        <v/>
      </c>
      <c r="L176" s="30" t="str">
        <f ca="1">IF($N176="","",IFERROR(INDEX(tbVisitas[],MATCH($N176,tbVisitas[Linha],0),6),""))</f>
        <v/>
      </c>
      <c r="M176" s="30" t="str">
        <f ca="1">IF($N176="","",IFERROR(INDEX(tbVisitas[],MATCH($N176,tbVisitas[Linha],0),7),""))</f>
        <v/>
      </c>
      <c r="N176" s="30" t="str">
        <f t="array" aca="1" ref="N176" ca="1">IFERROR(INDEX(tbVisitas[],MATCH(SMALL(IF((tbVisitas[Realizada?]&lt;&gt;"Sim")*(tbVisitas[Cliente]=$B$5)*(tbVisitas[Data]&gt;=VLOOKUP($B$7,Aux!$E$2:$G$13,2,FALSE))*(tbVisitas[Data]&lt;=VLOOKUP($B$7,Aux!$E$2:$G$13,3,FALSE))=1,tbVisitas[Linha]),ROW(H171)),IF((tbVisitas[Realizada?]&lt;&gt;"Sim")*(tbVisitas[Cliente]=$B$5)*(tbVisitas[Data]&gt;=VLOOKUP($B$7,Aux!$E$2:$G$13,2,FALSE))*(tbVisitas[Data]&lt;=VLOOKUP($B$7,Aux!$E$2:$G$13,3,FALSE))=1,tbVisitas[Linha]),0),9),"")</f>
        <v/>
      </c>
    </row>
    <row r="177" spans="4:14" ht="30" customHeight="1" x14ac:dyDescent="0.25">
      <c r="D177" s="28" t="str">
        <f ca="1">IF($G177="","",IFERROR(INDEX(tbVisitas[],MATCH($G177,tbVisitas[Linha],0),2),""))</f>
        <v/>
      </c>
      <c r="E177" s="28" t="str">
        <f ca="1">IF($G177="","",IFERROR(INDEX(tbVisitas[],MATCH($G177,tbVisitas[Linha],0),5),""))</f>
        <v/>
      </c>
      <c r="F177" s="29" t="str">
        <f ca="1">IF($G177="","",IFERROR(INDEX(tbVisitas[],MATCH($G177,tbVisitas[Linha],0),1),""))</f>
        <v/>
      </c>
      <c r="G177" s="30" t="str">
        <f t="array" aca="1" ref="G177" ca="1">IFERROR(INDEX(tbVisitas[],MATCH(SMALL(IF((tbVisitas[Realizada?]="Sim")*(tbVisitas[Cliente]=$B$5)*(tbVisitas[Data]&gt;=VLOOKUP($B$7,Aux!$E$2:$G$13,2,FALSE))*(tbVisitas[Data]&lt;=VLOOKUP($B$7,Aux!$E$2:$G$13,3,FALSE))=1,tbVisitas[Linha]),ROW(A172)),IF((tbVisitas[Realizada?]="Sim")*(tbVisitas[Cliente]=$B$5)*(tbVisitas[Data]&gt;=VLOOKUP($B$7,Aux!$E$2:$G$13,2,FALSE))*(tbVisitas[Data]&lt;=VLOOKUP($B$7,Aux!$E$2:$G$13,3,FALSE))=1,tbVisitas[Linha]),0),9),"")</f>
        <v/>
      </c>
      <c r="I177" s="28" t="str">
        <f ca="1">IF($N177="","",IFERROR(INDEX(tbVisitas[],MATCH($N177,tbVisitas[Linha],0),2),""))</f>
        <v/>
      </c>
      <c r="J177" s="28" t="str">
        <f ca="1">IF($N177="","",IFERROR(INDEX(tbVisitas[],MATCH($N177,tbVisitas[Linha],0),5),""))</f>
        <v/>
      </c>
      <c r="K177" s="29" t="str">
        <f ca="1">IF($N177="","",IFERROR(INDEX(tbVisitas[],MATCH($N177,tbVisitas[Linha],0),1),""))</f>
        <v/>
      </c>
      <c r="L177" s="30" t="str">
        <f ca="1">IF($N177="","",IFERROR(INDEX(tbVisitas[],MATCH($N177,tbVisitas[Linha],0),6),""))</f>
        <v/>
      </c>
      <c r="M177" s="30" t="str">
        <f ca="1">IF($N177="","",IFERROR(INDEX(tbVisitas[],MATCH($N177,tbVisitas[Linha],0),7),""))</f>
        <v/>
      </c>
      <c r="N177" s="30" t="str">
        <f t="array" aca="1" ref="N177" ca="1">IFERROR(INDEX(tbVisitas[],MATCH(SMALL(IF((tbVisitas[Realizada?]&lt;&gt;"Sim")*(tbVisitas[Cliente]=$B$5)*(tbVisitas[Data]&gt;=VLOOKUP($B$7,Aux!$E$2:$G$13,2,FALSE))*(tbVisitas[Data]&lt;=VLOOKUP($B$7,Aux!$E$2:$G$13,3,FALSE))=1,tbVisitas[Linha]),ROW(H172)),IF((tbVisitas[Realizada?]&lt;&gt;"Sim")*(tbVisitas[Cliente]=$B$5)*(tbVisitas[Data]&gt;=VLOOKUP($B$7,Aux!$E$2:$G$13,2,FALSE))*(tbVisitas[Data]&lt;=VLOOKUP($B$7,Aux!$E$2:$G$13,3,FALSE))=1,tbVisitas[Linha]),0),9),"")</f>
        <v/>
      </c>
    </row>
    <row r="178" spans="4:14" ht="30" customHeight="1" x14ac:dyDescent="0.25">
      <c r="D178" s="28" t="str">
        <f ca="1">IF($G178="","",IFERROR(INDEX(tbVisitas[],MATCH($G178,tbVisitas[Linha],0),2),""))</f>
        <v/>
      </c>
      <c r="E178" s="28" t="str">
        <f ca="1">IF($G178="","",IFERROR(INDEX(tbVisitas[],MATCH($G178,tbVisitas[Linha],0),5),""))</f>
        <v/>
      </c>
      <c r="F178" s="29" t="str">
        <f ca="1">IF($G178="","",IFERROR(INDEX(tbVisitas[],MATCH($G178,tbVisitas[Linha],0),1),""))</f>
        <v/>
      </c>
      <c r="G178" s="30" t="str">
        <f t="array" aca="1" ref="G178" ca="1">IFERROR(INDEX(tbVisitas[],MATCH(SMALL(IF((tbVisitas[Realizada?]="Sim")*(tbVisitas[Cliente]=$B$5)*(tbVisitas[Data]&gt;=VLOOKUP($B$7,Aux!$E$2:$G$13,2,FALSE))*(tbVisitas[Data]&lt;=VLOOKUP($B$7,Aux!$E$2:$G$13,3,FALSE))=1,tbVisitas[Linha]),ROW(A173)),IF((tbVisitas[Realizada?]="Sim")*(tbVisitas[Cliente]=$B$5)*(tbVisitas[Data]&gt;=VLOOKUP($B$7,Aux!$E$2:$G$13,2,FALSE))*(tbVisitas[Data]&lt;=VLOOKUP($B$7,Aux!$E$2:$G$13,3,FALSE))=1,tbVisitas[Linha]),0),9),"")</f>
        <v/>
      </c>
      <c r="I178" s="28" t="str">
        <f ca="1">IF($N178="","",IFERROR(INDEX(tbVisitas[],MATCH($N178,tbVisitas[Linha],0),2),""))</f>
        <v/>
      </c>
      <c r="J178" s="28" t="str">
        <f ca="1">IF($N178="","",IFERROR(INDEX(tbVisitas[],MATCH($N178,tbVisitas[Linha],0),5),""))</f>
        <v/>
      </c>
      <c r="K178" s="29" t="str">
        <f ca="1">IF($N178="","",IFERROR(INDEX(tbVisitas[],MATCH($N178,tbVisitas[Linha],0),1),""))</f>
        <v/>
      </c>
      <c r="L178" s="30" t="str">
        <f ca="1">IF($N178="","",IFERROR(INDEX(tbVisitas[],MATCH($N178,tbVisitas[Linha],0),6),""))</f>
        <v/>
      </c>
      <c r="M178" s="30" t="str">
        <f ca="1">IF($N178="","",IFERROR(INDEX(tbVisitas[],MATCH($N178,tbVisitas[Linha],0),7),""))</f>
        <v/>
      </c>
      <c r="N178" s="30" t="str">
        <f t="array" aca="1" ref="N178" ca="1">IFERROR(INDEX(tbVisitas[],MATCH(SMALL(IF((tbVisitas[Realizada?]&lt;&gt;"Sim")*(tbVisitas[Cliente]=$B$5)*(tbVisitas[Data]&gt;=VLOOKUP($B$7,Aux!$E$2:$G$13,2,FALSE))*(tbVisitas[Data]&lt;=VLOOKUP($B$7,Aux!$E$2:$G$13,3,FALSE))=1,tbVisitas[Linha]),ROW(H173)),IF((tbVisitas[Realizada?]&lt;&gt;"Sim")*(tbVisitas[Cliente]=$B$5)*(tbVisitas[Data]&gt;=VLOOKUP($B$7,Aux!$E$2:$G$13,2,FALSE))*(tbVisitas[Data]&lt;=VLOOKUP($B$7,Aux!$E$2:$G$13,3,FALSE))=1,tbVisitas[Linha]),0),9),"")</f>
        <v/>
      </c>
    </row>
    <row r="179" spans="4:14" ht="30" customHeight="1" x14ac:dyDescent="0.25">
      <c r="D179" s="28" t="str">
        <f ca="1">IF($G179="","",IFERROR(INDEX(tbVisitas[],MATCH($G179,tbVisitas[Linha],0),2),""))</f>
        <v/>
      </c>
      <c r="E179" s="28" t="str">
        <f ca="1">IF($G179="","",IFERROR(INDEX(tbVisitas[],MATCH($G179,tbVisitas[Linha],0),5),""))</f>
        <v/>
      </c>
      <c r="F179" s="29" t="str">
        <f ca="1">IF($G179="","",IFERROR(INDEX(tbVisitas[],MATCH($G179,tbVisitas[Linha],0),1),""))</f>
        <v/>
      </c>
      <c r="G179" s="30" t="str">
        <f t="array" aca="1" ref="G179" ca="1">IFERROR(INDEX(tbVisitas[],MATCH(SMALL(IF((tbVisitas[Realizada?]="Sim")*(tbVisitas[Cliente]=$B$5)*(tbVisitas[Data]&gt;=VLOOKUP($B$7,Aux!$E$2:$G$13,2,FALSE))*(tbVisitas[Data]&lt;=VLOOKUP($B$7,Aux!$E$2:$G$13,3,FALSE))=1,tbVisitas[Linha]),ROW(A174)),IF((tbVisitas[Realizada?]="Sim")*(tbVisitas[Cliente]=$B$5)*(tbVisitas[Data]&gt;=VLOOKUP($B$7,Aux!$E$2:$G$13,2,FALSE))*(tbVisitas[Data]&lt;=VLOOKUP($B$7,Aux!$E$2:$G$13,3,FALSE))=1,tbVisitas[Linha]),0),9),"")</f>
        <v/>
      </c>
      <c r="I179" s="28" t="str">
        <f ca="1">IF($N179="","",IFERROR(INDEX(tbVisitas[],MATCH($N179,tbVisitas[Linha],0),2),""))</f>
        <v/>
      </c>
      <c r="J179" s="28" t="str">
        <f ca="1">IF($N179="","",IFERROR(INDEX(tbVisitas[],MATCH($N179,tbVisitas[Linha],0),5),""))</f>
        <v/>
      </c>
      <c r="K179" s="29" t="str">
        <f ca="1">IF($N179="","",IFERROR(INDEX(tbVisitas[],MATCH($N179,tbVisitas[Linha],0),1),""))</f>
        <v/>
      </c>
      <c r="L179" s="30" t="str">
        <f ca="1">IF($N179="","",IFERROR(INDEX(tbVisitas[],MATCH($N179,tbVisitas[Linha],0),6),""))</f>
        <v/>
      </c>
      <c r="M179" s="30" t="str">
        <f ca="1">IF($N179="","",IFERROR(INDEX(tbVisitas[],MATCH($N179,tbVisitas[Linha],0),7),""))</f>
        <v/>
      </c>
      <c r="N179" s="30" t="str">
        <f t="array" aca="1" ref="N179" ca="1">IFERROR(INDEX(tbVisitas[],MATCH(SMALL(IF((tbVisitas[Realizada?]&lt;&gt;"Sim")*(tbVisitas[Cliente]=$B$5)*(tbVisitas[Data]&gt;=VLOOKUP($B$7,Aux!$E$2:$G$13,2,FALSE))*(tbVisitas[Data]&lt;=VLOOKUP($B$7,Aux!$E$2:$G$13,3,FALSE))=1,tbVisitas[Linha]),ROW(H174)),IF((tbVisitas[Realizada?]&lt;&gt;"Sim")*(tbVisitas[Cliente]=$B$5)*(tbVisitas[Data]&gt;=VLOOKUP($B$7,Aux!$E$2:$G$13,2,FALSE))*(tbVisitas[Data]&lt;=VLOOKUP($B$7,Aux!$E$2:$G$13,3,FALSE))=1,tbVisitas[Linha]),0),9),"")</f>
        <v/>
      </c>
    </row>
    <row r="180" spans="4:14" ht="30" customHeight="1" x14ac:dyDescent="0.25">
      <c r="D180" s="28" t="str">
        <f ca="1">IF($G180="","",IFERROR(INDEX(tbVisitas[],MATCH($G180,tbVisitas[Linha],0),2),""))</f>
        <v/>
      </c>
      <c r="E180" s="28" t="str">
        <f ca="1">IF($G180="","",IFERROR(INDEX(tbVisitas[],MATCH($G180,tbVisitas[Linha],0),5),""))</f>
        <v/>
      </c>
      <c r="F180" s="29" t="str">
        <f ca="1">IF($G180="","",IFERROR(INDEX(tbVisitas[],MATCH($G180,tbVisitas[Linha],0),1),""))</f>
        <v/>
      </c>
      <c r="G180" s="30" t="str">
        <f t="array" aca="1" ref="G180" ca="1">IFERROR(INDEX(tbVisitas[],MATCH(SMALL(IF((tbVisitas[Realizada?]="Sim")*(tbVisitas[Cliente]=$B$5)*(tbVisitas[Data]&gt;=VLOOKUP($B$7,Aux!$E$2:$G$13,2,FALSE))*(tbVisitas[Data]&lt;=VLOOKUP($B$7,Aux!$E$2:$G$13,3,FALSE))=1,tbVisitas[Linha]),ROW(A175)),IF((tbVisitas[Realizada?]="Sim")*(tbVisitas[Cliente]=$B$5)*(tbVisitas[Data]&gt;=VLOOKUP($B$7,Aux!$E$2:$G$13,2,FALSE))*(tbVisitas[Data]&lt;=VLOOKUP($B$7,Aux!$E$2:$G$13,3,FALSE))=1,tbVisitas[Linha]),0),9),"")</f>
        <v/>
      </c>
      <c r="I180" s="28" t="str">
        <f ca="1">IF($N180="","",IFERROR(INDEX(tbVisitas[],MATCH($N180,tbVisitas[Linha],0),2),""))</f>
        <v/>
      </c>
      <c r="J180" s="28" t="str">
        <f ca="1">IF($N180="","",IFERROR(INDEX(tbVisitas[],MATCH($N180,tbVisitas[Linha],0),5),""))</f>
        <v/>
      </c>
      <c r="K180" s="29" t="str">
        <f ca="1">IF($N180="","",IFERROR(INDEX(tbVisitas[],MATCH($N180,tbVisitas[Linha],0),1),""))</f>
        <v/>
      </c>
      <c r="L180" s="30" t="str">
        <f ca="1">IF($N180="","",IFERROR(INDEX(tbVisitas[],MATCH($N180,tbVisitas[Linha],0),6),""))</f>
        <v/>
      </c>
      <c r="M180" s="30" t="str">
        <f ca="1">IF($N180="","",IFERROR(INDEX(tbVisitas[],MATCH($N180,tbVisitas[Linha],0),7),""))</f>
        <v/>
      </c>
      <c r="N180" s="30" t="str">
        <f t="array" aca="1" ref="N180" ca="1">IFERROR(INDEX(tbVisitas[],MATCH(SMALL(IF((tbVisitas[Realizada?]&lt;&gt;"Sim")*(tbVisitas[Cliente]=$B$5)*(tbVisitas[Data]&gt;=VLOOKUP($B$7,Aux!$E$2:$G$13,2,FALSE))*(tbVisitas[Data]&lt;=VLOOKUP($B$7,Aux!$E$2:$G$13,3,FALSE))=1,tbVisitas[Linha]),ROW(H175)),IF((tbVisitas[Realizada?]&lt;&gt;"Sim")*(tbVisitas[Cliente]=$B$5)*(tbVisitas[Data]&gt;=VLOOKUP($B$7,Aux!$E$2:$G$13,2,FALSE))*(tbVisitas[Data]&lt;=VLOOKUP($B$7,Aux!$E$2:$G$13,3,FALSE))=1,tbVisitas[Linha]),0),9),"")</f>
        <v/>
      </c>
    </row>
    <row r="181" spans="4:14" ht="30" customHeight="1" x14ac:dyDescent="0.25">
      <c r="D181" s="28" t="str">
        <f ca="1">IF($G181="","",IFERROR(INDEX(tbVisitas[],MATCH($G181,tbVisitas[Linha],0),2),""))</f>
        <v/>
      </c>
      <c r="E181" s="28" t="str">
        <f ca="1">IF($G181="","",IFERROR(INDEX(tbVisitas[],MATCH($G181,tbVisitas[Linha],0),5),""))</f>
        <v/>
      </c>
      <c r="F181" s="29" t="str">
        <f ca="1">IF($G181="","",IFERROR(INDEX(tbVisitas[],MATCH($G181,tbVisitas[Linha],0),1),""))</f>
        <v/>
      </c>
      <c r="G181" s="30" t="str">
        <f t="array" aca="1" ref="G181" ca="1">IFERROR(INDEX(tbVisitas[],MATCH(SMALL(IF((tbVisitas[Realizada?]="Sim")*(tbVisitas[Cliente]=$B$5)*(tbVisitas[Data]&gt;=VLOOKUP($B$7,Aux!$E$2:$G$13,2,FALSE))*(tbVisitas[Data]&lt;=VLOOKUP($B$7,Aux!$E$2:$G$13,3,FALSE))=1,tbVisitas[Linha]),ROW(A176)),IF((tbVisitas[Realizada?]="Sim")*(tbVisitas[Cliente]=$B$5)*(tbVisitas[Data]&gt;=VLOOKUP($B$7,Aux!$E$2:$G$13,2,FALSE))*(tbVisitas[Data]&lt;=VLOOKUP($B$7,Aux!$E$2:$G$13,3,FALSE))=1,tbVisitas[Linha]),0),9),"")</f>
        <v/>
      </c>
      <c r="I181" s="28" t="str">
        <f ca="1">IF($N181="","",IFERROR(INDEX(tbVisitas[],MATCH($N181,tbVisitas[Linha],0),2),""))</f>
        <v/>
      </c>
      <c r="J181" s="28" t="str">
        <f ca="1">IF($N181="","",IFERROR(INDEX(tbVisitas[],MATCH($N181,tbVisitas[Linha],0),5),""))</f>
        <v/>
      </c>
      <c r="K181" s="29" t="str">
        <f ca="1">IF($N181="","",IFERROR(INDEX(tbVisitas[],MATCH($N181,tbVisitas[Linha],0),1),""))</f>
        <v/>
      </c>
      <c r="L181" s="30" t="str">
        <f ca="1">IF($N181="","",IFERROR(INDEX(tbVisitas[],MATCH($N181,tbVisitas[Linha],0),6),""))</f>
        <v/>
      </c>
      <c r="M181" s="30" t="str">
        <f ca="1">IF($N181="","",IFERROR(INDEX(tbVisitas[],MATCH($N181,tbVisitas[Linha],0),7),""))</f>
        <v/>
      </c>
      <c r="N181" s="30" t="str">
        <f t="array" aca="1" ref="N181" ca="1">IFERROR(INDEX(tbVisitas[],MATCH(SMALL(IF((tbVisitas[Realizada?]&lt;&gt;"Sim")*(tbVisitas[Cliente]=$B$5)*(tbVisitas[Data]&gt;=VLOOKUP($B$7,Aux!$E$2:$G$13,2,FALSE))*(tbVisitas[Data]&lt;=VLOOKUP($B$7,Aux!$E$2:$G$13,3,FALSE))=1,tbVisitas[Linha]),ROW(H176)),IF((tbVisitas[Realizada?]&lt;&gt;"Sim")*(tbVisitas[Cliente]=$B$5)*(tbVisitas[Data]&gt;=VLOOKUP($B$7,Aux!$E$2:$G$13,2,FALSE))*(tbVisitas[Data]&lt;=VLOOKUP($B$7,Aux!$E$2:$G$13,3,FALSE))=1,tbVisitas[Linha]),0),9),"")</f>
        <v/>
      </c>
    </row>
    <row r="182" spans="4:14" ht="30" customHeight="1" x14ac:dyDescent="0.25">
      <c r="D182" s="28" t="str">
        <f ca="1">IF($G182="","",IFERROR(INDEX(tbVisitas[],MATCH($G182,tbVisitas[Linha],0),2),""))</f>
        <v/>
      </c>
      <c r="E182" s="28" t="str">
        <f ca="1">IF($G182="","",IFERROR(INDEX(tbVisitas[],MATCH($G182,tbVisitas[Linha],0),5),""))</f>
        <v/>
      </c>
      <c r="F182" s="29" t="str">
        <f ca="1">IF($G182="","",IFERROR(INDEX(tbVisitas[],MATCH($G182,tbVisitas[Linha],0),1),""))</f>
        <v/>
      </c>
      <c r="G182" s="30" t="str">
        <f t="array" aca="1" ref="G182" ca="1">IFERROR(INDEX(tbVisitas[],MATCH(SMALL(IF((tbVisitas[Realizada?]="Sim")*(tbVisitas[Cliente]=$B$5)*(tbVisitas[Data]&gt;=VLOOKUP($B$7,Aux!$E$2:$G$13,2,FALSE))*(tbVisitas[Data]&lt;=VLOOKUP($B$7,Aux!$E$2:$G$13,3,FALSE))=1,tbVisitas[Linha]),ROW(A177)),IF((tbVisitas[Realizada?]="Sim")*(tbVisitas[Cliente]=$B$5)*(tbVisitas[Data]&gt;=VLOOKUP($B$7,Aux!$E$2:$G$13,2,FALSE))*(tbVisitas[Data]&lt;=VLOOKUP($B$7,Aux!$E$2:$G$13,3,FALSE))=1,tbVisitas[Linha]),0),9),"")</f>
        <v/>
      </c>
      <c r="I182" s="28" t="str">
        <f ca="1">IF($N182="","",IFERROR(INDEX(tbVisitas[],MATCH($N182,tbVisitas[Linha],0),2),""))</f>
        <v/>
      </c>
      <c r="J182" s="28" t="str">
        <f ca="1">IF($N182="","",IFERROR(INDEX(tbVisitas[],MATCH($N182,tbVisitas[Linha],0),5),""))</f>
        <v/>
      </c>
      <c r="K182" s="29" t="str">
        <f ca="1">IF($N182="","",IFERROR(INDEX(tbVisitas[],MATCH($N182,tbVisitas[Linha],0),1),""))</f>
        <v/>
      </c>
      <c r="L182" s="30" t="str">
        <f ca="1">IF($N182="","",IFERROR(INDEX(tbVisitas[],MATCH($N182,tbVisitas[Linha],0),6),""))</f>
        <v/>
      </c>
      <c r="M182" s="30" t="str">
        <f ca="1">IF($N182="","",IFERROR(INDEX(tbVisitas[],MATCH($N182,tbVisitas[Linha],0),7),""))</f>
        <v/>
      </c>
      <c r="N182" s="30" t="str">
        <f t="array" aca="1" ref="N182" ca="1">IFERROR(INDEX(tbVisitas[],MATCH(SMALL(IF((tbVisitas[Realizada?]&lt;&gt;"Sim")*(tbVisitas[Cliente]=$B$5)*(tbVisitas[Data]&gt;=VLOOKUP($B$7,Aux!$E$2:$G$13,2,FALSE))*(tbVisitas[Data]&lt;=VLOOKUP($B$7,Aux!$E$2:$G$13,3,FALSE))=1,tbVisitas[Linha]),ROW(H177)),IF((tbVisitas[Realizada?]&lt;&gt;"Sim")*(tbVisitas[Cliente]=$B$5)*(tbVisitas[Data]&gt;=VLOOKUP($B$7,Aux!$E$2:$G$13,2,FALSE))*(tbVisitas[Data]&lt;=VLOOKUP($B$7,Aux!$E$2:$G$13,3,FALSE))=1,tbVisitas[Linha]),0),9),"")</f>
        <v/>
      </c>
    </row>
    <row r="183" spans="4:14" ht="30" customHeight="1" x14ac:dyDescent="0.25">
      <c r="D183" s="28" t="str">
        <f ca="1">IF($G183="","",IFERROR(INDEX(tbVisitas[],MATCH($G183,tbVisitas[Linha],0),2),""))</f>
        <v/>
      </c>
      <c r="E183" s="28" t="str">
        <f ca="1">IF($G183="","",IFERROR(INDEX(tbVisitas[],MATCH($G183,tbVisitas[Linha],0),5),""))</f>
        <v/>
      </c>
      <c r="F183" s="29" t="str">
        <f ca="1">IF($G183="","",IFERROR(INDEX(tbVisitas[],MATCH($G183,tbVisitas[Linha],0),1),""))</f>
        <v/>
      </c>
      <c r="G183" s="30" t="str">
        <f t="array" aca="1" ref="G183" ca="1">IFERROR(INDEX(tbVisitas[],MATCH(SMALL(IF((tbVisitas[Realizada?]="Sim")*(tbVisitas[Cliente]=$B$5)*(tbVisitas[Data]&gt;=VLOOKUP($B$7,Aux!$E$2:$G$13,2,FALSE))*(tbVisitas[Data]&lt;=VLOOKUP($B$7,Aux!$E$2:$G$13,3,FALSE))=1,tbVisitas[Linha]),ROW(A178)),IF((tbVisitas[Realizada?]="Sim")*(tbVisitas[Cliente]=$B$5)*(tbVisitas[Data]&gt;=VLOOKUP($B$7,Aux!$E$2:$G$13,2,FALSE))*(tbVisitas[Data]&lt;=VLOOKUP($B$7,Aux!$E$2:$G$13,3,FALSE))=1,tbVisitas[Linha]),0),9),"")</f>
        <v/>
      </c>
      <c r="I183" s="28" t="str">
        <f ca="1">IF($N183="","",IFERROR(INDEX(tbVisitas[],MATCH($N183,tbVisitas[Linha],0),2),""))</f>
        <v/>
      </c>
      <c r="J183" s="28" t="str">
        <f ca="1">IF($N183="","",IFERROR(INDEX(tbVisitas[],MATCH($N183,tbVisitas[Linha],0),5),""))</f>
        <v/>
      </c>
      <c r="K183" s="29" t="str">
        <f ca="1">IF($N183="","",IFERROR(INDEX(tbVisitas[],MATCH($N183,tbVisitas[Linha],0),1),""))</f>
        <v/>
      </c>
      <c r="L183" s="30" t="str">
        <f ca="1">IF($N183="","",IFERROR(INDEX(tbVisitas[],MATCH($N183,tbVisitas[Linha],0),6),""))</f>
        <v/>
      </c>
      <c r="M183" s="30" t="str">
        <f ca="1">IF($N183="","",IFERROR(INDEX(tbVisitas[],MATCH($N183,tbVisitas[Linha],0),7),""))</f>
        <v/>
      </c>
      <c r="N183" s="30" t="str">
        <f t="array" aca="1" ref="N183" ca="1">IFERROR(INDEX(tbVisitas[],MATCH(SMALL(IF((tbVisitas[Realizada?]&lt;&gt;"Sim")*(tbVisitas[Cliente]=$B$5)*(tbVisitas[Data]&gt;=VLOOKUP($B$7,Aux!$E$2:$G$13,2,FALSE))*(tbVisitas[Data]&lt;=VLOOKUP($B$7,Aux!$E$2:$G$13,3,FALSE))=1,tbVisitas[Linha]),ROW(H178)),IF((tbVisitas[Realizada?]&lt;&gt;"Sim")*(tbVisitas[Cliente]=$B$5)*(tbVisitas[Data]&gt;=VLOOKUP($B$7,Aux!$E$2:$G$13,2,FALSE))*(tbVisitas[Data]&lt;=VLOOKUP($B$7,Aux!$E$2:$G$13,3,FALSE))=1,tbVisitas[Linha]),0),9),"")</f>
        <v/>
      </c>
    </row>
    <row r="184" spans="4:14" ht="30" customHeight="1" x14ac:dyDescent="0.25">
      <c r="D184" s="28" t="str">
        <f ca="1">IF($G184="","",IFERROR(INDEX(tbVisitas[],MATCH($G184,tbVisitas[Linha],0),2),""))</f>
        <v/>
      </c>
      <c r="E184" s="28" t="str">
        <f ca="1">IF($G184="","",IFERROR(INDEX(tbVisitas[],MATCH($G184,tbVisitas[Linha],0),5),""))</f>
        <v/>
      </c>
      <c r="F184" s="29" t="str">
        <f ca="1">IF($G184="","",IFERROR(INDEX(tbVisitas[],MATCH($G184,tbVisitas[Linha],0),1),""))</f>
        <v/>
      </c>
      <c r="G184" s="30" t="str">
        <f t="array" aca="1" ref="G184" ca="1">IFERROR(INDEX(tbVisitas[],MATCH(SMALL(IF((tbVisitas[Realizada?]="Sim")*(tbVisitas[Cliente]=$B$5)*(tbVisitas[Data]&gt;=VLOOKUP($B$7,Aux!$E$2:$G$13,2,FALSE))*(tbVisitas[Data]&lt;=VLOOKUP($B$7,Aux!$E$2:$G$13,3,FALSE))=1,tbVisitas[Linha]),ROW(A179)),IF((tbVisitas[Realizada?]="Sim")*(tbVisitas[Cliente]=$B$5)*(tbVisitas[Data]&gt;=VLOOKUP($B$7,Aux!$E$2:$G$13,2,FALSE))*(tbVisitas[Data]&lt;=VLOOKUP($B$7,Aux!$E$2:$G$13,3,FALSE))=1,tbVisitas[Linha]),0),9),"")</f>
        <v/>
      </c>
      <c r="I184" s="28" t="str">
        <f ca="1">IF($N184="","",IFERROR(INDEX(tbVisitas[],MATCH($N184,tbVisitas[Linha],0),2),""))</f>
        <v/>
      </c>
      <c r="J184" s="28" t="str">
        <f ca="1">IF($N184="","",IFERROR(INDEX(tbVisitas[],MATCH($N184,tbVisitas[Linha],0),5),""))</f>
        <v/>
      </c>
      <c r="K184" s="29" t="str">
        <f ca="1">IF($N184="","",IFERROR(INDEX(tbVisitas[],MATCH($N184,tbVisitas[Linha],0),1),""))</f>
        <v/>
      </c>
      <c r="L184" s="30" t="str">
        <f ca="1">IF($N184="","",IFERROR(INDEX(tbVisitas[],MATCH($N184,tbVisitas[Linha],0),6),""))</f>
        <v/>
      </c>
      <c r="M184" s="30" t="str">
        <f ca="1">IF($N184="","",IFERROR(INDEX(tbVisitas[],MATCH($N184,tbVisitas[Linha],0),7),""))</f>
        <v/>
      </c>
      <c r="N184" s="30" t="str">
        <f t="array" aca="1" ref="N184" ca="1">IFERROR(INDEX(tbVisitas[],MATCH(SMALL(IF((tbVisitas[Realizada?]&lt;&gt;"Sim")*(tbVisitas[Cliente]=$B$5)*(tbVisitas[Data]&gt;=VLOOKUP($B$7,Aux!$E$2:$G$13,2,FALSE))*(tbVisitas[Data]&lt;=VLOOKUP($B$7,Aux!$E$2:$G$13,3,FALSE))=1,tbVisitas[Linha]),ROW(H179)),IF((tbVisitas[Realizada?]&lt;&gt;"Sim")*(tbVisitas[Cliente]=$B$5)*(tbVisitas[Data]&gt;=VLOOKUP($B$7,Aux!$E$2:$G$13,2,FALSE))*(tbVisitas[Data]&lt;=VLOOKUP($B$7,Aux!$E$2:$G$13,3,FALSE))=1,tbVisitas[Linha]),0),9),"")</f>
        <v/>
      </c>
    </row>
    <row r="185" spans="4:14" ht="30" customHeight="1" x14ac:dyDescent="0.25">
      <c r="D185" s="28" t="str">
        <f ca="1">IF($G185="","",IFERROR(INDEX(tbVisitas[],MATCH($G185,tbVisitas[Linha],0),2),""))</f>
        <v/>
      </c>
      <c r="E185" s="28" t="str">
        <f ca="1">IF($G185="","",IFERROR(INDEX(tbVisitas[],MATCH($G185,tbVisitas[Linha],0),5),""))</f>
        <v/>
      </c>
      <c r="F185" s="29" t="str">
        <f ca="1">IF($G185="","",IFERROR(INDEX(tbVisitas[],MATCH($G185,tbVisitas[Linha],0),1),""))</f>
        <v/>
      </c>
      <c r="G185" s="30" t="str">
        <f t="array" aca="1" ref="G185" ca="1">IFERROR(INDEX(tbVisitas[],MATCH(SMALL(IF((tbVisitas[Realizada?]="Sim")*(tbVisitas[Cliente]=$B$5)*(tbVisitas[Data]&gt;=VLOOKUP($B$7,Aux!$E$2:$G$13,2,FALSE))*(tbVisitas[Data]&lt;=VLOOKUP($B$7,Aux!$E$2:$G$13,3,FALSE))=1,tbVisitas[Linha]),ROW(A180)),IF((tbVisitas[Realizada?]="Sim")*(tbVisitas[Cliente]=$B$5)*(tbVisitas[Data]&gt;=VLOOKUP($B$7,Aux!$E$2:$G$13,2,FALSE))*(tbVisitas[Data]&lt;=VLOOKUP($B$7,Aux!$E$2:$G$13,3,FALSE))=1,tbVisitas[Linha]),0),9),"")</f>
        <v/>
      </c>
      <c r="I185" s="28" t="str">
        <f ca="1">IF($N185="","",IFERROR(INDEX(tbVisitas[],MATCH($N185,tbVisitas[Linha],0),2),""))</f>
        <v/>
      </c>
      <c r="J185" s="28" t="str">
        <f ca="1">IF($N185="","",IFERROR(INDEX(tbVisitas[],MATCH($N185,tbVisitas[Linha],0),5),""))</f>
        <v/>
      </c>
      <c r="K185" s="29" t="str">
        <f ca="1">IF($N185="","",IFERROR(INDEX(tbVisitas[],MATCH($N185,tbVisitas[Linha],0),1),""))</f>
        <v/>
      </c>
      <c r="L185" s="30" t="str">
        <f ca="1">IF($N185="","",IFERROR(INDEX(tbVisitas[],MATCH($N185,tbVisitas[Linha],0),6),""))</f>
        <v/>
      </c>
      <c r="M185" s="30" t="str">
        <f ca="1">IF($N185="","",IFERROR(INDEX(tbVisitas[],MATCH($N185,tbVisitas[Linha],0),7),""))</f>
        <v/>
      </c>
      <c r="N185" s="30" t="str">
        <f t="array" aca="1" ref="N185" ca="1">IFERROR(INDEX(tbVisitas[],MATCH(SMALL(IF((tbVisitas[Realizada?]&lt;&gt;"Sim")*(tbVisitas[Cliente]=$B$5)*(tbVisitas[Data]&gt;=VLOOKUP($B$7,Aux!$E$2:$G$13,2,FALSE))*(tbVisitas[Data]&lt;=VLOOKUP($B$7,Aux!$E$2:$G$13,3,FALSE))=1,tbVisitas[Linha]),ROW(H180)),IF((tbVisitas[Realizada?]&lt;&gt;"Sim")*(tbVisitas[Cliente]=$B$5)*(tbVisitas[Data]&gt;=VLOOKUP($B$7,Aux!$E$2:$G$13,2,FALSE))*(tbVisitas[Data]&lt;=VLOOKUP($B$7,Aux!$E$2:$G$13,3,FALSE))=1,tbVisitas[Linha]),0),9),"")</f>
        <v/>
      </c>
    </row>
    <row r="186" spans="4:14" ht="30" customHeight="1" x14ac:dyDescent="0.25">
      <c r="D186" s="28" t="str">
        <f ca="1">IF($G186="","",IFERROR(INDEX(tbVisitas[],MATCH($G186,tbVisitas[Linha],0),2),""))</f>
        <v/>
      </c>
      <c r="E186" s="28" t="str">
        <f ca="1">IF($G186="","",IFERROR(INDEX(tbVisitas[],MATCH($G186,tbVisitas[Linha],0),5),""))</f>
        <v/>
      </c>
      <c r="F186" s="29" t="str">
        <f ca="1">IF($G186="","",IFERROR(INDEX(tbVisitas[],MATCH($G186,tbVisitas[Linha],0),1),""))</f>
        <v/>
      </c>
      <c r="G186" s="30" t="str">
        <f t="array" aca="1" ref="G186" ca="1">IFERROR(INDEX(tbVisitas[],MATCH(SMALL(IF((tbVisitas[Realizada?]="Sim")*(tbVisitas[Cliente]=$B$5)*(tbVisitas[Data]&gt;=VLOOKUP($B$7,Aux!$E$2:$G$13,2,FALSE))*(tbVisitas[Data]&lt;=VLOOKUP($B$7,Aux!$E$2:$G$13,3,FALSE))=1,tbVisitas[Linha]),ROW(A181)),IF((tbVisitas[Realizada?]="Sim")*(tbVisitas[Cliente]=$B$5)*(tbVisitas[Data]&gt;=VLOOKUP($B$7,Aux!$E$2:$G$13,2,FALSE))*(tbVisitas[Data]&lt;=VLOOKUP($B$7,Aux!$E$2:$G$13,3,FALSE))=1,tbVisitas[Linha]),0),9),"")</f>
        <v/>
      </c>
      <c r="I186" s="28" t="str">
        <f ca="1">IF($N186="","",IFERROR(INDEX(tbVisitas[],MATCH($N186,tbVisitas[Linha],0),2),""))</f>
        <v/>
      </c>
      <c r="J186" s="28" t="str">
        <f ca="1">IF($N186="","",IFERROR(INDEX(tbVisitas[],MATCH($N186,tbVisitas[Linha],0),5),""))</f>
        <v/>
      </c>
      <c r="K186" s="29" t="str">
        <f ca="1">IF($N186="","",IFERROR(INDEX(tbVisitas[],MATCH($N186,tbVisitas[Linha],0),1),""))</f>
        <v/>
      </c>
      <c r="L186" s="30" t="str">
        <f ca="1">IF($N186="","",IFERROR(INDEX(tbVisitas[],MATCH($N186,tbVisitas[Linha],0),6),""))</f>
        <v/>
      </c>
      <c r="M186" s="30" t="str">
        <f ca="1">IF($N186="","",IFERROR(INDEX(tbVisitas[],MATCH($N186,tbVisitas[Linha],0),7),""))</f>
        <v/>
      </c>
      <c r="N186" s="30" t="str">
        <f t="array" aca="1" ref="N186" ca="1">IFERROR(INDEX(tbVisitas[],MATCH(SMALL(IF((tbVisitas[Realizada?]&lt;&gt;"Sim")*(tbVisitas[Cliente]=$B$5)*(tbVisitas[Data]&gt;=VLOOKUP($B$7,Aux!$E$2:$G$13,2,FALSE))*(tbVisitas[Data]&lt;=VLOOKUP($B$7,Aux!$E$2:$G$13,3,FALSE))=1,tbVisitas[Linha]),ROW(H181)),IF((tbVisitas[Realizada?]&lt;&gt;"Sim")*(tbVisitas[Cliente]=$B$5)*(tbVisitas[Data]&gt;=VLOOKUP($B$7,Aux!$E$2:$G$13,2,FALSE))*(tbVisitas[Data]&lt;=VLOOKUP($B$7,Aux!$E$2:$G$13,3,FALSE))=1,tbVisitas[Linha]),0),9),"")</f>
        <v/>
      </c>
    </row>
    <row r="187" spans="4:14" ht="30" customHeight="1" x14ac:dyDescent="0.25">
      <c r="D187" s="28" t="str">
        <f ca="1">IF($G187="","",IFERROR(INDEX(tbVisitas[],MATCH($G187,tbVisitas[Linha],0),2),""))</f>
        <v/>
      </c>
      <c r="E187" s="28" t="str">
        <f ca="1">IF($G187="","",IFERROR(INDEX(tbVisitas[],MATCH($G187,tbVisitas[Linha],0),5),""))</f>
        <v/>
      </c>
      <c r="F187" s="29" t="str">
        <f ca="1">IF($G187="","",IFERROR(INDEX(tbVisitas[],MATCH($G187,tbVisitas[Linha],0),1),""))</f>
        <v/>
      </c>
      <c r="G187" s="30" t="str">
        <f t="array" aca="1" ref="G187" ca="1">IFERROR(INDEX(tbVisitas[],MATCH(SMALL(IF((tbVisitas[Realizada?]="Sim")*(tbVisitas[Cliente]=$B$5)*(tbVisitas[Data]&gt;=VLOOKUP($B$7,Aux!$E$2:$G$13,2,FALSE))*(tbVisitas[Data]&lt;=VLOOKUP($B$7,Aux!$E$2:$G$13,3,FALSE))=1,tbVisitas[Linha]),ROW(A182)),IF((tbVisitas[Realizada?]="Sim")*(tbVisitas[Cliente]=$B$5)*(tbVisitas[Data]&gt;=VLOOKUP($B$7,Aux!$E$2:$G$13,2,FALSE))*(tbVisitas[Data]&lt;=VLOOKUP($B$7,Aux!$E$2:$G$13,3,FALSE))=1,tbVisitas[Linha]),0),9),"")</f>
        <v/>
      </c>
      <c r="I187" s="28" t="str">
        <f ca="1">IF($N187="","",IFERROR(INDEX(tbVisitas[],MATCH($N187,tbVisitas[Linha],0),2),""))</f>
        <v/>
      </c>
      <c r="J187" s="28" t="str">
        <f ca="1">IF($N187="","",IFERROR(INDEX(tbVisitas[],MATCH($N187,tbVisitas[Linha],0),5),""))</f>
        <v/>
      </c>
      <c r="K187" s="29" t="str">
        <f ca="1">IF($N187="","",IFERROR(INDEX(tbVisitas[],MATCH($N187,tbVisitas[Linha],0),1),""))</f>
        <v/>
      </c>
      <c r="L187" s="30" t="str">
        <f ca="1">IF($N187="","",IFERROR(INDEX(tbVisitas[],MATCH($N187,tbVisitas[Linha],0),6),""))</f>
        <v/>
      </c>
      <c r="M187" s="30" t="str">
        <f ca="1">IF($N187="","",IFERROR(INDEX(tbVisitas[],MATCH($N187,tbVisitas[Linha],0),7),""))</f>
        <v/>
      </c>
      <c r="N187" s="30" t="str">
        <f t="array" aca="1" ref="N187" ca="1">IFERROR(INDEX(tbVisitas[],MATCH(SMALL(IF((tbVisitas[Realizada?]&lt;&gt;"Sim")*(tbVisitas[Cliente]=$B$5)*(tbVisitas[Data]&gt;=VLOOKUP($B$7,Aux!$E$2:$G$13,2,FALSE))*(tbVisitas[Data]&lt;=VLOOKUP($B$7,Aux!$E$2:$G$13,3,FALSE))=1,tbVisitas[Linha]),ROW(H182)),IF((tbVisitas[Realizada?]&lt;&gt;"Sim")*(tbVisitas[Cliente]=$B$5)*(tbVisitas[Data]&gt;=VLOOKUP($B$7,Aux!$E$2:$G$13,2,FALSE))*(tbVisitas[Data]&lt;=VLOOKUP($B$7,Aux!$E$2:$G$13,3,FALSE))=1,tbVisitas[Linha]),0),9),"")</f>
        <v/>
      </c>
    </row>
    <row r="188" spans="4:14" ht="30" customHeight="1" x14ac:dyDescent="0.25">
      <c r="D188" s="28" t="str">
        <f ca="1">IF($G188="","",IFERROR(INDEX(tbVisitas[],MATCH($G188,tbVisitas[Linha],0),2),""))</f>
        <v/>
      </c>
      <c r="E188" s="28" t="str">
        <f ca="1">IF($G188="","",IFERROR(INDEX(tbVisitas[],MATCH($G188,tbVisitas[Linha],0),5),""))</f>
        <v/>
      </c>
      <c r="F188" s="29" t="str">
        <f ca="1">IF($G188="","",IFERROR(INDEX(tbVisitas[],MATCH($G188,tbVisitas[Linha],0),1),""))</f>
        <v/>
      </c>
      <c r="G188" s="30" t="str">
        <f t="array" aca="1" ref="G188" ca="1">IFERROR(INDEX(tbVisitas[],MATCH(SMALL(IF((tbVisitas[Realizada?]="Sim")*(tbVisitas[Cliente]=$B$5)*(tbVisitas[Data]&gt;=VLOOKUP($B$7,Aux!$E$2:$G$13,2,FALSE))*(tbVisitas[Data]&lt;=VLOOKUP($B$7,Aux!$E$2:$G$13,3,FALSE))=1,tbVisitas[Linha]),ROW(A183)),IF((tbVisitas[Realizada?]="Sim")*(tbVisitas[Cliente]=$B$5)*(tbVisitas[Data]&gt;=VLOOKUP($B$7,Aux!$E$2:$G$13,2,FALSE))*(tbVisitas[Data]&lt;=VLOOKUP($B$7,Aux!$E$2:$G$13,3,FALSE))=1,tbVisitas[Linha]),0),9),"")</f>
        <v/>
      </c>
      <c r="I188" s="28" t="str">
        <f ca="1">IF($N188="","",IFERROR(INDEX(tbVisitas[],MATCH($N188,tbVisitas[Linha],0),2),""))</f>
        <v/>
      </c>
      <c r="J188" s="28" t="str">
        <f ca="1">IF($N188="","",IFERROR(INDEX(tbVisitas[],MATCH($N188,tbVisitas[Linha],0),5),""))</f>
        <v/>
      </c>
      <c r="K188" s="29" t="str">
        <f ca="1">IF($N188="","",IFERROR(INDEX(tbVisitas[],MATCH($N188,tbVisitas[Linha],0),1),""))</f>
        <v/>
      </c>
      <c r="L188" s="30" t="str">
        <f ca="1">IF($N188="","",IFERROR(INDEX(tbVisitas[],MATCH($N188,tbVisitas[Linha],0),6),""))</f>
        <v/>
      </c>
      <c r="M188" s="30" t="str">
        <f ca="1">IF($N188="","",IFERROR(INDEX(tbVisitas[],MATCH($N188,tbVisitas[Linha],0),7),""))</f>
        <v/>
      </c>
      <c r="N188" s="30" t="str">
        <f t="array" aca="1" ref="N188" ca="1">IFERROR(INDEX(tbVisitas[],MATCH(SMALL(IF((tbVisitas[Realizada?]&lt;&gt;"Sim")*(tbVisitas[Cliente]=$B$5)*(tbVisitas[Data]&gt;=VLOOKUP($B$7,Aux!$E$2:$G$13,2,FALSE))*(tbVisitas[Data]&lt;=VLOOKUP($B$7,Aux!$E$2:$G$13,3,FALSE))=1,tbVisitas[Linha]),ROW(H183)),IF((tbVisitas[Realizada?]&lt;&gt;"Sim")*(tbVisitas[Cliente]=$B$5)*(tbVisitas[Data]&gt;=VLOOKUP($B$7,Aux!$E$2:$G$13,2,FALSE))*(tbVisitas[Data]&lt;=VLOOKUP($B$7,Aux!$E$2:$G$13,3,FALSE))=1,tbVisitas[Linha]),0),9),"")</f>
        <v/>
      </c>
    </row>
    <row r="189" spans="4:14" ht="30" customHeight="1" x14ac:dyDescent="0.25">
      <c r="D189" s="28" t="str">
        <f ca="1">IF($G189="","",IFERROR(INDEX(tbVisitas[],MATCH($G189,tbVisitas[Linha],0),2),""))</f>
        <v/>
      </c>
      <c r="E189" s="28" t="str">
        <f ca="1">IF($G189="","",IFERROR(INDEX(tbVisitas[],MATCH($G189,tbVisitas[Linha],0),5),""))</f>
        <v/>
      </c>
      <c r="F189" s="29" t="str">
        <f ca="1">IF($G189="","",IFERROR(INDEX(tbVisitas[],MATCH($G189,tbVisitas[Linha],0),1),""))</f>
        <v/>
      </c>
      <c r="G189" s="30" t="str">
        <f t="array" aca="1" ref="G189" ca="1">IFERROR(INDEX(tbVisitas[],MATCH(SMALL(IF((tbVisitas[Realizada?]="Sim")*(tbVisitas[Cliente]=$B$5)*(tbVisitas[Data]&gt;=VLOOKUP($B$7,Aux!$E$2:$G$13,2,FALSE))*(tbVisitas[Data]&lt;=VLOOKUP($B$7,Aux!$E$2:$G$13,3,FALSE))=1,tbVisitas[Linha]),ROW(A184)),IF((tbVisitas[Realizada?]="Sim")*(tbVisitas[Cliente]=$B$5)*(tbVisitas[Data]&gt;=VLOOKUP($B$7,Aux!$E$2:$G$13,2,FALSE))*(tbVisitas[Data]&lt;=VLOOKUP($B$7,Aux!$E$2:$G$13,3,FALSE))=1,tbVisitas[Linha]),0),9),"")</f>
        <v/>
      </c>
      <c r="I189" s="28" t="str">
        <f ca="1">IF($N189="","",IFERROR(INDEX(tbVisitas[],MATCH($N189,tbVisitas[Linha],0),2),""))</f>
        <v/>
      </c>
      <c r="J189" s="28" t="str">
        <f ca="1">IF($N189="","",IFERROR(INDEX(tbVisitas[],MATCH($N189,tbVisitas[Linha],0),5),""))</f>
        <v/>
      </c>
      <c r="K189" s="29" t="str">
        <f ca="1">IF($N189="","",IFERROR(INDEX(tbVisitas[],MATCH($N189,tbVisitas[Linha],0),1),""))</f>
        <v/>
      </c>
      <c r="L189" s="30" t="str">
        <f ca="1">IF($N189="","",IFERROR(INDEX(tbVisitas[],MATCH($N189,tbVisitas[Linha],0),6),""))</f>
        <v/>
      </c>
      <c r="M189" s="30" t="str">
        <f ca="1">IF($N189="","",IFERROR(INDEX(tbVisitas[],MATCH($N189,tbVisitas[Linha],0),7),""))</f>
        <v/>
      </c>
      <c r="N189" s="30" t="str">
        <f t="array" aca="1" ref="N189" ca="1">IFERROR(INDEX(tbVisitas[],MATCH(SMALL(IF((tbVisitas[Realizada?]&lt;&gt;"Sim")*(tbVisitas[Cliente]=$B$5)*(tbVisitas[Data]&gt;=VLOOKUP($B$7,Aux!$E$2:$G$13,2,FALSE))*(tbVisitas[Data]&lt;=VLOOKUP($B$7,Aux!$E$2:$G$13,3,FALSE))=1,tbVisitas[Linha]),ROW(H184)),IF((tbVisitas[Realizada?]&lt;&gt;"Sim")*(tbVisitas[Cliente]=$B$5)*(tbVisitas[Data]&gt;=VLOOKUP($B$7,Aux!$E$2:$G$13,2,FALSE))*(tbVisitas[Data]&lt;=VLOOKUP($B$7,Aux!$E$2:$G$13,3,FALSE))=1,tbVisitas[Linha]),0),9),"")</f>
        <v/>
      </c>
    </row>
    <row r="190" spans="4:14" ht="30" customHeight="1" x14ac:dyDescent="0.25">
      <c r="D190" s="28" t="str">
        <f ca="1">IF($G190="","",IFERROR(INDEX(tbVisitas[],MATCH($G190,tbVisitas[Linha],0),2),""))</f>
        <v/>
      </c>
      <c r="E190" s="28" t="str">
        <f ca="1">IF($G190="","",IFERROR(INDEX(tbVisitas[],MATCH($G190,tbVisitas[Linha],0),5),""))</f>
        <v/>
      </c>
      <c r="F190" s="29" t="str">
        <f ca="1">IF($G190="","",IFERROR(INDEX(tbVisitas[],MATCH($G190,tbVisitas[Linha],0),1),""))</f>
        <v/>
      </c>
      <c r="G190" s="30" t="str">
        <f t="array" aca="1" ref="G190" ca="1">IFERROR(INDEX(tbVisitas[],MATCH(SMALL(IF((tbVisitas[Realizada?]="Sim")*(tbVisitas[Cliente]=$B$5)*(tbVisitas[Data]&gt;=VLOOKUP($B$7,Aux!$E$2:$G$13,2,FALSE))*(tbVisitas[Data]&lt;=VLOOKUP($B$7,Aux!$E$2:$G$13,3,FALSE))=1,tbVisitas[Linha]),ROW(A185)),IF((tbVisitas[Realizada?]="Sim")*(tbVisitas[Cliente]=$B$5)*(tbVisitas[Data]&gt;=VLOOKUP($B$7,Aux!$E$2:$G$13,2,FALSE))*(tbVisitas[Data]&lt;=VLOOKUP($B$7,Aux!$E$2:$G$13,3,FALSE))=1,tbVisitas[Linha]),0),9),"")</f>
        <v/>
      </c>
      <c r="I190" s="28" t="str">
        <f ca="1">IF($N190="","",IFERROR(INDEX(tbVisitas[],MATCH($N190,tbVisitas[Linha],0),2),""))</f>
        <v/>
      </c>
      <c r="J190" s="28" t="str">
        <f ca="1">IF($N190="","",IFERROR(INDEX(tbVisitas[],MATCH($N190,tbVisitas[Linha],0),5),""))</f>
        <v/>
      </c>
      <c r="K190" s="29" t="str">
        <f ca="1">IF($N190="","",IFERROR(INDEX(tbVisitas[],MATCH($N190,tbVisitas[Linha],0),1),""))</f>
        <v/>
      </c>
      <c r="L190" s="30" t="str">
        <f ca="1">IF($N190="","",IFERROR(INDEX(tbVisitas[],MATCH($N190,tbVisitas[Linha],0),6),""))</f>
        <v/>
      </c>
      <c r="M190" s="30" t="str">
        <f ca="1">IF($N190="","",IFERROR(INDEX(tbVisitas[],MATCH($N190,tbVisitas[Linha],0),7),""))</f>
        <v/>
      </c>
      <c r="N190" s="30" t="str">
        <f t="array" aca="1" ref="N190" ca="1">IFERROR(INDEX(tbVisitas[],MATCH(SMALL(IF((tbVisitas[Realizada?]&lt;&gt;"Sim")*(tbVisitas[Cliente]=$B$5)*(tbVisitas[Data]&gt;=VLOOKUP($B$7,Aux!$E$2:$G$13,2,FALSE))*(tbVisitas[Data]&lt;=VLOOKUP($B$7,Aux!$E$2:$G$13,3,FALSE))=1,tbVisitas[Linha]),ROW(H185)),IF((tbVisitas[Realizada?]&lt;&gt;"Sim")*(tbVisitas[Cliente]=$B$5)*(tbVisitas[Data]&gt;=VLOOKUP($B$7,Aux!$E$2:$G$13,2,FALSE))*(tbVisitas[Data]&lt;=VLOOKUP($B$7,Aux!$E$2:$G$13,3,FALSE))=1,tbVisitas[Linha]),0),9),"")</f>
        <v/>
      </c>
    </row>
    <row r="191" spans="4:14" ht="30" customHeight="1" x14ac:dyDescent="0.25">
      <c r="D191" s="28" t="str">
        <f ca="1">IF($G191="","",IFERROR(INDEX(tbVisitas[],MATCH($G191,tbVisitas[Linha],0),2),""))</f>
        <v/>
      </c>
      <c r="E191" s="28" t="str">
        <f ca="1">IF($G191="","",IFERROR(INDEX(tbVisitas[],MATCH($G191,tbVisitas[Linha],0),5),""))</f>
        <v/>
      </c>
      <c r="F191" s="29" t="str">
        <f ca="1">IF($G191="","",IFERROR(INDEX(tbVisitas[],MATCH($G191,tbVisitas[Linha],0),1),""))</f>
        <v/>
      </c>
      <c r="G191" s="30" t="str">
        <f t="array" aca="1" ref="G191" ca="1">IFERROR(INDEX(tbVisitas[],MATCH(SMALL(IF((tbVisitas[Realizada?]="Sim")*(tbVisitas[Cliente]=$B$5)*(tbVisitas[Data]&gt;=VLOOKUP($B$7,Aux!$E$2:$G$13,2,FALSE))*(tbVisitas[Data]&lt;=VLOOKUP($B$7,Aux!$E$2:$G$13,3,FALSE))=1,tbVisitas[Linha]),ROW(A186)),IF((tbVisitas[Realizada?]="Sim")*(tbVisitas[Cliente]=$B$5)*(tbVisitas[Data]&gt;=VLOOKUP($B$7,Aux!$E$2:$G$13,2,FALSE))*(tbVisitas[Data]&lt;=VLOOKUP($B$7,Aux!$E$2:$G$13,3,FALSE))=1,tbVisitas[Linha]),0),9),"")</f>
        <v/>
      </c>
      <c r="I191" s="28" t="str">
        <f ca="1">IF($N191="","",IFERROR(INDEX(tbVisitas[],MATCH($N191,tbVisitas[Linha],0),2),""))</f>
        <v/>
      </c>
      <c r="J191" s="28" t="str">
        <f ca="1">IF($N191="","",IFERROR(INDEX(tbVisitas[],MATCH($N191,tbVisitas[Linha],0),5),""))</f>
        <v/>
      </c>
      <c r="K191" s="29" t="str">
        <f ca="1">IF($N191="","",IFERROR(INDEX(tbVisitas[],MATCH($N191,tbVisitas[Linha],0),1),""))</f>
        <v/>
      </c>
      <c r="L191" s="30" t="str">
        <f ca="1">IF($N191="","",IFERROR(INDEX(tbVisitas[],MATCH($N191,tbVisitas[Linha],0),6),""))</f>
        <v/>
      </c>
      <c r="M191" s="30" t="str">
        <f ca="1">IF($N191="","",IFERROR(INDEX(tbVisitas[],MATCH($N191,tbVisitas[Linha],0),7),""))</f>
        <v/>
      </c>
      <c r="N191" s="30" t="str">
        <f t="array" aca="1" ref="N191" ca="1">IFERROR(INDEX(tbVisitas[],MATCH(SMALL(IF((tbVisitas[Realizada?]&lt;&gt;"Sim")*(tbVisitas[Cliente]=$B$5)*(tbVisitas[Data]&gt;=VLOOKUP($B$7,Aux!$E$2:$G$13,2,FALSE))*(tbVisitas[Data]&lt;=VLOOKUP($B$7,Aux!$E$2:$G$13,3,FALSE))=1,tbVisitas[Linha]),ROW(H186)),IF((tbVisitas[Realizada?]&lt;&gt;"Sim")*(tbVisitas[Cliente]=$B$5)*(tbVisitas[Data]&gt;=VLOOKUP($B$7,Aux!$E$2:$G$13,2,FALSE))*(tbVisitas[Data]&lt;=VLOOKUP($B$7,Aux!$E$2:$G$13,3,FALSE))=1,tbVisitas[Linha]),0),9),"")</f>
        <v/>
      </c>
    </row>
    <row r="192" spans="4:14" ht="30" customHeight="1" x14ac:dyDescent="0.25">
      <c r="D192" s="28" t="str">
        <f ca="1">IF($G192="","",IFERROR(INDEX(tbVisitas[],MATCH($G192,tbVisitas[Linha],0),2),""))</f>
        <v/>
      </c>
      <c r="E192" s="28" t="str">
        <f ca="1">IF($G192="","",IFERROR(INDEX(tbVisitas[],MATCH($G192,tbVisitas[Linha],0),5),""))</f>
        <v/>
      </c>
      <c r="F192" s="29" t="str">
        <f ca="1">IF($G192="","",IFERROR(INDEX(tbVisitas[],MATCH($G192,tbVisitas[Linha],0),1),""))</f>
        <v/>
      </c>
      <c r="G192" s="30" t="str">
        <f t="array" aca="1" ref="G192" ca="1">IFERROR(INDEX(tbVisitas[],MATCH(SMALL(IF((tbVisitas[Realizada?]="Sim")*(tbVisitas[Cliente]=$B$5)*(tbVisitas[Data]&gt;=VLOOKUP($B$7,Aux!$E$2:$G$13,2,FALSE))*(tbVisitas[Data]&lt;=VLOOKUP($B$7,Aux!$E$2:$G$13,3,FALSE))=1,tbVisitas[Linha]),ROW(A187)),IF((tbVisitas[Realizada?]="Sim")*(tbVisitas[Cliente]=$B$5)*(tbVisitas[Data]&gt;=VLOOKUP($B$7,Aux!$E$2:$G$13,2,FALSE))*(tbVisitas[Data]&lt;=VLOOKUP($B$7,Aux!$E$2:$G$13,3,FALSE))=1,tbVisitas[Linha]),0),9),"")</f>
        <v/>
      </c>
      <c r="I192" s="28" t="str">
        <f ca="1">IF($N192="","",IFERROR(INDEX(tbVisitas[],MATCH($N192,tbVisitas[Linha],0),2),""))</f>
        <v/>
      </c>
      <c r="J192" s="28" t="str">
        <f ca="1">IF($N192="","",IFERROR(INDEX(tbVisitas[],MATCH($N192,tbVisitas[Linha],0),5),""))</f>
        <v/>
      </c>
      <c r="K192" s="29" t="str">
        <f ca="1">IF($N192="","",IFERROR(INDEX(tbVisitas[],MATCH($N192,tbVisitas[Linha],0),1),""))</f>
        <v/>
      </c>
      <c r="L192" s="30" t="str">
        <f ca="1">IF($N192="","",IFERROR(INDEX(tbVisitas[],MATCH($N192,tbVisitas[Linha],0),6),""))</f>
        <v/>
      </c>
      <c r="M192" s="30" t="str">
        <f ca="1">IF($N192="","",IFERROR(INDEX(tbVisitas[],MATCH($N192,tbVisitas[Linha],0),7),""))</f>
        <v/>
      </c>
      <c r="N192" s="30" t="str">
        <f t="array" aca="1" ref="N192" ca="1">IFERROR(INDEX(tbVisitas[],MATCH(SMALL(IF((tbVisitas[Realizada?]&lt;&gt;"Sim")*(tbVisitas[Cliente]=$B$5)*(tbVisitas[Data]&gt;=VLOOKUP($B$7,Aux!$E$2:$G$13,2,FALSE))*(tbVisitas[Data]&lt;=VLOOKUP($B$7,Aux!$E$2:$G$13,3,FALSE))=1,tbVisitas[Linha]),ROW(H187)),IF((tbVisitas[Realizada?]&lt;&gt;"Sim")*(tbVisitas[Cliente]=$B$5)*(tbVisitas[Data]&gt;=VLOOKUP($B$7,Aux!$E$2:$G$13,2,FALSE))*(tbVisitas[Data]&lt;=VLOOKUP($B$7,Aux!$E$2:$G$13,3,FALSE))=1,tbVisitas[Linha]),0),9),"")</f>
        <v/>
      </c>
    </row>
    <row r="193" spans="4:14" ht="30" customHeight="1" x14ac:dyDescent="0.25">
      <c r="D193" s="28" t="str">
        <f ca="1">IF($G193="","",IFERROR(INDEX(tbVisitas[],MATCH($G193,tbVisitas[Linha],0),2),""))</f>
        <v/>
      </c>
      <c r="E193" s="28" t="str">
        <f ca="1">IF($G193="","",IFERROR(INDEX(tbVisitas[],MATCH($G193,tbVisitas[Linha],0),5),""))</f>
        <v/>
      </c>
      <c r="F193" s="29" t="str">
        <f ca="1">IF($G193="","",IFERROR(INDEX(tbVisitas[],MATCH($G193,tbVisitas[Linha],0),1),""))</f>
        <v/>
      </c>
      <c r="G193" s="30" t="str">
        <f t="array" aca="1" ref="G193" ca="1">IFERROR(INDEX(tbVisitas[],MATCH(SMALL(IF((tbVisitas[Realizada?]="Sim")*(tbVisitas[Cliente]=$B$5)*(tbVisitas[Data]&gt;=VLOOKUP($B$7,Aux!$E$2:$G$13,2,FALSE))*(tbVisitas[Data]&lt;=VLOOKUP($B$7,Aux!$E$2:$G$13,3,FALSE))=1,tbVisitas[Linha]),ROW(A188)),IF((tbVisitas[Realizada?]="Sim")*(tbVisitas[Cliente]=$B$5)*(tbVisitas[Data]&gt;=VLOOKUP($B$7,Aux!$E$2:$G$13,2,FALSE))*(tbVisitas[Data]&lt;=VLOOKUP($B$7,Aux!$E$2:$G$13,3,FALSE))=1,tbVisitas[Linha]),0),9),"")</f>
        <v/>
      </c>
      <c r="I193" s="28" t="str">
        <f ca="1">IF($N193="","",IFERROR(INDEX(tbVisitas[],MATCH($N193,tbVisitas[Linha],0),2),""))</f>
        <v/>
      </c>
      <c r="J193" s="28" t="str">
        <f ca="1">IF($N193="","",IFERROR(INDEX(tbVisitas[],MATCH($N193,tbVisitas[Linha],0),5),""))</f>
        <v/>
      </c>
      <c r="K193" s="29" t="str">
        <f ca="1">IF($N193="","",IFERROR(INDEX(tbVisitas[],MATCH($N193,tbVisitas[Linha],0),1),""))</f>
        <v/>
      </c>
      <c r="L193" s="30" t="str">
        <f ca="1">IF($N193="","",IFERROR(INDEX(tbVisitas[],MATCH($N193,tbVisitas[Linha],0),6),""))</f>
        <v/>
      </c>
      <c r="M193" s="30" t="str">
        <f ca="1">IF($N193="","",IFERROR(INDEX(tbVisitas[],MATCH($N193,tbVisitas[Linha],0),7),""))</f>
        <v/>
      </c>
      <c r="N193" s="30" t="str">
        <f t="array" aca="1" ref="N193" ca="1">IFERROR(INDEX(tbVisitas[],MATCH(SMALL(IF((tbVisitas[Realizada?]&lt;&gt;"Sim")*(tbVisitas[Cliente]=$B$5)*(tbVisitas[Data]&gt;=VLOOKUP($B$7,Aux!$E$2:$G$13,2,FALSE))*(tbVisitas[Data]&lt;=VLOOKUP($B$7,Aux!$E$2:$G$13,3,FALSE))=1,tbVisitas[Linha]),ROW(H188)),IF((tbVisitas[Realizada?]&lt;&gt;"Sim")*(tbVisitas[Cliente]=$B$5)*(tbVisitas[Data]&gt;=VLOOKUP($B$7,Aux!$E$2:$G$13,2,FALSE))*(tbVisitas[Data]&lt;=VLOOKUP($B$7,Aux!$E$2:$G$13,3,FALSE))=1,tbVisitas[Linha]),0),9),"")</f>
        <v/>
      </c>
    </row>
    <row r="194" spans="4:14" ht="30" customHeight="1" x14ac:dyDescent="0.25">
      <c r="D194" s="28" t="str">
        <f ca="1">IF($G194="","",IFERROR(INDEX(tbVisitas[],MATCH($G194,tbVisitas[Linha],0),2),""))</f>
        <v/>
      </c>
      <c r="E194" s="28" t="str">
        <f ca="1">IF($G194="","",IFERROR(INDEX(tbVisitas[],MATCH($G194,tbVisitas[Linha],0),5),""))</f>
        <v/>
      </c>
      <c r="F194" s="29" t="str">
        <f ca="1">IF($G194="","",IFERROR(INDEX(tbVisitas[],MATCH($G194,tbVisitas[Linha],0),1),""))</f>
        <v/>
      </c>
      <c r="G194" s="30" t="str">
        <f t="array" aca="1" ref="G194" ca="1">IFERROR(INDEX(tbVisitas[],MATCH(SMALL(IF((tbVisitas[Realizada?]="Sim")*(tbVisitas[Cliente]=$B$5)*(tbVisitas[Data]&gt;=VLOOKUP($B$7,Aux!$E$2:$G$13,2,FALSE))*(tbVisitas[Data]&lt;=VLOOKUP($B$7,Aux!$E$2:$G$13,3,FALSE))=1,tbVisitas[Linha]),ROW(A189)),IF((tbVisitas[Realizada?]="Sim")*(tbVisitas[Cliente]=$B$5)*(tbVisitas[Data]&gt;=VLOOKUP($B$7,Aux!$E$2:$G$13,2,FALSE))*(tbVisitas[Data]&lt;=VLOOKUP($B$7,Aux!$E$2:$G$13,3,FALSE))=1,tbVisitas[Linha]),0),9),"")</f>
        <v/>
      </c>
      <c r="I194" s="28" t="str">
        <f ca="1">IF($N194="","",IFERROR(INDEX(tbVisitas[],MATCH($N194,tbVisitas[Linha],0),2),""))</f>
        <v/>
      </c>
      <c r="J194" s="28" t="str">
        <f ca="1">IF($N194="","",IFERROR(INDEX(tbVisitas[],MATCH($N194,tbVisitas[Linha],0),5),""))</f>
        <v/>
      </c>
      <c r="K194" s="29" t="str">
        <f ca="1">IF($N194="","",IFERROR(INDEX(tbVisitas[],MATCH($N194,tbVisitas[Linha],0),1),""))</f>
        <v/>
      </c>
      <c r="L194" s="30" t="str">
        <f ca="1">IF($N194="","",IFERROR(INDEX(tbVisitas[],MATCH($N194,tbVisitas[Linha],0),6),""))</f>
        <v/>
      </c>
      <c r="M194" s="30" t="str">
        <f ca="1">IF($N194="","",IFERROR(INDEX(tbVisitas[],MATCH($N194,tbVisitas[Linha],0),7),""))</f>
        <v/>
      </c>
      <c r="N194" s="30" t="str">
        <f t="array" aca="1" ref="N194" ca="1">IFERROR(INDEX(tbVisitas[],MATCH(SMALL(IF((tbVisitas[Realizada?]&lt;&gt;"Sim")*(tbVisitas[Cliente]=$B$5)*(tbVisitas[Data]&gt;=VLOOKUP($B$7,Aux!$E$2:$G$13,2,FALSE))*(tbVisitas[Data]&lt;=VLOOKUP($B$7,Aux!$E$2:$G$13,3,FALSE))=1,tbVisitas[Linha]),ROW(H189)),IF((tbVisitas[Realizada?]&lt;&gt;"Sim")*(tbVisitas[Cliente]=$B$5)*(tbVisitas[Data]&gt;=VLOOKUP($B$7,Aux!$E$2:$G$13,2,FALSE))*(tbVisitas[Data]&lt;=VLOOKUP($B$7,Aux!$E$2:$G$13,3,FALSE))=1,tbVisitas[Linha]),0),9),"")</f>
        <v/>
      </c>
    </row>
    <row r="195" spans="4:14" ht="30" customHeight="1" x14ac:dyDescent="0.25">
      <c r="D195" s="28" t="str">
        <f ca="1">IF($G195="","",IFERROR(INDEX(tbVisitas[],MATCH($G195,tbVisitas[Linha],0),2),""))</f>
        <v/>
      </c>
      <c r="E195" s="28" t="str">
        <f ca="1">IF($G195="","",IFERROR(INDEX(tbVisitas[],MATCH($G195,tbVisitas[Linha],0),5),""))</f>
        <v/>
      </c>
      <c r="F195" s="29" t="str">
        <f ca="1">IF($G195="","",IFERROR(INDEX(tbVisitas[],MATCH($G195,tbVisitas[Linha],0),1),""))</f>
        <v/>
      </c>
      <c r="G195" s="30" t="str">
        <f t="array" aca="1" ref="G195" ca="1">IFERROR(INDEX(tbVisitas[],MATCH(SMALL(IF((tbVisitas[Realizada?]="Sim")*(tbVisitas[Cliente]=$B$5)*(tbVisitas[Data]&gt;=VLOOKUP($B$7,Aux!$E$2:$G$13,2,FALSE))*(tbVisitas[Data]&lt;=VLOOKUP($B$7,Aux!$E$2:$G$13,3,FALSE))=1,tbVisitas[Linha]),ROW(A190)),IF((tbVisitas[Realizada?]="Sim")*(tbVisitas[Cliente]=$B$5)*(tbVisitas[Data]&gt;=VLOOKUP($B$7,Aux!$E$2:$G$13,2,FALSE))*(tbVisitas[Data]&lt;=VLOOKUP($B$7,Aux!$E$2:$G$13,3,FALSE))=1,tbVisitas[Linha]),0),9),"")</f>
        <v/>
      </c>
      <c r="I195" s="28" t="str">
        <f ca="1">IF($N195="","",IFERROR(INDEX(tbVisitas[],MATCH($N195,tbVisitas[Linha],0),2),""))</f>
        <v/>
      </c>
      <c r="J195" s="28" t="str">
        <f ca="1">IF($N195="","",IFERROR(INDEX(tbVisitas[],MATCH($N195,tbVisitas[Linha],0),5),""))</f>
        <v/>
      </c>
      <c r="K195" s="29" t="str">
        <f ca="1">IF($N195="","",IFERROR(INDEX(tbVisitas[],MATCH($N195,tbVisitas[Linha],0),1),""))</f>
        <v/>
      </c>
      <c r="L195" s="30" t="str">
        <f ca="1">IF($N195="","",IFERROR(INDEX(tbVisitas[],MATCH($N195,tbVisitas[Linha],0),6),""))</f>
        <v/>
      </c>
      <c r="M195" s="30" t="str">
        <f ca="1">IF($N195="","",IFERROR(INDEX(tbVisitas[],MATCH($N195,tbVisitas[Linha],0),7),""))</f>
        <v/>
      </c>
      <c r="N195" s="30" t="str">
        <f t="array" aca="1" ref="N195" ca="1">IFERROR(INDEX(tbVisitas[],MATCH(SMALL(IF((tbVisitas[Realizada?]&lt;&gt;"Sim")*(tbVisitas[Cliente]=$B$5)*(tbVisitas[Data]&gt;=VLOOKUP($B$7,Aux!$E$2:$G$13,2,FALSE))*(tbVisitas[Data]&lt;=VLOOKUP($B$7,Aux!$E$2:$G$13,3,FALSE))=1,tbVisitas[Linha]),ROW(H190)),IF((tbVisitas[Realizada?]&lt;&gt;"Sim")*(tbVisitas[Cliente]=$B$5)*(tbVisitas[Data]&gt;=VLOOKUP($B$7,Aux!$E$2:$G$13,2,FALSE))*(tbVisitas[Data]&lt;=VLOOKUP($B$7,Aux!$E$2:$G$13,3,FALSE))=1,tbVisitas[Linha]),0),9),"")</f>
        <v/>
      </c>
    </row>
    <row r="196" spans="4:14" ht="30" customHeight="1" x14ac:dyDescent="0.25">
      <c r="D196" s="28" t="str">
        <f ca="1">IF($G196="","",IFERROR(INDEX(tbVisitas[],MATCH($G196,tbVisitas[Linha],0),2),""))</f>
        <v/>
      </c>
      <c r="E196" s="28" t="str">
        <f ca="1">IF($G196="","",IFERROR(INDEX(tbVisitas[],MATCH($G196,tbVisitas[Linha],0),5),""))</f>
        <v/>
      </c>
      <c r="F196" s="29" t="str">
        <f ca="1">IF($G196="","",IFERROR(INDEX(tbVisitas[],MATCH($G196,tbVisitas[Linha],0),1),""))</f>
        <v/>
      </c>
      <c r="G196" s="30" t="str">
        <f t="array" aca="1" ref="G196" ca="1">IFERROR(INDEX(tbVisitas[],MATCH(SMALL(IF((tbVisitas[Realizada?]="Sim")*(tbVisitas[Cliente]=$B$5)*(tbVisitas[Data]&gt;=VLOOKUP($B$7,Aux!$E$2:$G$13,2,FALSE))*(tbVisitas[Data]&lt;=VLOOKUP($B$7,Aux!$E$2:$G$13,3,FALSE))=1,tbVisitas[Linha]),ROW(A191)),IF((tbVisitas[Realizada?]="Sim")*(tbVisitas[Cliente]=$B$5)*(tbVisitas[Data]&gt;=VLOOKUP($B$7,Aux!$E$2:$G$13,2,FALSE))*(tbVisitas[Data]&lt;=VLOOKUP($B$7,Aux!$E$2:$G$13,3,FALSE))=1,tbVisitas[Linha]),0),9),"")</f>
        <v/>
      </c>
      <c r="I196" s="28" t="str">
        <f ca="1">IF($N196="","",IFERROR(INDEX(tbVisitas[],MATCH($N196,tbVisitas[Linha],0),2),""))</f>
        <v/>
      </c>
      <c r="J196" s="28" t="str">
        <f ca="1">IF($N196="","",IFERROR(INDEX(tbVisitas[],MATCH($N196,tbVisitas[Linha],0),5),""))</f>
        <v/>
      </c>
      <c r="K196" s="29" t="str">
        <f ca="1">IF($N196="","",IFERROR(INDEX(tbVisitas[],MATCH($N196,tbVisitas[Linha],0),1),""))</f>
        <v/>
      </c>
      <c r="L196" s="30" t="str">
        <f ca="1">IF($N196="","",IFERROR(INDEX(tbVisitas[],MATCH($N196,tbVisitas[Linha],0),6),""))</f>
        <v/>
      </c>
      <c r="M196" s="30" t="str">
        <f ca="1">IF($N196="","",IFERROR(INDEX(tbVisitas[],MATCH($N196,tbVisitas[Linha],0),7),""))</f>
        <v/>
      </c>
      <c r="N196" s="30" t="str">
        <f t="array" aca="1" ref="N196" ca="1">IFERROR(INDEX(tbVisitas[],MATCH(SMALL(IF((tbVisitas[Realizada?]&lt;&gt;"Sim")*(tbVisitas[Cliente]=$B$5)*(tbVisitas[Data]&gt;=VLOOKUP($B$7,Aux!$E$2:$G$13,2,FALSE))*(tbVisitas[Data]&lt;=VLOOKUP($B$7,Aux!$E$2:$G$13,3,FALSE))=1,tbVisitas[Linha]),ROW(H191)),IF((tbVisitas[Realizada?]&lt;&gt;"Sim")*(tbVisitas[Cliente]=$B$5)*(tbVisitas[Data]&gt;=VLOOKUP($B$7,Aux!$E$2:$G$13,2,FALSE))*(tbVisitas[Data]&lt;=VLOOKUP($B$7,Aux!$E$2:$G$13,3,FALSE))=1,tbVisitas[Linha]),0),9),"")</f>
        <v/>
      </c>
    </row>
    <row r="197" spans="4:14" ht="30" customHeight="1" x14ac:dyDescent="0.25">
      <c r="D197" s="28" t="str">
        <f ca="1">IF($G197="","",IFERROR(INDEX(tbVisitas[],MATCH($G197,tbVisitas[Linha],0),2),""))</f>
        <v/>
      </c>
      <c r="E197" s="28" t="str">
        <f ca="1">IF($G197="","",IFERROR(INDEX(tbVisitas[],MATCH($G197,tbVisitas[Linha],0),5),""))</f>
        <v/>
      </c>
      <c r="F197" s="29" t="str">
        <f ca="1">IF($G197="","",IFERROR(INDEX(tbVisitas[],MATCH($G197,tbVisitas[Linha],0),1),""))</f>
        <v/>
      </c>
      <c r="G197" s="30" t="str">
        <f t="array" aca="1" ref="G197" ca="1">IFERROR(INDEX(tbVisitas[],MATCH(SMALL(IF((tbVisitas[Realizada?]="Sim")*(tbVisitas[Cliente]=$B$5)*(tbVisitas[Data]&gt;=VLOOKUP($B$7,Aux!$E$2:$G$13,2,FALSE))*(tbVisitas[Data]&lt;=VLOOKUP($B$7,Aux!$E$2:$G$13,3,FALSE))=1,tbVisitas[Linha]),ROW(A192)),IF((tbVisitas[Realizada?]="Sim")*(tbVisitas[Cliente]=$B$5)*(tbVisitas[Data]&gt;=VLOOKUP($B$7,Aux!$E$2:$G$13,2,FALSE))*(tbVisitas[Data]&lt;=VLOOKUP($B$7,Aux!$E$2:$G$13,3,FALSE))=1,tbVisitas[Linha]),0),9),"")</f>
        <v/>
      </c>
      <c r="I197" s="28" t="str">
        <f ca="1">IF($N197="","",IFERROR(INDEX(tbVisitas[],MATCH($N197,tbVisitas[Linha],0),2),""))</f>
        <v/>
      </c>
      <c r="J197" s="28" t="str">
        <f ca="1">IF($N197="","",IFERROR(INDEX(tbVisitas[],MATCH($N197,tbVisitas[Linha],0),5),""))</f>
        <v/>
      </c>
      <c r="K197" s="29" t="str">
        <f ca="1">IF($N197="","",IFERROR(INDEX(tbVisitas[],MATCH($N197,tbVisitas[Linha],0),1),""))</f>
        <v/>
      </c>
      <c r="L197" s="30" t="str">
        <f ca="1">IF($N197="","",IFERROR(INDEX(tbVisitas[],MATCH($N197,tbVisitas[Linha],0),6),""))</f>
        <v/>
      </c>
      <c r="M197" s="30" t="str">
        <f ca="1">IF($N197="","",IFERROR(INDEX(tbVisitas[],MATCH($N197,tbVisitas[Linha],0),7),""))</f>
        <v/>
      </c>
      <c r="N197" s="30" t="str">
        <f t="array" aca="1" ref="N197" ca="1">IFERROR(INDEX(tbVisitas[],MATCH(SMALL(IF((tbVisitas[Realizada?]&lt;&gt;"Sim")*(tbVisitas[Cliente]=$B$5)*(tbVisitas[Data]&gt;=VLOOKUP($B$7,Aux!$E$2:$G$13,2,FALSE))*(tbVisitas[Data]&lt;=VLOOKUP($B$7,Aux!$E$2:$G$13,3,FALSE))=1,tbVisitas[Linha]),ROW(H192)),IF((tbVisitas[Realizada?]&lt;&gt;"Sim")*(tbVisitas[Cliente]=$B$5)*(tbVisitas[Data]&gt;=VLOOKUP($B$7,Aux!$E$2:$G$13,2,FALSE))*(tbVisitas[Data]&lt;=VLOOKUP($B$7,Aux!$E$2:$G$13,3,FALSE))=1,tbVisitas[Linha]),0),9),"")</f>
        <v/>
      </c>
    </row>
    <row r="198" spans="4:14" ht="30" customHeight="1" x14ac:dyDescent="0.25">
      <c r="D198" s="28" t="str">
        <f ca="1">IF($G198="","",IFERROR(INDEX(tbVisitas[],MATCH($G198,tbVisitas[Linha],0),2),""))</f>
        <v/>
      </c>
      <c r="E198" s="28" t="str">
        <f ca="1">IF($G198="","",IFERROR(INDEX(tbVisitas[],MATCH($G198,tbVisitas[Linha],0),5),""))</f>
        <v/>
      </c>
      <c r="F198" s="29" t="str">
        <f ca="1">IF($G198="","",IFERROR(INDEX(tbVisitas[],MATCH($G198,tbVisitas[Linha],0),1),""))</f>
        <v/>
      </c>
      <c r="G198" s="30" t="str">
        <f t="array" aca="1" ref="G198" ca="1">IFERROR(INDEX(tbVisitas[],MATCH(SMALL(IF((tbVisitas[Realizada?]="Sim")*(tbVisitas[Cliente]=$B$5)*(tbVisitas[Data]&gt;=VLOOKUP($B$7,Aux!$E$2:$G$13,2,FALSE))*(tbVisitas[Data]&lt;=VLOOKUP($B$7,Aux!$E$2:$G$13,3,FALSE))=1,tbVisitas[Linha]),ROW(A193)),IF((tbVisitas[Realizada?]="Sim")*(tbVisitas[Cliente]=$B$5)*(tbVisitas[Data]&gt;=VLOOKUP($B$7,Aux!$E$2:$G$13,2,FALSE))*(tbVisitas[Data]&lt;=VLOOKUP($B$7,Aux!$E$2:$G$13,3,FALSE))=1,tbVisitas[Linha]),0),9),"")</f>
        <v/>
      </c>
      <c r="I198" s="28" t="str">
        <f ca="1">IF($N198="","",IFERROR(INDEX(tbVisitas[],MATCH($N198,tbVisitas[Linha],0),2),""))</f>
        <v/>
      </c>
      <c r="J198" s="28" t="str">
        <f ca="1">IF($N198="","",IFERROR(INDEX(tbVisitas[],MATCH($N198,tbVisitas[Linha],0),5),""))</f>
        <v/>
      </c>
      <c r="K198" s="29" t="str">
        <f ca="1">IF($N198="","",IFERROR(INDEX(tbVisitas[],MATCH($N198,tbVisitas[Linha],0),1),""))</f>
        <v/>
      </c>
      <c r="L198" s="30" t="str">
        <f ca="1">IF($N198="","",IFERROR(INDEX(tbVisitas[],MATCH($N198,tbVisitas[Linha],0),6),""))</f>
        <v/>
      </c>
      <c r="M198" s="30" t="str">
        <f ca="1">IF($N198="","",IFERROR(INDEX(tbVisitas[],MATCH($N198,tbVisitas[Linha],0),7),""))</f>
        <v/>
      </c>
      <c r="N198" s="30" t="str">
        <f t="array" aca="1" ref="N198" ca="1">IFERROR(INDEX(tbVisitas[],MATCH(SMALL(IF((tbVisitas[Realizada?]&lt;&gt;"Sim")*(tbVisitas[Cliente]=$B$5)*(tbVisitas[Data]&gt;=VLOOKUP($B$7,Aux!$E$2:$G$13,2,FALSE))*(tbVisitas[Data]&lt;=VLOOKUP($B$7,Aux!$E$2:$G$13,3,FALSE))=1,tbVisitas[Linha]),ROW(H193)),IF((tbVisitas[Realizada?]&lt;&gt;"Sim")*(tbVisitas[Cliente]=$B$5)*(tbVisitas[Data]&gt;=VLOOKUP($B$7,Aux!$E$2:$G$13,2,FALSE))*(tbVisitas[Data]&lt;=VLOOKUP($B$7,Aux!$E$2:$G$13,3,FALSE))=1,tbVisitas[Linha]),0),9),"")</f>
        <v/>
      </c>
    </row>
    <row r="199" spans="4:14" ht="30" customHeight="1" x14ac:dyDescent="0.25">
      <c r="D199" s="28" t="str">
        <f ca="1">IF($G199="","",IFERROR(INDEX(tbVisitas[],MATCH($G199,tbVisitas[Linha],0),2),""))</f>
        <v/>
      </c>
      <c r="E199" s="28" t="str">
        <f ca="1">IF($G199="","",IFERROR(INDEX(tbVisitas[],MATCH($G199,tbVisitas[Linha],0),5),""))</f>
        <v/>
      </c>
      <c r="F199" s="29" t="str">
        <f ca="1">IF($G199="","",IFERROR(INDEX(tbVisitas[],MATCH($G199,tbVisitas[Linha],0),1),""))</f>
        <v/>
      </c>
      <c r="G199" s="30" t="str">
        <f t="array" aca="1" ref="G199" ca="1">IFERROR(INDEX(tbVisitas[],MATCH(SMALL(IF((tbVisitas[Realizada?]="Sim")*(tbVisitas[Cliente]=$B$5)*(tbVisitas[Data]&gt;=VLOOKUP($B$7,Aux!$E$2:$G$13,2,FALSE))*(tbVisitas[Data]&lt;=VLOOKUP($B$7,Aux!$E$2:$G$13,3,FALSE))=1,tbVisitas[Linha]),ROW(A194)),IF((tbVisitas[Realizada?]="Sim")*(tbVisitas[Cliente]=$B$5)*(tbVisitas[Data]&gt;=VLOOKUP($B$7,Aux!$E$2:$G$13,2,FALSE))*(tbVisitas[Data]&lt;=VLOOKUP($B$7,Aux!$E$2:$G$13,3,FALSE))=1,tbVisitas[Linha]),0),9),"")</f>
        <v/>
      </c>
      <c r="I199" s="28" t="str">
        <f ca="1">IF($N199="","",IFERROR(INDEX(tbVisitas[],MATCH($N199,tbVisitas[Linha],0),2),""))</f>
        <v/>
      </c>
      <c r="J199" s="28" t="str">
        <f ca="1">IF($N199="","",IFERROR(INDEX(tbVisitas[],MATCH($N199,tbVisitas[Linha],0),5),""))</f>
        <v/>
      </c>
      <c r="K199" s="29" t="str">
        <f ca="1">IF($N199="","",IFERROR(INDEX(tbVisitas[],MATCH($N199,tbVisitas[Linha],0),1),""))</f>
        <v/>
      </c>
      <c r="L199" s="30" t="str">
        <f ca="1">IF($N199="","",IFERROR(INDEX(tbVisitas[],MATCH($N199,tbVisitas[Linha],0),6),""))</f>
        <v/>
      </c>
      <c r="M199" s="30" t="str">
        <f ca="1">IF($N199="","",IFERROR(INDEX(tbVisitas[],MATCH($N199,tbVisitas[Linha],0),7),""))</f>
        <v/>
      </c>
      <c r="N199" s="30" t="str">
        <f t="array" aca="1" ref="N199" ca="1">IFERROR(INDEX(tbVisitas[],MATCH(SMALL(IF((tbVisitas[Realizada?]&lt;&gt;"Sim")*(tbVisitas[Cliente]=$B$5)*(tbVisitas[Data]&gt;=VLOOKUP($B$7,Aux!$E$2:$G$13,2,FALSE))*(tbVisitas[Data]&lt;=VLOOKUP($B$7,Aux!$E$2:$G$13,3,FALSE))=1,tbVisitas[Linha]),ROW(H194)),IF((tbVisitas[Realizada?]&lt;&gt;"Sim")*(tbVisitas[Cliente]=$B$5)*(tbVisitas[Data]&gt;=VLOOKUP($B$7,Aux!$E$2:$G$13,2,FALSE))*(tbVisitas[Data]&lt;=VLOOKUP($B$7,Aux!$E$2:$G$13,3,FALSE))=1,tbVisitas[Linha]),0),9),"")</f>
        <v/>
      </c>
    </row>
    <row r="200" spans="4:14" ht="30" customHeight="1" x14ac:dyDescent="0.25">
      <c r="D200" s="28" t="str">
        <f ca="1">IF($G200="","",IFERROR(INDEX(tbVisitas[],MATCH($G200,tbVisitas[Linha],0),2),""))</f>
        <v/>
      </c>
      <c r="E200" s="28" t="str">
        <f ca="1">IF($G200="","",IFERROR(INDEX(tbVisitas[],MATCH($G200,tbVisitas[Linha],0),5),""))</f>
        <v/>
      </c>
      <c r="F200" s="29" t="str">
        <f ca="1">IF($G200="","",IFERROR(INDEX(tbVisitas[],MATCH($G200,tbVisitas[Linha],0),1),""))</f>
        <v/>
      </c>
      <c r="G200" s="30" t="str">
        <f t="array" aca="1" ref="G200" ca="1">IFERROR(INDEX(tbVisitas[],MATCH(SMALL(IF((tbVisitas[Realizada?]="Sim")*(tbVisitas[Cliente]=$B$5)*(tbVisitas[Data]&gt;=VLOOKUP($B$7,Aux!$E$2:$G$13,2,FALSE))*(tbVisitas[Data]&lt;=VLOOKUP($B$7,Aux!$E$2:$G$13,3,FALSE))=1,tbVisitas[Linha]),ROW(A195)),IF((tbVisitas[Realizada?]="Sim")*(tbVisitas[Cliente]=$B$5)*(tbVisitas[Data]&gt;=VLOOKUP($B$7,Aux!$E$2:$G$13,2,FALSE))*(tbVisitas[Data]&lt;=VLOOKUP($B$7,Aux!$E$2:$G$13,3,FALSE))=1,tbVisitas[Linha]),0),9),"")</f>
        <v/>
      </c>
      <c r="I200" s="28" t="str">
        <f ca="1">IF($N200="","",IFERROR(INDEX(tbVisitas[],MATCH($N200,tbVisitas[Linha],0),2),""))</f>
        <v/>
      </c>
      <c r="J200" s="28" t="str">
        <f ca="1">IF($N200="","",IFERROR(INDEX(tbVisitas[],MATCH($N200,tbVisitas[Linha],0),5),""))</f>
        <v/>
      </c>
      <c r="K200" s="29" t="str">
        <f ca="1">IF($N200="","",IFERROR(INDEX(tbVisitas[],MATCH($N200,tbVisitas[Linha],0),1),""))</f>
        <v/>
      </c>
      <c r="L200" s="30" t="str">
        <f ca="1">IF($N200="","",IFERROR(INDEX(tbVisitas[],MATCH($N200,tbVisitas[Linha],0),6),""))</f>
        <v/>
      </c>
      <c r="M200" s="30" t="str">
        <f ca="1">IF($N200="","",IFERROR(INDEX(tbVisitas[],MATCH($N200,tbVisitas[Linha],0),7),""))</f>
        <v/>
      </c>
      <c r="N200" s="30" t="str">
        <f t="array" aca="1" ref="N200" ca="1">IFERROR(INDEX(tbVisitas[],MATCH(SMALL(IF((tbVisitas[Realizada?]&lt;&gt;"Sim")*(tbVisitas[Cliente]=$B$5)*(tbVisitas[Data]&gt;=VLOOKUP($B$7,Aux!$E$2:$G$13,2,FALSE))*(tbVisitas[Data]&lt;=VLOOKUP($B$7,Aux!$E$2:$G$13,3,FALSE))=1,tbVisitas[Linha]),ROW(H195)),IF((tbVisitas[Realizada?]&lt;&gt;"Sim")*(tbVisitas[Cliente]=$B$5)*(tbVisitas[Data]&gt;=VLOOKUP($B$7,Aux!$E$2:$G$13,2,FALSE))*(tbVisitas[Data]&lt;=VLOOKUP($B$7,Aux!$E$2:$G$13,3,FALSE))=1,tbVisitas[Linha]),0),9),"")</f>
        <v/>
      </c>
    </row>
    <row r="201" spans="4:14" ht="30" customHeight="1" x14ac:dyDescent="0.25">
      <c r="D201" s="28" t="str">
        <f ca="1">IF($G201="","",IFERROR(INDEX(tbVisitas[],MATCH($G201,tbVisitas[Linha],0),2),""))</f>
        <v/>
      </c>
      <c r="E201" s="28" t="str">
        <f ca="1">IF($G201="","",IFERROR(INDEX(tbVisitas[],MATCH($G201,tbVisitas[Linha],0),5),""))</f>
        <v/>
      </c>
      <c r="F201" s="29" t="str">
        <f ca="1">IF($G201="","",IFERROR(INDEX(tbVisitas[],MATCH($G201,tbVisitas[Linha],0),1),""))</f>
        <v/>
      </c>
      <c r="G201" s="30" t="str">
        <f t="array" aca="1" ref="G201" ca="1">IFERROR(INDEX(tbVisitas[],MATCH(SMALL(IF((tbVisitas[Realizada?]="Sim")*(tbVisitas[Cliente]=$B$5)*(tbVisitas[Data]&gt;=VLOOKUP($B$7,Aux!$E$2:$G$13,2,FALSE))*(tbVisitas[Data]&lt;=VLOOKUP($B$7,Aux!$E$2:$G$13,3,FALSE))=1,tbVisitas[Linha]),ROW(A196)),IF((tbVisitas[Realizada?]="Sim")*(tbVisitas[Cliente]=$B$5)*(tbVisitas[Data]&gt;=VLOOKUP($B$7,Aux!$E$2:$G$13,2,FALSE))*(tbVisitas[Data]&lt;=VLOOKUP($B$7,Aux!$E$2:$G$13,3,FALSE))=1,tbVisitas[Linha]),0),9),"")</f>
        <v/>
      </c>
      <c r="I201" s="28" t="str">
        <f ca="1">IF($N201="","",IFERROR(INDEX(tbVisitas[],MATCH($N201,tbVisitas[Linha],0),2),""))</f>
        <v/>
      </c>
      <c r="J201" s="28" t="str">
        <f ca="1">IF($N201="","",IFERROR(INDEX(tbVisitas[],MATCH($N201,tbVisitas[Linha],0),5),""))</f>
        <v/>
      </c>
      <c r="K201" s="29" t="str">
        <f ca="1">IF($N201="","",IFERROR(INDEX(tbVisitas[],MATCH($N201,tbVisitas[Linha],0),1),""))</f>
        <v/>
      </c>
      <c r="L201" s="30" t="str">
        <f ca="1">IF($N201="","",IFERROR(INDEX(tbVisitas[],MATCH($N201,tbVisitas[Linha],0),6),""))</f>
        <v/>
      </c>
      <c r="M201" s="30" t="str">
        <f ca="1">IF($N201="","",IFERROR(INDEX(tbVisitas[],MATCH($N201,tbVisitas[Linha],0),7),""))</f>
        <v/>
      </c>
      <c r="N201" s="30" t="str">
        <f t="array" aca="1" ref="N201" ca="1">IFERROR(INDEX(tbVisitas[],MATCH(SMALL(IF((tbVisitas[Realizada?]&lt;&gt;"Sim")*(tbVisitas[Cliente]=$B$5)*(tbVisitas[Data]&gt;=VLOOKUP($B$7,Aux!$E$2:$G$13,2,FALSE))*(tbVisitas[Data]&lt;=VLOOKUP($B$7,Aux!$E$2:$G$13,3,FALSE))=1,tbVisitas[Linha]),ROW(H196)),IF((tbVisitas[Realizada?]&lt;&gt;"Sim")*(tbVisitas[Cliente]=$B$5)*(tbVisitas[Data]&gt;=VLOOKUP($B$7,Aux!$E$2:$G$13,2,FALSE))*(tbVisitas[Data]&lt;=VLOOKUP($B$7,Aux!$E$2:$G$13,3,FALSE))=1,tbVisitas[Linha]),0),9),"")</f>
        <v/>
      </c>
    </row>
    <row r="202" spans="4:14" ht="30" customHeight="1" x14ac:dyDescent="0.25">
      <c r="D202" s="28" t="str">
        <f ca="1">IF($G202="","",IFERROR(INDEX(tbVisitas[],MATCH($G202,tbVisitas[Linha],0),2),""))</f>
        <v/>
      </c>
      <c r="E202" s="28" t="str">
        <f ca="1">IF($G202="","",IFERROR(INDEX(tbVisitas[],MATCH($G202,tbVisitas[Linha],0),5),""))</f>
        <v/>
      </c>
      <c r="F202" s="29" t="str">
        <f ca="1">IF($G202="","",IFERROR(INDEX(tbVisitas[],MATCH($G202,tbVisitas[Linha],0),1),""))</f>
        <v/>
      </c>
      <c r="G202" s="30" t="str">
        <f t="array" aca="1" ref="G202" ca="1">IFERROR(INDEX(tbVisitas[],MATCH(SMALL(IF((tbVisitas[Realizada?]="Sim")*(tbVisitas[Cliente]=$B$5)*(tbVisitas[Data]&gt;=VLOOKUP($B$7,Aux!$E$2:$G$13,2,FALSE))*(tbVisitas[Data]&lt;=VLOOKUP($B$7,Aux!$E$2:$G$13,3,FALSE))=1,tbVisitas[Linha]),ROW(A197)),IF((tbVisitas[Realizada?]="Sim")*(tbVisitas[Cliente]=$B$5)*(tbVisitas[Data]&gt;=VLOOKUP($B$7,Aux!$E$2:$G$13,2,FALSE))*(tbVisitas[Data]&lt;=VLOOKUP($B$7,Aux!$E$2:$G$13,3,FALSE))=1,tbVisitas[Linha]),0),9),"")</f>
        <v/>
      </c>
      <c r="I202" s="28" t="str">
        <f ca="1">IF($N202="","",IFERROR(INDEX(tbVisitas[],MATCH($N202,tbVisitas[Linha],0),2),""))</f>
        <v/>
      </c>
      <c r="J202" s="28" t="str">
        <f ca="1">IF($N202="","",IFERROR(INDEX(tbVisitas[],MATCH($N202,tbVisitas[Linha],0),5),""))</f>
        <v/>
      </c>
      <c r="K202" s="29" t="str">
        <f ca="1">IF($N202="","",IFERROR(INDEX(tbVisitas[],MATCH($N202,tbVisitas[Linha],0),1),""))</f>
        <v/>
      </c>
      <c r="L202" s="30" t="str">
        <f ca="1">IF($N202="","",IFERROR(INDEX(tbVisitas[],MATCH($N202,tbVisitas[Linha],0),6),""))</f>
        <v/>
      </c>
      <c r="M202" s="30" t="str">
        <f ca="1">IF($N202="","",IFERROR(INDEX(tbVisitas[],MATCH($N202,tbVisitas[Linha],0),7),""))</f>
        <v/>
      </c>
      <c r="N202" s="30" t="str">
        <f t="array" aca="1" ref="N202" ca="1">IFERROR(INDEX(tbVisitas[],MATCH(SMALL(IF((tbVisitas[Realizada?]&lt;&gt;"Sim")*(tbVisitas[Cliente]=$B$5)*(tbVisitas[Data]&gt;=VLOOKUP($B$7,Aux!$E$2:$G$13,2,FALSE))*(tbVisitas[Data]&lt;=VLOOKUP($B$7,Aux!$E$2:$G$13,3,FALSE))=1,tbVisitas[Linha]),ROW(H197)),IF((tbVisitas[Realizada?]&lt;&gt;"Sim")*(tbVisitas[Cliente]=$B$5)*(tbVisitas[Data]&gt;=VLOOKUP($B$7,Aux!$E$2:$G$13,2,FALSE))*(tbVisitas[Data]&lt;=VLOOKUP($B$7,Aux!$E$2:$G$13,3,FALSE))=1,tbVisitas[Linha]),0),9),"")</f>
        <v/>
      </c>
    </row>
    <row r="203" spans="4:14" ht="30" customHeight="1" x14ac:dyDescent="0.25">
      <c r="D203" s="28" t="str">
        <f ca="1">IF($G203="","",IFERROR(INDEX(tbVisitas[],MATCH($G203,tbVisitas[Linha],0),2),""))</f>
        <v/>
      </c>
      <c r="E203" s="28" t="str">
        <f ca="1">IF($G203="","",IFERROR(INDEX(tbVisitas[],MATCH($G203,tbVisitas[Linha],0),5),""))</f>
        <v/>
      </c>
      <c r="F203" s="29" t="str">
        <f ca="1">IF($G203="","",IFERROR(INDEX(tbVisitas[],MATCH($G203,tbVisitas[Linha],0),1),""))</f>
        <v/>
      </c>
      <c r="G203" s="30" t="str">
        <f t="array" aca="1" ref="G203" ca="1">IFERROR(INDEX(tbVisitas[],MATCH(SMALL(IF((tbVisitas[Realizada?]="Sim")*(tbVisitas[Cliente]=$B$5)*(tbVisitas[Data]&gt;=VLOOKUP($B$7,Aux!$E$2:$G$13,2,FALSE))*(tbVisitas[Data]&lt;=VLOOKUP($B$7,Aux!$E$2:$G$13,3,FALSE))=1,tbVisitas[Linha]),ROW(A198)),IF((tbVisitas[Realizada?]="Sim")*(tbVisitas[Cliente]=$B$5)*(tbVisitas[Data]&gt;=VLOOKUP($B$7,Aux!$E$2:$G$13,2,FALSE))*(tbVisitas[Data]&lt;=VLOOKUP($B$7,Aux!$E$2:$G$13,3,FALSE))=1,tbVisitas[Linha]),0),9),"")</f>
        <v/>
      </c>
      <c r="I203" s="28" t="str">
        <f ca="1">IF($N203="","",IFERROR(INDEX(tbVisitas[],MATCH($N203,tbVisitas[Linha],0),2),""))</f>
        <v/>
      </c>
      <c r="J203" s="28" t="str">
        <f ca="1">IF($N203="","",IFERROR(INDEX(tbVisitas[],MATCH($N203,tbVisitas[Linha],0),5),""))</f>
        <v/>
      </c>
      <c r="K203" s="29" t="str">
        <f ca="1">IF($N203="","",IFERROR(INDEX(tbVisitas[],MATCH($N203,tbVisitas[Linha],0),1),""))</f>
        <v/>
      </c>
      <c r="L203" s="30" t="str">
        <f ca="1">IF($N203="","",IFERROR(INDEX(tbVisitas[],MATCH($N203,tbVisitas[Linha],0),6),""))</f>
        <v/>
      </c>
      <c r="M203" s="30" t="str">
        <f ca="1">IF($N203="","",IFERROR(INDEX(tbVisitas[],MATCH($N203,tbVisitas[Linha],0),7),""))</f>
        <v/>
      </c>
      <c r="N203" s="30" t="str">
        <f t="array" aca="1" ref="N203" ca="1">IFERROR(INDEX(tbVisitas[],MATCH(SMALL(IF((tbVisitas[Realizada?]&lt;&gt;"Sim")*(tbVisitas[Cliente]=$B$5)*(tbVisitas[Data]&gt;=VLOOKUP($B$7,Aux!$E$2:$G$13,2,FALSE))*(tbVisitas[Data]&lt;=VLOOKUP($B$7,Aux!$E$2:$G$13,3,FALSE))=1,tbVisitas[Linha]),ROW(H198)),IF((tbVisitas[Realizada?]&lt;&gt;"Sim")*(tbVisitas[Cliente]=$B$5)*(tbVisitas[Data]&gt;=VLOOKUP($B$7,Aux!$E$2:$G$13,2,FALSE))*(tbVisitas[Data]&lt;=VLOOKUP($B$7,Aux!$E$2:$G$13,3,FALSE))=1,tbVisitas[Linha]),0),9),"")</f>
        <v/>
      </c>
    </row>
    <row r="204" spans="4:14" ht="30" customHeight="1" x14ac:dyDescent="0.25">
      <c r="D204" s="28" t="str">
        <f ca="1">IF($G204="","",IFERROR(INDEX(tbVisitas[],MATCH($G204,tbVisitas[Linha],0),2),""))</f>
        <v/>
      </c>
      <c r="E204" s="28" t="str">
        <f ca="1">IF($G204="","",IFERROR(INDEX(tbVisitas[],MATCH($G204,tbVisitas[Linha],0),5),""))</f>
        <v/>
      </c>
      <c r="F204" s="29" t="str">
        <f ca="1">IF($G204="","",IFERROR(INDEX(tbVisitas[],MATCH($G204,tbVisitas[Linha],0),1),""))</f>
        <v/>
      </c>
      <c r="G204" s="30" t="str">
        <f t="array" aca="1" ref="G204" ca="1">IFERROR(INDEX(tbVisitas[],MATCH(SMALL(IF((tbVisitas[Realizada?]="Sim")*(tbVisitas[Cliente]=$B$5)*(tbVisitas[Data]&gt;=VLOOKUP($B$7,Aux!$E$2:$G$13,2,FALSE))*(tbVisitas[Data]&lt;=VLOOKUP($B$7,Aux!$E$2:$G$13,3,FALSE))=1,tbVisitas[Linha]),ROW(A199)),IF((tbVisitas[Realizada?]="Sim")*(tbVisitas[Cliente]=$B$5)*(tbVisitas[Data]&gt;=VLOOKUP($B$7,Aux!$E$2:$G$13,2,FALSE))*(tbVisitas[Data]&lt;=VLOOKUP($B$7,Aux!$E$2:$G$13,3,FALSE))=1,tbVisitas[Linha]),0),9),"")</f>
        <v/>
      </c>
      <c r="I204" s="28" t="str">
        <f ca="1">IF($N204="","",IFERROR(INDEX(tbVisitas[],MATCH($N204,tbVisitas[Linha],0),2),""))</f>
        <v/>
      </c>
      <c r="J204" s="28" t="str">
        <f ca="1">IF($N204="","",IFERROR(INDEX(tbVisitas[],MATCH($N204,tbVisitas[Linha],0),5),""))</f>
        <v/>
      </c>
      <c r="K204" s="29" t="str">
        <f ca="1">IF($N204="","",IFERROR(INDEX(tbVisitas[],MATCH($N204,tbVisitas[Linha],0),1),""))</f>
        <v/>
      </c>
      <c r="L204" s="30" t="str">
        <f ca="1">IF($N204="","",IFERROR(INDEX(tbVisitas[],MATCH($N204,tbVisitas[Linha],0),6),""))</f>
        <v/>
      </c>
      <c r="M204" s="30" t="str">
        <f ca="1">IF($N204="","",IFERROR(INDEX(tbVisitas[],MATCH($N204,tbVisitas[Linha],0),7),""))</f>
        <v/>
      </c>
      <c r="N204" s="30" t="str">
        <f t="array" aca="1" ref="N204" ca="1">IFERROR(INDEX(tbVisitas[],MATCH(SMALL(IF((tbVisitas[Realizada?]&lt;&gt;"Sim")*(tbVisitas[Cliente]=$B$5)*(tbVisitas[Data]&gt;=VLOOKUP($B$7,Aux!$E$2:$G$13,2,FALSE))*(tbVisitas[Data]&lt;=VLOOKUP($B$7,Aux!$E$2:$G$13,3,FALSE))=1,tbVisitas[Linha]),ROW(H199)),IF((tbVisitas[Realizada?]&lt;&gt;"Sim")*(tbVisitas[Cliente]=$B$5)*(tbVisitas[Data]&gt;=VLOOKUP($B$7,Aux!$E$2:$G$13,2,FALSE))*(tbVisitas[Data]&lt;=VLOOKUP($B$7,Aux!$E$2:$G$13,3,FALSE))=1,tbVisitas[Linha]),0),9),"")</f>
        <v/>
      </c>
    </row>
    <row r="205" spans="4:14" ht="30" customHeight="1" x14ac:dyDescent="0.25">
      <c r="D205" s="28" t="str">
        <f ca="1">IF($G205="","",IFERROR(INDEX(tbVisitas[],MATCH($G205,tbVisitas[Linha],0),2),""))</f>
        <v/>
      </c>
      <c r="E205" s="28" t="str">
        <f ca="1">IF($G205="","",IFERROR(INDEX(tbVisitas[],MATCH($G205,tbVisitas[Linha],0),5),""))</f>
        <v/>
      </c>
      <c r="F205" s="29" t="str">
        <f ca="1">IF($G205="","",IFERROR(INDEX(tbVisitas[],MATCH($G205,tbVisitas[Linha],0),1),""))</f>
        <v/>
      </c>
      <c r="G205" s="30" t="str">
        <f t="array" aca="1" ref="G205" ca="1">IFERROR(INDEX(tbVisitas[],MATCH(SMALL(IF((tbVisitas[Realizada?]="Sim")*(tbVisitas[Cliente]=$B$5)*(tbVisitas[Data]&gt;=VLOOKUP($B$7,Aux!$E$2:$G$13,2,FALSE))*(tbVisitas[Data]&lt;=VLOOKUP($B$7,Aux!$E$2:$G$13,3,FALSE))=1,tbVisitas[Linha]),ROW(A200)),IF((tbVisitas[Realizada?]="Sim")*(tbVisitas[Cliente]=$B$5)*(tbVisitas[Data]&gt;=VLOOKUP($B$7,Aux!$E$2:$G$13,2,FALSE))*(tbVisitas[Data]&lt;=VLOOKUP($B$7,Aux!$E$2:$G$13,3,FALSE))=1,tbVisitas[Linha]),0),9),"")</f>
        <v/>
      </c>
      <c r="I205" s="28" t="str">
        <f ca="1">IF($N205="","",IFERROR(INDEX(tbVisitas[],MATCH($N205,tbVisitas[Linha],0),2),""))</f>
        <v/>
      </c>
      <c r="J205" s="28" t="str">
        <f ca="1">IF($N205="","",IFERROR(INDEX(tbVisitas[],MATCH($N205,tbVisitas[Linha],0),5),""))</f>
        <v/>
      </c>
      <c r="K205" s="29" t="str">
        <f ca="1">IF($N205="","",IFERROR(INDEX(tbVisitas[],MATCH($N205,tbVisitas[Linha],0),1),""))</f>
        <v/>
      </c>
      <c r="L205" s="30" t="str">
        <f ca="1">IF($N205="","",IFERROR(INDEX(tbVisitas[],MATCH($N205,tbVisitas[Linha],0),6),""))</f>
        <v/>
      </c>
      <c r="M205" s="30" t="str">
        <f ca="1">IF($N205="","",IFERROR(INDEX(tbVisitas[],MATCH($N205,tbVisitas[Linha],0),7),""))</f>
        <v/>
      </c>
      <c r="N205" s="30" t="str">
        <f t="array" aca="1" ref="N205" ca="1">IFERROR(INDEX(tbVisitas[],MATCH(SMALL(IF((tbVisitas[Realizada?]&lt;&gt;"Sim")*(tbVisitas[Cliente]=$B$5)*(tbVisitas[Data]&gt;=VLOOKUP($B$7,Aux!$E$2:$G$13,2,FALSE))*(tbVisitas[Data]&lt;=VLOOKUP($B$7,Aux!$E$2:$G$13,3,FALSE))=1,tbVisitas[Linha]),ROW(H200)),IF((tbVisitas[Realizada?]&lt;&gt;"Sim")*(tbVisitas[Cliente]=$B$5)*(tbVisitas[Data]&gt;=VLOOKUP($B$7,Aux!$E$2:$G$13,2,FALSE))*(tbVisitas[Data]&lt;=VLOOKUP($B$7,Aux!$E$2:$G$13,3,FALSE))=1,tbVisitas[Linha]),0),9),"")</f>
        <v/>
      </c>
    </row>
    <row r="206" spans="4:14" ht="30" customHeight="1" x14ac:dyDescent="0.25">
      <c r="D206" s="28" t="str">
        <f ca="1">IF($G206="","",IFERROR(INDEX(tbVisitas[],MATCH($G206,tbVisitas[Linha],0),2),""))</f>
        <v/>
      </c>
      <c r="E206" s="28" t="str">
        <f ca="1">IF($G206="","",IFERROR(INDEX(tbVisitas[],MATCH($G206,tbVisitas[Linha],0),5),""))</f>
        <v/>
      </c>
      <c r="F206" s="29" t="str">
        <f ca="1">IF($G206="","",IFERROR(INDEX(tbVisitas[],MATCH($G206,tbVisitas[Linha],0),1),""))</f>
        <v/>
      </c>
      <c r="G206" s="30" t="str">
        <f t="array" aca="1" ref="G206" ca="1">IFERROR(INDEX(tbVisitas[],MATCH(SMALL(IF((tbVisitas[Realizada?]="Sim")*(tbVisitas[Cliente]=$B$5)*(tbVisitas[Data]&gt;=VLOOKUP($B$7,Aux!$E$2:$G$13,2,FALSE))*(tbVisitas[Data]&lt;=VLOOKUP($B$7,Aux!$E$2:$G$13,3,FALSE))=1,tbVisitas[Linha]),ROW(A201)),IF((tbVisitas[Realizada?]="Sim")*(tbVisitas[Cliente]=$B$5)*(tbVisitas[Data]&gt;=VLOOKUP($B$7,Aux!$E$2:$G$13,2,FALSE))*(tbVisitas[Data]&lt;=VLOOKUP($B$7,Aux!$E$2:$G$13,3,FALSE))=1,tbVisitas[Linha]),0),9),"")</f>
        <v/>
      </c>
      <c r="I206" s="28" t="str">
        <f ca="1">IF($N206="","",IFERROR(INDEX(tbVisitas[],MATCH($N206,tbVisitas[Linha],0),2),""))</f>
        <v/>
      </c>
      <c r="J206" s="28" t="str">
        <f ca="1">IF($N206="","",IFERROR(INDEX(tbVisitas[],MATCH($N206,tbVisitas[Linha],0),5),""))</f>
        <v/>
      </c>
      <c r="K206" s="29" t="str">
        <f ca="1">IF($N206="","",IFERROR(INDEX(tbVisitas[],MATCH($N206,tbVisitas[Linha],0),1),""))</f>
        <v/>
      </c>
      <c r="L206" s="30" t="str">
        <f ca="1">IF($N206="","",IFERROR(INDEX(tbVisitas[],MATCH($N206,tbVisitas[Linha],0),6),""))</f>
        <v/>
      </c>
      <c r="M206" s="30" t="str">
        <f ca="1">IF($N206="","",IFERROR(INDEX(tbVisitas[],MATCH($N206,tbVisitas[Linha],0),7),""))</f>
        <v/>
      </c>
      <c r="N206" s="30" t="str">
        <f t="array" aca="1" ref="N206" ca="1">IFERROR(INDEX(tbVisitas[],MATCH(SMALL(IF((tbVisitas[Realizada?]&lt;&gt;"Sim")*(tbVisitas[Cliente]=$B$5)*(tbVisitas[Data]&gt;=VLOOKUP($B$7,Aux!$E$2:$G$13,2,FALSE))*(tbVisitas[Data]&lt;=VLOOKUP($B$7,Aux!$E$2:$G$13,3,FALSE))=1,tbVisitas[Linha]),ROW(H201)),IF((tbVisitas[Realizada?]&lt;&gt;"Sim")*(tbVisitas[Cliente]=$B$5)*(tbVisitas[Data]&gt;=VLOOKUP($B$7,Aux!$E$2:$G$13,2,FALSE))*(tbVisitas[Data]&lt;=VLOOKUP($B$7,Aux!$E$2:$G$13,3,FALSE))=1,tbVisitas[Linha]),0),9),"")</f>
        <v/>
      </c>
    </row>
    <row r="207" spans="4:14" ht="30" customHeight="1" x14ac:dyDescent="0.25">
      <c r="D207" s="28" t="str">
        <f ca="1">IF($G207="","",IFERROR(INDEX(tbVisitas[],MATCH($G207,tbVisitas[Linha],0),2),""))</f>
        <v/>
      </c>
      <c r="E207" s="28" t="str">
        <f ca="1">IF($G207="","",IFERROR(INDEX(tbVisitas[],MATCH($G207,tbVisitas[Linha],0),5),""))</f>
        <v/>
      </c>
      <c r="F207" s="29" t="str">
        <f ca="1">IF($G207="","",IFERROR(INDEX(tbVisitas[],MATCH($G207,tbVisitas[Linha],0),1),""))</f>
        <v/>
      </c>
      <c r="G207" s="30" t="str">
        <f t="array" aca="1" ref="G207" ca="1">IFERROR(INDEX(tbVisitas[],MATCH(SMALL(IF((tbVisitas[Realizada?]="Sim")*(tbVisitas[Cliente]=$B$5)*(tbVisitas[Data]&gt;=VLOOKUP($B$7,Aux!$E$2:$G$13,2,FALSE))*(tbVisitas[Data]&lt;=VLOOKUP($B$7,Aux!$E$2:$G$13,3,FALSE))=1,tbVisitas[Linha]),ROW(A202)),IF((tbVisitas[Realizada?]="Sim")*(tbVisitas[Cliente]=$B$5)*(tbVisitas[Data]&gt;=VLOOKUP($B$7,Aux!$E$2:$G$13,2,FALSE))*(tbVisitas[Data]&lt;=VLOOKUP($B$7,Aux!$E$2:$G$13,3,FALSE))=1,tbVisitas[Linha]),0),9),"")</f>
        <v/>
      </c>
      <c r="I207" s="28" t="str">
        <f ca="1">IF($N207="","",IFERROR(INDEX(tbVisitas[],MATCH($N207,tbVisitas[Linha],0),2),""))</f>
        <v/>
      </c>
      <c r="J207" s="28" t="str">
        <f ca="1">IF($N207="","",IFERROR(INDEX(tbVisitas[],MATCH($N207,tbVisitas[Linha],0),5),""))</f>
        <v/>
      </c>
      <c r="K207" s="29" t="str">
        <f ca="1">IF($N207="","",IFERROR(INDEX(tbVisitas[],MATCH($N207,tbVisitas[Linha],0),1),""))</f>
        <v/>
      </c>
      <c r="L207" s="30" t="str">
        <f ca="1">IF($N207="","",IFERROR(INDEX(tbVisitas[],MATCH($N207,tbVisitas[Linha],0),6),""))</f>
        <v/>
      </c>
      <c r="M207" s="30" t="str">
        <f ca="1">IF($N207="","",IFERROR(INDEX(tbVisitas[],MATCH($N207,tbVisitas[Linha],0),7),""))</f>
        <v/>
      </c>
      <c r="N207" s="30" t="str">
        <f t="array" aca="1" ref="N207" ca="1">IFERROR(INDEX(tbVisitas[],MATCH(SMALL(IF((tbVisitas[Realizada?]&lt;&gt;"Sim")*(tbVisitas[Cliente]=$B$5)*(tbVisitas[Data]&gt;=VLOOKUP($B$7,Aux!$E$2:$G$13,2,FALSE))*(tbVisitas[Data]&lt;=VLOOKUP($B$7,Aux!$E$2:$G$13,3,FALSE))=1,tbVisitas[Linha]),ROW(H202)),IF((tbVisitas[Realizada?]&lt;&gt;"Sim")*(tbVisitas[Cliente]=$B$5)*(tbVisitas[Data]&gt;=VLOOKUP($B$7,Aux!$E$2:$G$13,2,FALSE))*(tbVisitas[Data]&lt;=VLOOKUP($B$7,Aux!$E$2:$G$13,3,FALSE))=1,tbVisitas[Linha]),0),9),"")</f>
        <v/>
      </c>
    </row>
    <row r="208" spans="4:14" ht="30" customHeight="1" x14ac:dyDescent="0.25">
      <c r="D208" s="28" t="str">
        <f ca="1">IF($G208="","",IFERROR(INDEX(tbVisitas[],MATCH($G208,tbVisitas[Linha],0),2),""))</f>
        <v/>
      </c>
      <c r="E208" s="28" t="str">
        <f ca="1">IF($G208="","",IFERROR(INDEX(tbVisitas[],MATCH($G208,tbVisitas[Linha],0),5),""))</f>
        <v/>
      </c>
      <c r="F208" s="29" t="str">
        <f ca="1">IF($G208="","",IFERROR(INDEX(tbVisitas[],MATCH($G208,tbVisitas[Linha],0),1),""))</f>
        <v/>
      </c>
      <c r="G208" s="30" t="str">
        <f t="array" aca="1" ref="G208" ca="1">IFERROR(INDEX(tbVisitas[],MATCH(SMALL(IF((tbVisitas[Realizada?]="Sim")*(tbVisitas[Cliente]=$B$5)*(tbVisitas[Data]&gt;=VLOOKUP($B$7,Aux!$E$2:$G$13,2,FALSE))*(tbVisitas[Data]&lt;=VLOOKUP($B$7,Aux!$E$2:$G$13,3,FALSE))=1,tbVisitas[Linha]),ROW(A203)),IF((tbVisitas[Realizada?]="Sim")*(tbVisitas[Cliente]=$B$5)*(tbVisitas[Data]&gt;=VLOOKUP($B$7,Aux!$E$2:$G$13,2,FALSE))*(tbVisitas[Data]&lt;=VLOOKUP($B$7,Aux!$E$2:$G$13,3,FALSE))=1,tbVisitas[Linha]),0),9),"")</f>
        <v/>
      </c>
      <c r="I208" s="28" t="str">
        <f ca="1">IF($N208="","",IFERROR(INDEX(tbVisitas[],MATCH($N208,tbVisitas[Linha],0),2),""))</f>
        <v/>
      </c>
      <c r="J208" s="28" t="str">
        <f ca="1">IF($N208="","",IFERROR(INDEX(tbVisitas[],MATCH($N208,tbVisitas[Linha],0),5),""))</f>
        <v/>
      </c>
      <c r="K208" s="29" t="str">
        <f ca="1">IF($N208="","",IFERROR(INDEX(tbVisitas[],MATCH($N208,tbVisitas[Linha],0),1),""))</f>
        <v/>
      </c>
      <c r="L208" s="30" t="str">
        <f ca="1">IF($N208="","",IFERROR(INDEX(tbVisitas[],MATCH($N208,tbVisitas[Linha],0),6),""))</f>
        <v/>
      </c>
      <c r="M208" s="30" t="str">
        <f ca="1">IF($N208="","",IFERROR(INDEX(tbVisitas[],MATCH($N208,tbVisitas[Linha],0),7),""))</f>
        <v/>
      </c>
      <c r="N208" s="30" t="str">
        <f t="array" aca="1" ref="N208" ca="1">IFERROR(INDEX(tbVisitas[],MATCH(SMALL(IF((tbVisitas[Realizada?]&lt;&gt;"Sim")*(tbVisitas[Cliente]=$B$5)*(tbVisitas[Data]&gt;=VLOOKUP($B$7,Aux!$E$2:$G$13,2,FALSE))*(tbVisitas[Data]&lt;=VLOOKUP($B$7,Aux!$E$2:$G$13,3,FALSE))=1,tbVisitas[Linha]),ROW(H203)),IF((tbVisitas[Realizada?]&lt;&gt;"Sim")*(tbVisitas[Cliente]=$B$5)*(tbVisitas[Data]&gt;=VLOOKUP($B$7,Aux!$E$2:$G$13,2,FALSE))*(tbVisitas[Data]&lt;=VLOOKUP($B$7,Aux!$E$2:$G$13,3,FALSE))=1,tbVisitas[Linha]),0),9),"")</f>
        <v/>
      </c>
    </row>
    <row r="209" spans="4:14" ht="30" customHeight="1" x14ac:dyDescent="0.25">
      <c r="D209" s="28" t="str">
        <f ca="1">IF($G209="","",IFERROR(INDEX(tbVisitas[],MATCH($G209,tbVisitas[Linha],0),2),""))</f>
        <v/>
      </c>
      <c r="E209" s="28" t="str">
        <f ca="1">IF($G209="","",IFERROR(INDEX(tbVisitas[],MATCH($G209,tbVisitas[Linha],0),5),""))</f>
        <v/>
      </c>
      <c r="F209" s="29" t="str">
        <f ca="1">IF($G209="","",IFERROR(INDEX(tbVisitas[],MATCH($G209,tbVisitas[Linha],0),1),""))</f>
        <v/>
      </c>
      <c r="G209" s="30" t="str">
        <f t="array" aca="1" ref="G209" ca="1">IFERROR(INDEX(tbVisitas[],MATCH(SMALL(IF((tbVisitas[Realizada?]="Sim")*(tbVisitas[Cliente]=$B$5)*(tbVisitas[Data]&gt;=VLOOKUP($B$7,Aux!$E$2:$G$13,2,FALSE))*(tbVisitas[Data]&lt;=VLOOKUP($B$7,Aux!$E$2:$G$13,3,FALSE))=1,tbVisitas[Linha]),ROW(A204)),IF((tbVisitas[Realizada?]="Sim")*(tbVisitas[Cliente]=$B$5)*(tbVisitas[Data]&gt;=VLOOKUP($B$7,Aux!$E$2:$G$13,2,FALSE))*(tbVisitas[Data]&lt;=VLOOKUP($B$7,Aux!$E$2:$G$13,3,FALSE))=1,tbVisitas[Linha]),0),9),"")</f>
        <v/>
      </c>
      <c r="I209" s="28" t="str">
        <f ca="1">IF($N209="","",IFERROR(INDEX(tbVisitas[],MATCH($N209,tbVisitas[Linha],0),2),""))</f>
        <v/>
      </c>
      <c r="J209" s="28" t="str">
        <f ca="1">IF($N209="","",IFERROR(INDEX(tbVisitas[],MATCH($N209,tbVisitas[Linha],0),5),""))</f>
        <v/>
      </c>
      <c r="K209" s="29" t="str">
        <f ca="1">IF($N209="","",IFERROR(INDEX(tbVisitas[],MATCH($N209,tbVisitas[Linha],0),1),""))</f>
        <v/>
      </c>
      <c r="L209" s="30" t="str">
        <f ca="1">IF($N209="","",IFERROR(INDEX(tbVisitas[],MATCH($N209,tbVisitas[Linha],0),6),""))</f>
        <v/>
      </c>
      <c r="M209" s="30" t="str">
        <f ca="1">IF($N209="","",IFERROR(INDEX(tbVisitas[],MATCH($N209,tbVisitas[Linha],0),7),""))</f>
        <v/>
      </c>
      <c r="N209" s="30" t="str">
        <f t="array" aca="1" ref="N209" ca="1">IFERROR(INDEX(tbVisitas[],MATCH(SMALL(IF((tbVisitas[Realizada?]&lt;&gt;"Sim")*(tbVisitas[Cliente]=$B$5)*(tbVisitas[Data]&gt;=VLOOKUP($B$7,Aux!$E$2:$G$13,2,FALSE))*(tbVisitas[Data]&lt;=VLOOKUP($B$7,Aux!$E$2:$G$13,3,FALSE))=1,tbVisitas[Linha]),ROW(H204)),IF((tbVisitas[Realizada?]&lt;&gt;"Sim")*(tbVisitas[Cliente]=$B$5)*(tbVisitas[Data]&gt;=VLOOKUP($B$7,Aux!$E$2:$G$13,2,FALSE))*(tbVisitas[Data]&lt;=VLOOKUP($B$7,Aux!$E$2:$G$13,3,FALSE))=1,tbVisitas[Linha]),0),9),"")</f>
        <v/>
      </c>
    </row>
    <row r="210" spans="4:14" ht="30" customHeight="1" x14ac:dyDescent="0.25">
      <c r="D210" s="28" t="str">
        <f ca="1">IF($G210="","",IFERROR(INDEX(tbVisitas[],MATCH($G210,tbVisitas[Linha],0),2),""))</f>
        <v/>
      </c>
      <c r="E210" s="28" t="str">
        <f ca="1">IF($G210="","",IFERROR(INDEX(tbVisitas[],MATCH($G210,tbVisitas[Linha],0),5),""))</f>
        <v/>
      </c>
      <c r="F210" s="29" t="str">
        <f ca="1">IF($G210="","",IFERROR(INDEX(tbVisitas[],MATCH($G210,tbVisitas[Linha],0),1),""))</f>
        <v/>
      </c>
      <c r="G210" s="30" t="str">
        <f t="array" aca="1" ref="G210" ca="1">IFERROR(INDEX(tbVisitas[],MATCH(SMALL(IF((tbVisitas[Realizada?]="Sim")*(tbVisitas[Cliente]=$B$5)*(tbVisitas[Data]&gt;=VLOOKUP($B$7,Aux!$E$2:$G$13,2,FALSE))*(tbVisitas[Data]&lt;=VLOOKUP($B$7,Aux!$E$2:$G$13,3,FALSE))=1,tbVisitas[Linha]),ROW(A205)),IF((tbVisitas[Realizada?]="Sim")*(tbVisitas[Cliente]=$B$5)*(tbVisitas[Data]&gt;=VLOOKUP($B$7,Aux!$E$2:$G$13,2,FALSE))*(tbVisitas[Data]&lt;=VLOOKUP($B$7,Aux!$E$2:$G$13,3,FALSE))=1,tbVisitas[Linha]),0),9),"")</f>
        <v/>
      </c>
      <c r="I210" s="28" t="str">
        <f ca="1">IF($N210="","",IFERROR(INDEX(tbVisitas[],MATCH($N210,tbVisitas[Linha],0),2),""))</f>
        <v/>
      </c>
      <c r="J210" s="28" t="str">
        <f ca="1">IF($N210="","",IFERROR(INDEX(tbVisitas[],MATCH($N210,tbVisitas[Linha],0),5),""))</f>
        <v/>
      </c>
      <c r="K210" s="29" t="str">
        <f ca="1">IF($N210="","",IFERROR(INDEX(tbVisitas[],MATCH($N210,tbVisitas[Linha],0),1),""))</f>
        <v/>
      </c>
      <c r="L210" s="30" t="str">
        <f ca="1">IF($N210="","",IFERROR(INDEX(tbVisitas[],MATCH($N210,tbVisitas[Linha],0),6),""))</f>
        <v/>
      </c>
      <c r="M210" s="30" t="str">
        <f ca="1">IF($N210="","",IFERROR(INDEX(tbVisitas[],MATCH($N210,tbVisitas[Linha],0),7),""))</f>
        <v/>
      </c>
      <c r="N210" s="30" t="str">
        <f t="array" aca="1" ref="N210" ca="1">IFERROR(INDEX(tbVisitas[],MATCH(SMALL(IF((tbVisitas[Realizada?]&lt;&gt;"Sim")*(tbVisitas[Cliente]=$B$5)*(tbVisitas[Data]&gt;=VLOOKUP($B$7,Aux!$E$2:$G$13,2,FALSE))*(tbVisitas[Data]&lt;=VLOOKUP($B$7,Aux!$E$2:$G$13,3,FALSE))=1,tbVisitas[Linha]),ROW(H205)),IF((tbVisitas[Realizada?]&lt;&gt;"Sim")*(tbVisitas[Cliente]=$B$5)*(tbVisitas[Data]&gt;=VLOOKUP($B$7,Aux!$E$2:$G$13,2,FALSE))*(tbVisitas[Data]&lt;=VLOOKUP($B$7,Aux!$E$2:$G$13,3,FALSE))=1,tbVisitas[Linha]),0),9),"")</f>
        <v/>
      </c>
    </row>
    <row r="211" spans="4:14" ht="30" customHeight="1" x14ac:dyDescent="0.25">
      <c r="D211" s="28" t="str">
        <f ca="1">IF($G211="","",IFERROR(INDEX(tbVisitas[],MATCH($G211,tbVisitas[Linha],0),2),""))</f>
        <v/>
      </c>
      <c r="E211" s="28" t="str">
        <f ca="1">IF($G211="","",IFERROR(INDEX(tbVisitas[],MATCH($G211,tbVisitas[Linha],0),5),""))</f>
        <v/>
      </c>
      <c r="F211" s="29" t="str">
        <f ca="1">IF($G211="","",IFERROR(INDEX(tbVisitas[],MATCH($G211,tbVisitas[Linha],0),1),""))</f>
        <v/>
      </c>
      <c r="G211" s="30" t="str">
        <f t="array" aca="1" ref="G211" ca="1">IFERROR(INDEX(tbVisitas[],MATCH(SMALL(IF((tbVisitas[Realizada?]="Sim")*(tbVisitas[Cliente]=$B$5)*(tbVisitas[Data]&gt;=VLOOKUP($B$7,Aux!$E$2:$G$13,2,FALSE))*(tbVisitas[Data]&lt;=VLOOKUP($B$7,Aux!$E$2:$G$13,3,FALSE))=1,tbVisitas[Linha]),ROW(A206)),IF((tbVisitas[Realizada?]="Sim")*(tbVisitas[Cliente]=$B$5)*(tbVisitas[Data]&gt;=VLOOKUP($B$7,Aux!$E$2:$G$13,2,FALSE))*(tbVisitas[Data]&lt;=VLOOKUP($B$7,Aux!$E$2:$G$13,3,FALSE))=1,tbVisitas[Linha]),0),9),"")</f>
        <v/>
      </c>
      <c r="I211" s="28" t="str">
        <f ca="1">IF($N211="","",IFERROR(INDEX(tbVisitas[],MATCH($N211,tbVisitas[Linha],0),2),""))</f>
        <v/>
      </c>
      <c r="J211" s="28" t="str">
        <f ca="1">IF($N211="","",IFERROR(INDEX(tbVisitas[],MATCH($N211,tbVisitas[Linha],0),5),""))</f>
        <v/>
      </c>
      <c r="K211" s="29" t="str">
        <f ca="1">IF($N211="","",IFERROR(INDEX(tbVisitas[],MATCH($N211,tbVisitas[Linha],0),1),""))</f>
        <v/>
      </c>
      <c r="L211" s="30" t="str">
        <f ca="1">IF($N211="","",IFERROR(INDEX(tbVisitas[],MATCH($N211,tbVisitas[Linha],0),6),""))</f>
        <v/>
      </c>
      <c r="M211" s="30" t="str">
        <f ca="1">IF($N211="","",IFERROR(INDEX(tbVisitas[],MATCH($N211,tbVisitas[Linha],0),7),""))</f>
        <v/>
      </c>
      <c r="N211" s="30" t="str">
        <f t="array" aca="1" ref="N211" ca="1">IFERROR(INDEX(tbVisitas[],MATCH(SMALL(IF((tbVisitas[Realizada?]&lt;&gt;"Sim")*(tbVisitas[Cliente]=$B$5)*(tbVisitas[Data]&gt;=VLOOKUP($B$7,Aux!$E$2:$G$13,2,FALSE))*(tbVisitas[Data]&lt;=VLOOKUP($B$7,Aux!$E$2:$G$13,3,FALSE))=1,tbVisitas[Linha]),ROW(H206)),IF((tbVisitas[Realizada?]&lt;&gt;"Sim")*(tbVisitas[Cliente]=$B$5)*(tbVisitas[Data]&gt;=VLOOKUP($B$7,Aux!$E$2:$G$13,2,FALSE))*(tbVisitas[Data]&lt;=VLOOKUP($B$7,Aux!$E$2:$G$13,3,FALSE))=1,tbVisitas[Linha]),0),9),"")</f>
        <v/>
      </c>
    </row>
    <row r="212" spans="4:14" ht="30" customHeight="1" x14ac:dyDescent="0.25">
      <c r="D212" s="28" t="str">
        <f ca="1">IF($G212="","",IFERROR(INDEX(tbVisitas[],MATCH($G212,tbVisitas[Linha],0),2),""))</f>
        <v/>
      </c>
      <c r="E212" s="28" t="str">
        <f ca="1">IF($G212="","",IFERROR(INDEX(tbVisitas[],MATCH($G212,tbVisitas[Linha],0),5),""))</f>
        <v/>
      </c>
      <c r="F212" s="29" t="str">
        <f ca="1">IF($G212="","",IFERROR(INDEX(tbVisitas[],MATCH($G212,tbVisitas[Linha],0),1),""))</f>
        <v/>
      </c>
      <c r="G212" s="30" t="str">
        <f t="array" aca="1" ref="G212" ca="1">IFERROR(INDEX(tbVisitas[],MATCH(SMALL(IF((tbVisitas[Realizada?]="Sim")*(tbVisitas[Cliente]=$B$5)*(tbVisitas[Data]&gt;=VLOOKUP($B$7,Aux!$E$2:$G$13,2,FALSE))*(tbVisitas[Data]&lt;=VLOOKUP($B$7,Aux!$E$2:$G$13,3,FALSE))=1,tbVisitas[Linha]),ROW(A207)),IF((tbVisitas[Realizada?]="Sim")*(tbVisitas[Cliente]=$B$5)*(tbVisitas[Data]&gt;=VLOOKUP($B$7,Aux!$E$2:$G$13,2,FALSE))*(tbVisitas[Data]&lt;=VLOOKUP($B$7,Aux!$E$2:$G$13,3,FALSE))=1,tbVisitas[Linha]),0),9),"")</f>
        <v/>
      </c>
      <c r="I212" s="28" t="str">
        <f ca="1">IF($N212="","",IFERROR(INDEX(tbVisitas[],MATCH($N212,tbVisitas[Linha],0),2),""))</f>
        <v/>
      </c>
      <c r="J212" s="28" t="str">
        <f ca="1">IF($N212="","",IFERROR(INDEX(tbVisitas[],MATCH($N212,tbVisitas[Linha],0),5),""))</f>
        <v/>
      </c>
      <c r="K212" s="29" t="str">
        <f ca="1">IF($N212="","",IFERROR(INDEX(tbVisitas[],MATCH($N212,tbVisitas[Linha],0),1),""))</f>
        <v/>
      </c>
      <c r="L212" s="30" t="str">
        <f ca="1">IF($N212="","",IFERROR(INDEX(tbVisitas[],MATCH($N212,tbVisitas[Linha],0),6),""))</f>
        <v/>
      </c>
      <c r="M212" s="30" t="str">
        <f ca="1">IF($N212="","",IFERROR(INDEX(tbVisitas[],MATCH($N212,tbVisitas[Linha],0),7),""))</f>
        <v/>
      </c>
      <c r="N212" s="30" t="str">
        <f t="array" aca="1" ref="N212" ca="1">IFERROR(INDEX(tbVisitas[],MATCH(SMALL(IF((tbVisitas[Realizada?]&lt;&gt;"Sim")*(tbVisitas[Cliente]=$B$5)*(tbVisitas[Data]&gt;=VLOOKUP($B$7,Aux!$E$2:$G$13,2,FALSE))*(tbVisitas[Data]&lt;=VLOOKUP($B$7,Aux!$E$2:$G$13,3,FALSE))=1,tbVisitas[Linha]),ROW(H207)),IF((tbVisitas[Realizada?]&lt;&gt;"Sim")*(tbVisitas[Cliente]=$B$5)*(tbVisitas[Data]&gt;=VLOOKUP($B$7,Aux!$E$2:$G$13,2,FALSE))*(tbVisitas[Data]&lt;=VLOOKUP($B$7,Aux!$E$2:$G$13,3,FALSE))=1,tbVisitas[Linha]),0),9),"")</f>
        <v/>
      </c>
    </row>
    <row r="213" spans="4:14" ht="30" customHeight="1" x14ac:dyDescent="0.25">
      <c r="D213" s="28" t="str">
        <f ca="1">IF($G213="","",IFERROR(INDEX(tbVisitas[],MATCH($G213,tbVisitas[Linha],0),2),""))</f>
        <v/>
      </c>
      <c r="E213" s="28" t="str">
        <f ca="1">IF($G213="","",IFERROR(INDEX(tbVisitas[],MATCH($G213,tbVisitas[Linha],0),5),""))</f>
        <v/>
      </c>
      <c r="F213" s="29" t="str">
        <f ca="1">IF($G213="","",IFERROR(INDEX(tbVisitas[],MATCH($G213,tbVisitas[Linha],0),1),""))</f>
        <v/>
      </c>
      <c r="G213" s="30" t="str">
        <f t="array" aca="1" ref="G213" ca="1">IFERROR(INDEX(tbVisitas[],MATCH(SMALL(IF((tbVisitas[Realizada?]="Sim")*(tbVisitas[Cliente]=$B$5)*(tbVisitas[Data]&gt;=VLOOKUP($B$7,Aux!$E$2:$G$13,2,FALSE))*(tbVisitas[Data]&lt;=VLOOKUP($B$7,Aux!$E$2:$G$13,3,FALSE))=1,tbVisitas[Linha]),ROW(A208)),IF((tbVisitas[Realizada?]="Sim")*(tbVisitas[Cliente]=$B$5)*(tbVisitas[Data]&gt;=VLOOKUP($B$7,Aux!$E$2:$G$13,2,FALSE))*(tbVisitas[Data]&lt;=VLOOKUP($B$7,Aux!$E$2:$G$13,3,FALSE))=1,tbVisitas[Linha]),0),9),"")</f>
        <v/>
      </c>
      <c r="I213" s="28" t="str">
        <f ca="1">IF($N213="","",IFERROR(INDEX(tbVisitas[],MATCH($N213,tbVisitas[Linha],0),2),""))</f>
        <v/>
      </c>
      <c r="J213" s="28" t="str">
        <f ca="1">IF($N213="","",IFERROR(INDEX(tbVisitas[],MATCH($N213,tbVisitas[Linha],0),5),""))</f>
        <v/>
      </c>
      <c r="K213" s="29" t="str">
        <f ca="1">IF($N213="","",IFERROR(INDEX(tbVisitas[],MATCH($N213,tbVisitas[Linha],0),1),""))</f>
        <v/>
      </c>
      <c r="L213" s="30" t="str">
        <f ca="1">IF($N213="","",IFERROR(INDEX(tbVisitas[],MATCH($N213,tbVisitas[Linha],0),6),""))</f>
        <v/>
      </c>
      <c r="M213" s="30" t="str">
        <f ca="1">IF($N213="","",IFERROR(INDEX(tbVisitas[],MATCH($N213,tbVisitas[Linha],0),7),""))</f>
        <v/>
      </c>
      <c r="N213" s="30" t="str">
        <f t="array" aca="1" ref="N213" ca="1">IFERROR(INDEX(tbVisitas[],MATCH(SMALL(IF((tbVisitas[Realizada?]&lt;&gt;"Sim")*(tbVisitas[Cliente]=$B$5)*(tbVisitas[Data]&gt;=VLOOKUP($B$7,Aux!$E$2:$G$13,2,FALSE))*(tbVisitas[Data]&lt;=VLOOKUP($B$7,Aux!$E$2:$G$13,3,FALSE))=1,tbVisitas[Linha]),ROW(H208)),IF((tbVisitas[Realizada?]&lt;&gt;"Sim")*(tbVisitas[Cliente]=$B$5)*(tbVisitas[Data]&gt;=VLOOKUP($B$7,Aux!$E$2:$G$13,2,FALSE))*(tbVisitas[Data]&lt;=VLOOKUP($B$7,Aux!$E$2:$G$13,3,FALSE))=1,tbVisitas[Linha]),0),9),"")</f>
        <v/>
      </c>
    </row>
    <row r="214" spans="4:14" ht="30" customHeight="1" x14ac:dyDescent="0.25">
      <c r="D214" s="28" t="str">
        <f ca="1">IF($G214="","",IFERROR(INDEX(tbVisitas[],MATCH($G214,tbVisitas[Linha],0),2),""))</f>
        <v/>
      </c>
      <c r="E214" s="28" t="str">
        <f ca="1">IF($G214="","",IFERROR(INDEX(tbVisitas[],MATCH($G214,tbVisitas[Linha],0),5),""))</f>
        <v/>
      </c>
      <c r="F214" s="29" t="str">
        <f ca="1">IF($G214="","",IFERROR(INDEX(tbVisitas[],MATCH($G214,tbVisitas[Linha],0),1),""))</f>
        <v/>
      </c>
      <c r="G214" s="30" t="str">
        <f t="array" aca="1" ref="G214" ca="1">IFERROR(INDEX(tbVisitas[],MATCH(SMALL(IF((tbVisitas[Realizada?]="Sim")*(tbVisitas[Cliente]=$B$5)*(tbVisitas[Data]&gt;=VLOOKUP($B$7,Aux!$E$2:$G$13,2,FALSE))*(tbVisitas[Data]&lt;=VLOOKUP($B$7,Aux!$E$2:$G$13,3,FALSE))=1,tbVisitas[Linha]),ROW(A209)),IF((tbVisitas[Realizada?]="Sim")*(tbVisitas[Cliente]=$B$5)*(tbVisitas[Data]&gt;=VLOOKUP($B$7,Aux!$E$2:$G$13,2,FALSE))*(tbVisitas[Data]&lt;=VLOOKUP($B$7,Aux!$E$2:$G$13,3,FALSE))=1,tbVisitas[Linha]),0),9),"")</f>
        <v/>
      </c>
      <c r="I214" s="28" t="str">
        <f ca="1">IF($N214="","",IFERROR(INDEX(tbVisitas[],MATCH($N214,tbVisitas[Linha],0),2),""))</f>
        <v/>
      </c>
      <c r="J214" s="28" t="str">
        <f ca="1">IF($N214="","",IFERROR(INDEX(tbVisitas[],MATCH($N214,tbVisitas[Linha],0),5),""))</f>
        <v/>
      </c>
      <c r="K214" s="29" t="str">
        <f ca="1">IF($N214="","",IFERROR(INDEX(tbVisitas[],MATCH($N214,tbVisitas[Linha],0),1),""))</f>
        <v/>
      </c>
      <c r="L214" s="30" t="str">
        <f ca="1">IF($N214="","",IFERROR(INDEX(tbVisitas[],MATCH($N214,tbVisitas[Linha],0),6),""))</f>
        <v/>
      </c>
      <c r="M214" s="30" t="str">
        <f ca="1">IF($N214="","",IFERROR(INDEX(tbVisitas[],MATCH($N214,tbVisitas[Linha],0),7),""))</f>
        <v/>
      </c>
      <c r="N214" s="30" t="str">
        <f t="array" aca="1" ref="N214" ca="1">IFERROR(INDEX(tbVisitas[],MATCH(SMALL(IF((tbVisitas[Realizada?]&lt;&gt;"Sim")*(tbVisitas[Cliente]=$B$5)*(tbVisitas[Data]&gt;=VLOOKUP($B$7,Aux!$E$2:$G$13,2,FALSE))*(tbVisitas[Data]&lt;=VLOOKUP($B$7,Aux!$E$2:$G$13,3,FALSE))=1,tbVisitas[Linha]),ROW(H209)),IF((tbVisitas[Realizada?]&lt;&gt;"Sim")*(tbVisitas[Cliente]=$B$5)*(tbVisitas[Data]&gt;=VLOOKUP($B$7,Aux!$E$2:$G$13,2,FALSE))*(tbVisitas[Data]&lt;=VLOOKUP($B$7,Aux!$E$2:$G$13,3,FALSE))=1,tbVisitas[Linha]),0),9),"")</f>
        <v/>
      </c>
    </row>
    <row r="215" spans="4:14" ht="30" customHeight="1" x14ac:dyDescent="0.25">
      <c r="D215" s="28" t="str">
        <f ca="1">IF($G215="","",IFERROR(INDEX(tbVisitas[],MATCH($G215,tbVisitas[Linha],0),2),""))</f>
        <v/>
      </c>
      <c r="E215" s="28" t="str">
        <f ca="1">IF($G215="","",IFERROR(INDEX(tbVisitas[],MATCH($G215,tbVisitas[Linha],0),5),""))</f>
        <v/>
      </c>
      <c r="F215" s="29" t="str">
        <f ca="1">IF($G215="","",IFERROR(INDEX(tbVisitas[],MATCH($G215,tbVisitas[Linha],0),1),""))</f>
        <v/>
      </c>
      <c r="G215" s="30" t="str">
        <f t="array" aca="1" ref="G215" ca="1">IFERROR(INDEX(tbVisitas[],MATCH(SMALL(IF((tbVisitas[Realizada?]="Sim")*(tbVisitas[Cliente]=$B$5)*(tbVisitas[Data]&gt;=VLOOKUP($B$7,Aux!$E$2:$G$13,2,FALSE))*(tbVisitas[Data]&lt;=VLOOKUP($B$7,Aux!$E$2:$G$13,3,FALSE))=1,tbVisitas[Linha]),ROW(A210)),IF((tbVisitas[Realizada?]="Sim")*(tbVisitas[Cliente]=$B$5)*(tbVisitas[Data]&gt;=VLOOKUP($B$7,Aux!$E$2:$G$13,2,FALSE))*(tbVisitas[Data]&lt;=VLOOKUP($B$7,Aux!$E$2:$G$13,3,FALSE))=1,tbVisitas[Linha]),0),9),"")</f>
        <v/>
      </c>
      <c r="I215" s="28" t="str">
        <f ca="1">IF($N215="","",IFERROR(INDEX(tbVisitas[],MATCH($N215,tbVisitas[Linha],0),2),""))</f>
        <v/>
      </c>
      <c r="J215" s="28" t="str">
        <f ca="1">IF($N215="","",IFERROR(INDEX(tbVisitas[],MATCH($N215,tbVisitas[Linha],0),5),""))</f>
        <v/>
      </c>
      <c r="K215" s="29" t="str">
        <f ca="1">IF($N215="","",IFERROR(INDEX(tbVisitas[],MATCH($N215,tbVisitas[Linha],0),1),""))</f>
        <v/>
      </c>
      <c r="L215" s="30" t="str">
        <f ca="1">IF($N215="","",IFERROR(INDEX(tbVisitas[],MATCH($N215,tbVisitas[Linha],0),6),""))</f>
        <v/>
      </c>
      <c r="M215" s="30" t="str">
        <f ca="1">IF($N215="","",IFERROR(INDEX(tbVisitas[],MATCH($N215,tbVisitas[Linha],0),7),""))</f>
        <v/>
      </c>
      <c r="N215" s="30" t="str">
        <f t="array" aca="1" ref="N215" ca="1">IFERROR(INDEX(tbVisitas[],MATCH(SMALL(IF((tbVisitas[Realizada?]&lt;&gt;"Sim")*(tbVisitas[Cliente]=$B$5)*(tbVisitas[Data]&gt;=VLOOKUP($B$7,Aux!$E$2:$G$13,2,FALSE))*(tbVisitas[Data]&lt;=VLOOKUP($B$7,Aux!$E$2:$G$13,3,FALSE))=1,tbVisitas[Linha]),ROW(H210)),IF((tbVisitas[Realizada?]&lt;&gt;"Sim")*(tbVisitas[Cliente]=$B$5)*(tbVisitas[Data]&gt;=VLOOKUP($B$7,Aux!$E$2:$G$13,2,FALSE))*(tbVisitas[Data]&lt;=VLOOKUP($B$7,Aux!$E$2:$G$13,3,FALSE))=1,tbVisitas[Linha]),0),9),"")</f>
        <v/>
      </c>
    </row>
    <row r="216" spans="4:14" ht="30" customHeight="1" x14ac:dyDescent="0.25">
      <c r="D216" s="28" t="str">
        <f ca="1">IF($G216="","",IFERROR(INDEX(tbVisitas[],MATCH($G216,tbVisitas[Linha],0),2),""))</f>
        <v/>
      </c>
      <c r="E216" s="28" t="str">
        <f ca="1">IF($G216="","",IFERROR(INDEX(tbVisitas[],MATCH($G216,tbVisitas[Linha],0),5),""))</f>
        <v/>
      </c>
      <c r="F216" s="29" t="str">
        <f ca="1">IF($G216="","",IFERROR(INDEX(tbVisitas[],MATCH($G216,tbVisitas[Linha],0),1),""))</f>
        <v/>
      </c>
      <c r="G216" s="30" t="str">
        <f t="array" aca="1" ref="G216" ca="1">IFERROR(INDEX(tbVisitas[],MATCH(SMALL(IF((tbVisitas[Realizada?]="Sim")*(tbVisitas[Cliente]=$B$5)*(tbVisitas[Data]&gt;=VLOOKUP($B$7,Aux!$E$2:$G$13,2,FALSE))*(tbVisitas[Data]&lt;=VLOOKUP($B$7,Aux!$E$2:$G$13,3,FALSE))=1,tbVisitas[Linha]),ROW(A211)),IF((tbVisitas[Realizada?]="Sim")*(tbVisitas[Cliente]=$B$5)*(tbVisitas[Data]&gt;=VLOOKUP($B$7,Aux!$E$2:$G$13,2,FALSE))*(tbVisitas[Data]&lt;=VLOOKUP($B$7,Aux!$E$2:$G$13,3,FALSE))=1,tbVisitas[Linha]),0),9),"")</f>
        <v/>
      </c>
      <c r="I216" s="28" t="str">
        <f ca="1">IF($N216="","",IFERROR(INDEX(tbVisitas[],MATCH($N216,tbVisitas[Linha],0),2),""))</f>
        <v/>
      </c>
      <c r="J216" s="28" t="str">
        <f ca="1">IF($N216="","",IFERROR(INDEX(tbVisitas[],MATCH($N216,tbVisitas[Linha],0),5),""))</f>
        <v/>
      </c>
      <c r="K216" s="29" t="str">
        <f ca="1">IF($N216="","",IFERROR(INDEX(tbVisitas[],MATCH($N216,tbVisitas[Linha],0),1),""))</f>
        <v/>
      </c>
      <c r="L216" s="30" t="str">
        <f ca="1">IF($N216="","",IFERROR(INDEX(tbVisitas[],MATCH($N216,tbVisitas[Linha],0),6),""))</f>
        <v/>
      </c>
      <c r="M216" s="30" t="str">
        <f ca="1">IF($N216="","",IFERROR(INDEX(tbVisitas[],MATCH($N216,tbVisitas[Linha],0),7),""))</f>
        <v/>
      </c>
      <c r="N216" s="30" t="str">
        <f t="array" aca="1" ref="N216" ca="1">IFERROR(INDEX(tbVisitas[],MATCH(SMALL(IF((tbVisitas[Realizada?]&lt;&gt;"Sim")*(tbVisitas[Cliente]=$B$5)*(tbVisitas[Data]&gt;=VLOOKUP($B$7,Aux!$E$2:$G$13,2,FALSE))*(tbVisitas[Data]&lt;=VLOOKUP($B$7,Aux!$E$2:$G$13,3,FALSE))=1,tbVisitas[Linha]),ROW(H211)),IF((tbVisitas[Realizada?]&lt;&gt;"Sim")*(tbVisitas[Cliente]=$B$5)*(tbVisitas[Data]&gt;=VLOOKUP($B$7,Aux!$E$2:$G$13,2,FALSE))*(tbVisitas[Data]&lt;=VLOOKUP($B$7,Aux!$E$2:$G$13,3,FALSE))=1,tbVisitas[Linha]),0),9),"")</f>
        <v/>
      </c>
    </row>
    <row r="217" spans="4:14" ht="30" customHeight="1" x14ac:dyDescent="0.25">
      <c r="D217" s="28" t="str">
        <f ca="1">IF($G217="","",IFERROR(INDEX(tbVisitas[],MATCH($G217,tbVisitas[Linha],0),2),""))</f>
        <v/>
      </c>
      <c r="E217" s="28" t="str">
        <f ca="1">IF($G217="","",IFERROR(INDEX(tbVisitas[],MATCH($G217,tbVisitas[Linha],0),5),""))</f>
        <v/>
      </c>
      <c r="F217" s="29" t="str">
        <f ca="1">IF($G217="","",IFERROR(INDEX(tbVisitas[],MATCH($G217,tbVisitas[Linha],0),1),""))</f>
        <v/>
      </c>
      <c r="G217" s="30" t="str">
        <f t="array" aca="1" ref="G217" ca="1">IFERROR(INDEX(tbVisitas[],MATCH(SMALL(IF((tbVisitas[Realizada?]="Sim")*(tbVisitas[Cliente]=$B$5)*(tbVisitas[Data]&gt;=VLOOKUP($B$7,Aux!$E$2:$G$13,2,FALSE))*(tbVisitas[Data]&lt;=VLOOKUP($B$7,Aux!$E$2:$G$13,3,FALSE))=1,tbVisitas[Linha]),ROW(A212)),IF((tbVisitas[Realizada?]="Sim")*(tbVisitas[Cliente]=$B$5)*(tbVisitas[Data]&gt;=VLOOKUP($B$7,Aux!$E$2:$G$13,2,FALSE))*(tbVisitas[Data]&lt;=VLOOKUP($B$7,Aux!$E$2:$G$13,3,FALSE))=1,tbVisitas[Linha]),0),9),"")</f>
        <v/>
      </c>
      <c r="I217" s="28" t="str">
        <f ca="1">IF($N217="","",IFERROR(INDEX(tbVisitas[],MATCH($N217,tbVisitas[Linha],0),2),""))</f>
        <v/>
      </c>
      <c r="J217" s="28" t="str">
        <f ca="1">IF($N217="","",IFERROR(INDEX(tbVisitas[],MATCH($N217,tbVisitas[Linha],0),5),""))</f>
        <v/>
      </c>
      <c r="K217" s="29" t="str">
        <f ca="1">IF($N217="","",IFERROR(INDEX(tbVisitas[],MATCH($N217,tbVisitas[Linha],0),1),""))</f>
        <v/>
      </c>
      <c r="L217" s="30" t="str">
        <f ca="1">IF($N217="","",IFERROR(INDEX(tbVisitas[],MATCH($N217,tbVisitas[Linha],0),6),""))</f>
        <v/>
      </c>
      <c r="M217" s="30" t="str">
        <f ca="1">IF($N217="","",IFERROR(INDEX(tbVisitas[],MATCH($N217,tbVisitas[Linha],0),7),""))</f>
        <v/>
      </c>
      <c r="N217" s="30" t="str">
        <f t="array" aca="1" ref="N217" ca="1">IFERROR(INDEX(tbVisitas[],MATCH(SMALL(IF((tbVisitas[Realizada?]&lt;&gt;"Sim")*(tbVisitas[Cliente]=$B$5)*(tbVisitas[Data]&gt;=VLOOKUP($B$7,Aux!$E$2:$G$13,2,FALSE))*(tbVisitas[Data]&lt;=VLOOKUP($B$7,Aux!$E$2:$G$13,3,FALSE))=1,tbVisitas[Linha]),ROW(H212)),IF((tbVisitas[Realizada?]&lt;&gt;"Sim")*(tbVisitas[Cliente]=$B$5)*(tbVisitas[Data]&gt;=VLOOKUP($B$7,Aux!$E$2:$G$13,2,FALSE))*(tbVisitas[Data]&lt;=VLOOKUP($B$7,Aux!$E$2:$G$13,3,FALSE))=1,tbVisitas[Linha]),0),9),"")</f>
        <v/>
      </c>
    </row>
    <row r="218" spans="4:14" ht="30" customHeight="1" x14ac:dyDescent="0.25">
      <c r="D218" s="28" t="str">
        <f ca="1">IF($G218="","",IFERROR(INDEX(tbVisitas[],MATCH($G218,tbVisitas[Linha],0),2),""))</f>
        <v/>
      </c>
      <c r="E218" s="28" t="str">
        <f ca="1">IF($G218="","",IFERROR(INDEX(tbVisitas[],MATCH($G218,tbVisitas[Linha],0),5),""))</f>
        <v/>
      </c>
      <c r="F218" s="29" t="str">
        <f ca="1">IF($G218="","",IFERROR(INDEX(tbVisitas[],MATCH($G218,tbVisitas[Linha],0),1),""))</f>
        <v/>
      </c>
      <c r="G218" s="30" t="str">
        <f t="array" aca="1" ref="G218" ca="1">IFERROR(INDEX(tbVisitas[],MATCH(SMALL(IF((tbVisitas[Realizada?]="Sim")*(tbVisitas[Cliente]=$B$5)*(tbVisitas[Data]&gt;=VLOOKUP($B$7,Aux!$E$2:$G$13,2,FALSE))*(tbVisitas[Data]&lt;=VLOOKUP($B$7,Aux!$E$2:$G$13,3,FALSE))=1,tbVisitas[Linha]),ROW(A213)),IF((tbVisitas[Realizada?]="Sim")*(tbVisitas[Cliente]=$B$5)*(tbVisitas[Data]&gt;=VLOOKUP($B$7,Aux!$E$2:$G$13,2,FALSE))*(tbVisitas[Data]&lt;=VLOOKUP($B$7,Aux!$E$2:$G$13,3,FALSE))=1,tbVisitas[Linha]),0),9),"")</f>
        <v/>
      </c>
      <c r="I218" s="28" t="str">
        <f ca="1">IF($N218="","",IFERROR(INDEX(tbVisitas[],MATCH($N218,tbVisitas[Linha],0),2),""))</f>
        <v/>
      </c>
      <c r="J218" s="28" t="str">
        <f ca="1">IF($N218="","",IFERROR(INDEX(tbVisitas[],MATCH($N218,tbVisitas[Linha],0),5),""))</f>
        <v/>
      </c>
      <c r="K218" s="29" t="str">
        <f ca="1">IF($N218="","",IFERROR(INDEX(tbVisitas[],MATCH($N218,tbVisitas[Linha],0),1),""))</f>
        <v/>
      </c>
      <c r="L218" s="30" t="str">
        <f ca="1">IF($N218="","",IFERROR(INDEX(tbVisitas[],MATCH($N218,tbVisitas[Linha],0),6),""))</f>
        <v/>
      </c>
      <c r="M218" s="30" t="str">
        <f ca="1">IF($N218="","",IFERROR(INDEX(tbVisitas[],MATCH($N218,tbVisitas[Linha],0),7),""))</f>
        <v/>
      </c>
      <c r="N218" s="30" t="str">
        <f t="array" aca="1" ref="N218" ca="1">IFERROR(INDEX(tbVisitas[],MATCH(SMALL(IF((tbVisitas[Realizada?]&lt;&gt;"Sim")*(tbVisitas[Cliente]=$B$5)*(tbVisitas[Data]&gt;=VLOOKUP($B$7,Aux!$E$2:$G$13,2,FALSE))*(tbVisitas[Data]&lt;=VLOOKUP($B$7,Aux!$E$2:$G$13,3,FALSE))=1,tbVisitas[Linha]),ROW(H213)),IF((tbVisitas[Realizada?]&lt;&gt;"Sim")*(tbVisitas[Cliente]=$B$5)*(tbVisitas[Data]&gt;=VLOOKUP($B$7,Aux!$E$2:$G$13,2,FALSE))*(tbVisitas[Data]&lt;=VLOOKUP($B$7,Aux!$E$2:$G$13,3,FALSE))=1,tbVisitas[Linha]),0),9),"")</f>
        <v/>
      </c>
    </row>
    <row r="219" spans="4:14" ht="30" customHeight="1" x14ac:dyDescent="0.25">
      <c r="D219" s="28" t="str">
        <f ca="1">IF($G219="","",IFERROR(INDEX(tbVisitas[],MATCH($G219,tbVisitas[Linha],0),2),""))</f>
        <v/>
      </c>
      <c r="E219" s="28" t="str">
        <f ca="1">IF($G219="","",IFERROR(INDEX(tbVisitas[],MATCH($G219,tbVisitas[Linha],0),5),""))</f>
        <v/>
      </c>
      <c r="F219" s="29" t="str">
        <f ca="1">IF($G219="","",IFERROR(INDEX(tbVisitas[],MATCH($G219,tbVisitas[Linha],0),1),""))</f>
        <v/>
      </c>
      <c r="G219" s="30" t="str">
        <f t="array" aca="1" ref="G219" ca="1">IFERROR(INDEX(tbVisitas[],MATCH(SMALL(IF((tbVisitas[Realizada?]="Sim")*(tbVisitas[Cliente]=$B$5)*(tbVisitas[Data]&gt;=VLOOKUP($B$7,Aux!$E$2:$G$13,2,FALSE))*(tbVisitas[Data]&lt;=VLOOKUP($B$7,Aux!$E$2:$G$13,3,FALSE))=1,tbVisitas[Linha]),ROW(A214)),IF((tbVisitas[Realizada?]="Sim")*(tbVisitas[Cliente]=$B$5)*(tbVisitas[Data]&gt;=VLOOKUP($B$7,Aux!$E$2:$G$13,2,FALSE))*(tbVisitas[Data]&lt;=VLOOKUP($B$7,Aux!$E$2:$G$13,3,FALSE))=1,tbVisitas[Linha]),0),9),"")</f>
        <v/>
      </c>
      <c r="I219" s="28" t="str">
        <f ca="1">IF($N219="","",IFERROR(INDEX(tbVisitas[],MATCH($N219,tbVisitas[Linha],0),2),""))</f>
        <v/>
      </c>
      <c r="J219" s="28" t="str">
        <f ca="1">IF($N219="","",IFERROR(INDEX(tbVisitas[],MATCH($N219,tbVisitas[Linha],0),5),""))</f>
        <v/>
      </c>
      <c r="K219" s="29" t="str">
        <f ca="1">IF($N219="","",IFERROR(INDEX(tbVisitas[],MATCH($N219,tbVisitas[Linha],0),1),""))</f>
        <v/>
      </c>
      <c r="L219" s="30" t="str">
        <f ca="1">IF($N219="","",IFERROR(INDEX(tbVisitas[],MATCH($N219,tbVisitas[Linha],0),6),""))</f>
        <v/>
      </c>
      <c r="M219" s="30" t="str">
        <f ca="1">IF($N219="","",IFERROR(INDEX(tbVisitas[],MATCH($N219,tbVisitas[Linha],0),7),""))</f>
        <v/>
      </c>
      <c r="N219" s="30" t="str">
        <f t="array" aca="1" ref="N219" ca="1">IFERROR(INDEX(tbVisitas[],MATCH(SMALL(IF((tbVisitas[Realizada?]&lt;&gt;"Sim")*(tbVisitas[Cliente]=$B$5)*(tbVisitas[Data]&gt;=VLOOKUP($B$7,Aux!$E$2:$G$13,2,FALSE))*(tbVisitas[Data]&lt;=VLOOKUP($B$7,Aux!$E$2:$G$13,3,FALSE))=1,tbVisitas[Linha]),ROW(H214)),IF((tbVisitas[Realizada?]&lt;&gt;"Sim")*(tbVisitas[Cliente]=$B$5)*(tbVisitas[Data]&gt;=VLOOKUP($B$7,Aux!$E$2:$G$13,2,FALSE))*(tbVisitas[Data]&lt;=VLOOKUP($B$7,Aux!$E$2:$G$13,3,FALSE))=1,tbVisitas[Linha]),0),9),"")</f>
        <v/>
      </c>
    </row>
    <row r="220" spans="4:14" ht="30" customHeight="1" x14ac:dyDescent="0.25">
      <c r="D220" s="28" t="str">
        <f ca="1">IF($G220="","",IFERROR(INDEX(tbVisitas[],MATCH($G220,tbVisitas[Linha],0),2),""))</f>
        <v/>
      </c>
      <c r="E220" s="28" t="str">
        <f ca="1">IF($G220="","",IFERROR(INDEX(tbVisitas[],MATCH($G220,tbVisitas[Linha],0),5),""))</f>
        <v/>
      </c>
      <c r="F220" s="29" t="str">
        <f ca="1">IF($G220="","",IFERROR(INDEX(tbVisitas[],MATCH($G220,tbVisitas[Linha],0),1),""))</f>
        <v/>
      </c>
      <c r="G220" s="30" t="str">
        <f t="array" aca="1" ref="G220" ca="1">IFERROR(INDEX(tbVisitas[],MATCH(SMALL(IF((tbVisitas[Realizada?]="Sim")*(tbVisitas[Cliente]=$B$5)*(tbVisitas[Data]&gt;=VLOOKUP($B$7,Aux!$E$2:$G$13,2,FALSE))*(tbVisitas[Data]&lt;=VLOOKUP($B$7,Aux!$E$2:$G$13,3,FALSE))=1,tbVisitas[Linha]),ROW(A215)),IF((tbVisitas[Realizada?]="Sim")*(tbVisitas[Cliente]=$B$5)*(tbVisitas[Data]&gt;=VLOOKUP($B$7,Aux!$E$2:$G$13,2,FALSE))*(tbVisitas[Data]&lt;=VLOOKUP($B$7,Aux!$E$2:$G$13,3,FALSE))=1,tbVisitas[Linha]),0),9),"")</f>
        <v/>
      </c>
      <c r="I220" s="28" t="str">
        <f ca="1">IF($N220="","",IFERROR(INDEX(tbVisitas[],MATCH($N220,tbVisitas[Linha],0),2),""))</f>
        <v/>
      </c>
      <c r="J220" s="28" t="str">
        <f ca="1">IF($N220="","",IFERROR(INDEX(tbVisitas[],MATCH($N220,tbVisitas[Linha],0),5),""))</f>
        <v/>
      </c>
      <c r="K220" s="29" t="str">
        <f ca="1">IF($N220="","",IFERROR(INDEX(tbVisitas[],MATCH($N220,tbVisitas[Linha],0),1),""))</f>
        <v/>
      </c>
      <c r="L220" s="30" t="str">
        <f ca="1">IF($N220="","",IFERROR(INDEX(tbVisitas[],MATCH($N220,tbVisitas[Linha],0),6),""))</f>
        <v/>
      </c>
      <c r="M220" s="30" t="str">
        <f ca="1">IF($N220="","",IFERROR(INDEX(tbVisitas[],MATCH($N220,tbVisitas[Linha],0),7),""))</f>
        <v/>
      </c>
      <c r="N220" s="30" t="str">
        <f t="array" aca="1" ref="N220" ca="1">IFERROR(INDEX(tbVisitas[],MATCH(SMALL(IF((tbVisitas[Realizada?]&lt;&gt;"Sim")*(tbVisitas[Cliente]=$B$5)*(tbVisitas[Data]&gt;=VLOOKUP($B$7,Aux!$E$2:$G$13,2,FALSE))*(tbVisitas[Data]&lt;=VLOOKUP($B$7,Aux!$E$2:$G$13,3,FALSE))=1,tbVisitas[Linha]),ROW(H215)),IF((tbVisitas[Realizada?]&lt;&gt;"Sim")*(tbVisitas[Cliente]=$B$5)*(tbVisitas[Data]&gt;=VLOOKUP($B$7,Aux!$E$2:$G$13,2,FALSE))*(tbVisitas[Data]&lt;=VLOOKUP($B$7,Aux!$E$2:$G$13,3,FALSE))=1,tbVisitas[Linha]),0),9),"")</f>
        <v/>
      </c>
    </row>
    <row r="221" spans="4:14" ht="30" customHeight="1" x14ac:dyDescent="0.25">
      <c r="D221" s="28" t="str">
        <f ca="1">IF($G221="","",IFERROR(INDEX(tbVisitas[],MATCH($G221,tbVisitas[Linha],0),2),""))</f>
        <v/>
      </c>
      <c r="E221" s="28" t="str">
        <f ca="1">IF($G221="","",IFERROR(INDEX(tbVisitas[],MATCH($G221,tbVisitas[Linha],0),5),""))</f>
        <v/>
      </c>
      <c r="F221" s="29" t="str">
        <f ca="1">IF($G221="","",IFERROR(INDEX(tbVisitas[],MATCH($G221,tbVisitas[Linha],0),1),""))</f>
        <v/>
      </c>
      <c r="G221" s="30" t="str">
        <f t="array" aca="1" ref="G221" ca="1">IFERROR(INDEX(tbVisitas[],MATCH(SMALL(IF((tbVisitas[Realizada?]="Sim")*(tbVisitas[Cliente]=$B$5)*(tbVisitas[Data]&gt;=VLOOKUP($B$7,Aux!$E$2:$G$13,2,FALSE))*(tbVisitas[Data]&lt;=VLOOKUP($B$7,Aux!$E$2:$G$13,3,FALSE))=1,tbVisitas[Linha]),ROW(A216)),IF((tbVisitas[Realizada?]="Sim")*(tbVisitas[Cliente]=$B$5)*(tbVisitas[Data]&gt;=VLOOKUP($B$7,Aux!$E$2:$G$13,2,FALSE))*(tbVisitas[Data]&lt;=VLOOKUP($B$7,Aux!$E$2:$G$13,3,FALSE))=1,tbVisitas[Linha]),0),9),"")</f>
        <v/>
      </c>
      <c r="I221" s="28" t="str">
        <f ca="1">IF($N221="","",IFERROR(INDEX(tbVisitas[],MATCH($N221,tbVisitas[Linha],0),2),""))</f>
        <v/>
      </c>
      <c r="J221" s="28" t="str">
        <f ca="1">IF($N221="","",IFERROR(INDEX(tbVisitas[],MATCH($N221,tbVisitas[Linha],0),5),""))</f>
        <v/>
      </c>
      <c r="K221" s="29" t="str">
        <f ca="1">IF($N221="","",IFERROR(INDEX(tbVisitas[],MATCH($N221,tbVisitas[Linha],0),1),""))</f>
        <v/>
      </c>
      <c r="L221" s="30" t="str">
        <f ca="1">IF($N221="","",IFERROR(INDEX(tbVisitas[],MATCH($N221,tbVisitas[Linha],0),6),""))</f>
        <v/>
      </c>
      <c r="M221" s="30" t="str">
        <f ca="1">IF($N221="","",IFERROR(INDEX(tbVisitas[],MATCH($N221,tbVisitas[Linha],0),7),""))</f>
        <v/>
      </c>
      <c r="N221" s="30" t="str">
        <f t="array" aca="1" ref="N221" ca="1">IFERROR(INDEX(tbVisitas[],MATCH(SMALL(IF((tbVisitas[Realizada?]&lt;&gt;"Sim")*(tbVisitas[Cliente]=$B$5)*(tbVisitas[Data]&gt;=VLOOKUP($B$7,Aux!$E$2:$G$13,2,FALSE))*(tbVisitas[Data]&lt;=VLOOKUP($B$7,Aux!$E$2:$G$13,3,FALSE))=1,tbVisitas[Linha]),ROW(H216)),IF((tbVisitas[Realizada?]&lt;&gt;"Sim")*(tbVisitas[Cliente]=$B$5)*(tbVisitas[Data]&gt;=VLOOKUP($B$7,Aux!$E$2:$G$13,2,FALSE))*(tbVisitas[Data]&lt;=VLOOKUP($B$7,Aux!$E$2:$G$13,3,FALSE))=1,tbVisitas[Linha]),0),9),"")</f>
        <v/>
      </c>
    </row>
    <row r="222" spans="4:14" ht="30" customHeight="1" x14ac:dyDescent="0.25">
      <c r="D222" s="28" t="str">
        <f ca="1">IF($G222="","",IFERROR(INDEX(tbVisitas[],MATCH($G222,tbVisitas[Linha],0),2),""))</f>
        <v/>
      </c>
      <c r="E222" s="28" t="str">
        <f ca="1">IF($G222="","",IFERROR(INDEX(tbVisitas[],MATCH($G222,tbVisitas[Linha],0),5),""))</f>
        <v/>
      </c>
      <c r="F222" s="29" t="str">
        <f ca="1">IF($G222="","",IFERROR(INDEX(tbVisitas[],MATCH($G222,tbVisitas[Linha],0),1),""))</f>
        <v/>
      </c>
      <c r="G222" s="30" t="str">
        <f t="array" aca="1" ref="G222" ca="1">IFERROR(INDEX(tbVisitas[],MATCH(SMALL(IF((tbVisitas[Realizada?]="Sim")*(tbVisitas[Cliente]=$B$5)*(tbVisitas[Data]&gt;=VLOOKUP($B$7,Aux!$E$2:$G$13,2,FALSE))*(tbVisitas[Data]&lt;=VLOOKUP($B$7,Aux!$E$2:$G$13,3,FALSE))=1,tbVisitas[Linha]),ROW(A217)),IF((tbVisitas[Realizada?]="Sim")*(tbVisitas[Cliente]=$B$5)*(tbVisitas[Data]&gt;=VLOOKUP($B$7,Aux!$E$2:$G$13,2,FALSE))*(tbVisitas[Data]&lt;=VLOOKUP($B$7,Aux!$E$2:$G$13,3,FALSE))=1,tbVisitas[Linha]),0),9),"")</f>
        <v/>
      </c>
      <c r="I222" s="28" t="str">
        <f ca="1">IF($N222="","",IFERROR(INDEX(tbVisitas[],MATCH($N222,tbVisitas[Linha],0),2),""))</f>
        <v/>
      </c>
      <c r="J222" s="28" t="str">
        <f ca="1">IF($N222="","",IFERROR(INDEX(tbVisitas[],MATCH($N222,tbVisitas[Linha],0),5),""))</f>
        <v/>
      </c>
      <c r="K222" s="29" t="str">
        <f ca="1">IF($N222="","",IFERROR(INDEX(tbVisitas[],MATCH($N222,tbVisitas[Linha],0),1),""))</f>
        <v/>
      </c>
      <c r="L222" s="30" t="str">
        <f ca="1">IF($N222="","",IFERROR(INDEX(tbVisitas[],MATCH($N222,tbVisitas[Linha],0),6),""))</f>
        <v/>
      </c>
      <c r="M222" s="30" t="str">
        <f ca="1">IF($N222="","",IFERROR(INDEX(tbVisitas[],MATCH($N222,tbVisitas[Linha],0),7),""))</f>
        <v/>
      </c>
      <c r="N222" s="30" t="str">
        <f t="array" aca="1" ref="N222" ca="1">IFERROR(INDEX(tbVisitas[],MATCH(SMALL(IF((tbVisitas[Realizada?]&lt;&gt;"Sim")*(tbVisitas[Cliente]=$B$5)*(tbVisitas[Data]&gt;=VLOOKUP($B$7,Aux!$E$2:$G$13,2,FALSE))*(tbVisitas[Data]&lt;=VLOOKUP($B$7,Aux!$E$2:$G$13,3,FALSE))=1,tbVisitas[Linha]),ROW(H217)),IF((tbVisitas[Realizada?]&lt;&gt;"Sim")*(tbVisitas[Cliente]=$B$5)*(tbVisitas[Data]&gt;=VLOOKUP($B$7,Aux!$E$2:$G$13,2,FALSE))*(tbVisitas[Data]&lt;=VLOOKUP($B$7,Aux!$E$2:$G$13,3,FALSE))=1,tbVisitas[Linha]),0),9),"")</f>
        <v/>
      </c>
    </row>
    <row r="223" spans="4:14" ht="30" customHeight="1" x14ac:dyDescent="0.25">
      <c r="D223" s="28" t="str">
        <f ca="1">IF($G223="","",IFERROR(INDEX(tbVisitas[],MATCH($G223,tbVisitas[Linha],0),2),""))</f>
        <v/>
      </c>
      <c r="E223" s="28" t="str">
        <f ca="1">IF($G223="","",IFERROR(INDEX(tbVisitas[],MATCH($G223,tbVisitas[Linha],0),5),""))</f>
        <v/>
      </c>
      <c r="F223" s="29" t="str">
        <f ca="1">IF($G223="","",IFERROR(INDEX(tbVisitas[],MATCH($G223,tbVisitas[Linha],0),1),""))</f>
        <v/>
      </c>
      <c r="G223" s="30" t="str">
        <f t="array" aca="1" ref="G223" ca="1">IFERROR(INDEX(tbVisitas[],MATCH(SMALL(IF((tbVisitas[Realizada?]="Sim")*(tbVisitas[Cliente]=$B$5)*(tbVisitas[Data]&gt;=VLOOKUP($B$7,Aux!$E$2:$G$13,2,FALSE))*(tbVisitas[Data]&lt;=VLOOKUP($B$7,Aux!$E$2:$G$13,3,FALSE))=1,tbVisitas[Linha]),ROW(A218)),IF((tbVisitas[Realizada?]="Sim")*(tbVisitas[Cliente]=$B$5)*(tbVisitas[Data]&gt;=VLOOKUP($B$7,Aux!$E$2:$G$13,2,FALSE))*(tbVisitas[Data]&lt;=VLOOKUP($B$7,Aux!$E$2:$G$13,3,FALSE))=1,tbVisitas[Linha]),0),9),"")</f>
        <v/>
      </c>
      <c r="I223" s="28" t="str">
        <f ca="1">IF($N223="","",IFERROR(INDEX(tbVisitas[],MATCH($N223,tbVisitas[Linha],0),2),""))</f>
        <v/>
      </c>
      <c r="J223" s="28" t="str">
        <f ca="1">IF($N223="","",IFERROR(INDEX(tbVisitas[],MATCH($N223,tbVisitas[Linha],0),5),""))</f>
        <v/>
      </c>
      <c r="K223" s="29" t="str">
        <f ca="1">IF($N223="","",IFERROR(INDEX(tbVisitas[],MATCH($N223,tbVisitas[Linha],0),1),""))</f>
        <v/>
      </c>
      <c r="L223" s="30" t="str">
        <f ca="1">IF($N223="","",IFERROR(INDEX(tbVisitas[],MATCH($N223,tbVisitas[Linha],0),6),""))</f>
        <v/>
      </c>
      <c r="M223" s="30" t="str">
        <f ca="1">IF($N223="","",IFERROR(INDEX(tbVisitas[],MATCH($N223,tbVisitas[Linha],0),7),""))</f>
        <v/>
      </c>
      <c r="N223" s="30" t="str">
        <f t="array" aca="1" ref="N223" ca="1">IFERROR(INDEX(tbVisitas[],MATCH(SMALL(IF((tbVisitas[Realizada?]&lt;&gt;"Sim")*(tbVisitas[Cliente]=$B$5)*(tbVisitas[Data]&gt;=VLOOKUP($B$7,Aux!$E$2:$G$13,2,FALSE))*(tbVisitas[Data]&lt;=VLOOKUP($B$7,Aux!$E$2:$G$13,3,FALSE))=1,tbVisitas[Linha]),ROW(H218)),IF((tbVisitas[Realizada?]&lt;&gt;"Sim")*(tbVisitas[Cliente]=$B$5)*(tbVisitas[Data]&gt;=VLOOKUP($B$7,Aux!$E$2:$G$13,2,FALSE))*(tbVisitas[Data]&lt;=VLOOKUP($B$7,Aux!$E$2:$G$13,3,FALSE))=1,tbVisitas[Linha]),0),9),"")</f>
        <v/>
      </c>
    </row>
    <row r="224" spans="4:14" ht="30" customHeight="1" x14ac:dyDescent="0.25">
      <c r="D224" s="28" t="str">
        <f ca="1">IF($G224="","",IFERROR(INDEX(tbVisitas[],MATCH($G224,tbVisitas[Linha],0),2),""))</f>
        <v/>
      </c>
      <c r="E224" s="28" t="str">
        <f ca="1">IF($G224="","",IFERROR(INDEX(tbVisitas[],MATCH($G224,tbVisitas[Linha],0),5),""))</f>
        <v/>
      </c>
      <c r="F224" s="29" t="str">
        <f ca="1">IF($G224="","",IFERROR(INDEX(tbVisitas[],MATCH($G224,tbVisitas[Linha],0),1),""))</f>
        <v/>
      </c>
      <c r="G224" s="30" t="str">
        <f t="array" aca="1" ref="G224" ca="1">IFERROR(INDEX(tbVisitas[],MATCH(SMALL(IF((tbVisitas[Realizada?]="Sim")*(tbVisitas[Cliente]=$B$5)*(tbVisitas[Data]&gt;=VLOOKUP($B$7,Aux!$E$2:$G$13,2,FALSE))*(tbVisitas[Data]&lt;=VLOOKUP($B$7,Aux!$E$2:$G$13,3,FALSE))=1,tbVisitas[Linha]),ROW(A219)),IF((tbVisitas[Realizada?]="Sim")*(tbVisitas[Cliente]=$B$5)*(tbVisitas[Data]&gt;=VLOOKUP($B$7,Aux!$E$2:$G$13,2,FALSE))*(tbVisitas[Data]&lt;=VLOOKUP($B$7,Aux!$E$2:$G$13,3,FALSE))=1,tbVisitas[Linha]),0),9),"")</f>
        <v/>
      </c>
      <c r="I224" s="28" t="str">
        <f ca="1">IF($N224="","",IFERROR(INDEX(tbVisitas[],MATCH($N224,tbVisitas[Linha],0),2),""))</f>
        <v/>
      </c>
      <c r="J224" s="28" t="str">
        <f ca="1">IF($N224="","",IFERROR(INDEX(tbVisitas[],MATCH($N224,tbVisitas[Linha],0),5),""))</f>
        <v/>
      </c>
      <c r="K224" s="29" t="str">
        <f ca="1">IF($N224="","",IFERROR(INDEX(tbVisitas[],MATCH($N224,tbVisitas[Linha],0),1),""))</f>
        <v/>
      </c>
      <c r="L224" s="30" t="str">
        <f ca="1">IF($N224="","",IFERROR(INDEX(tbVisitas[],MATCH($N224,tbVisitas[Linha],0),6),""))</f>
        <v/>
      </c>
      <c r="M224" s="30" t="str">
        <f ca="1">IF($N224="","",IFERROR(INDEX(tbVisitas[],MATCH($N224,tbVisitas[Linha],0),7),""))</f>
        <v/>
      </c>
      <c r="N224" s="30" t="str">
        <f t="array" aca="1" ref="N224" ca="1">IFERROR(INDEX(tbVisitas[],MATCH(SMALL(IF((tbVisitas[Realizada?]&lt;&gt;"Sim")*(tbVisitas[Cliente]=$B$5)*(tbVisitas[Data]&gt;=VLOOKUP($B$7,Aux!$E$2:$G$13,2,FALSE))*(tbVisitas[Data]&lt;=VLOOKUP($B$7,Aux!$E$2:$G$13,3,FALSE))=1,tbVisitas[Linha]),ROW(H219)),IF((tbVisitas[Realizada?]&lt;&gt;"Sim")*(tbVisitas[Cliente]=$B$5)*(tbVisitas[Data]&gt;=VLOOKUP($B$7,Aux!$E$2:$G$13,2,FALSE))*(tbVisitas[Data]&lt;=VLOOKUP($B$7,Aux!$E$2:$G$13,3,FALSE))=1,tbVisitas[Linha]),0),9),"")</f>
        <v/>
      </c>
    </row>
    <row r="225" spans="4:14" ht="30" customHeight="1" x14ac:dyDescent="0.25">
      <c r="D225" s="28" t="str">
        <f ca="1">IF($G225="","",IFERROR(INDEX(tbVisitas[],MATCH($G225,tbVisitas[Linha],0),2),""))</f>
        <v/>
      </c>
      <c r="E225" s="28" t="str">
        <f ca="1">IF($G225="","",IFERROR(INDEX(tbVisitas[],MATCH($G225,tbVisitas[Linha],0),5),""))</f>
        <v/>
      </c>
      <c r="F225" s="29" t="str">
        <f ca="1">IF($G225="","",IFERROR(INDEX(tbVisitas[],MATCH($G225,tbVisitas[Linha],0),1),""))</f>
        <v/>
      </c>
      <c r="G225" s="30" t="str">
        <f t="array" aca="1" ref="G225" ca="1">IFERROR(INDEX(tbVisitas[],MATCH(SMALL(IF((tbVisitas[Realizada?]="Sim")*(tbVisitas[Cliente]=$B$5)*(tbVisitas[Data]&gt;=VLOOKUP($B$7,Aux!$E$2:$G$13,2,FALSE))*(tbVisitas[Data]&lt;=VLOOKUP($B$7,Aux!$E$2:$G$13,3,FALSE))=1,tbVisitas[Linha]),ROW(A220)),IF((tbVisitas[Realizada?]="Sim")*(tbVisitas[Cliente]=$B$5)*(tbVisitas[Data]&gt;=VLOOKUP($B$7,Aux!$E$2:$G$13,2,FALSE))*(tbVisitas[Data]&lt;=VLOOKUP($B$7,Aux!$E$2:$G$13,3,FALSE))=1,tbVisitas[Linha]),0),9),"")</f>
        <v/>
      </c>
      <c r="I225" s="28" t="str">
        <f ca="1">IF($N225="","",IFERROR(INDEX(tbVisitas[],MATCH($N225,tbVisitas[Linha],0),2),""))</f>
        <v/>
      </c>
      <c r="J225" s="28" t="str">
        <f ca="1">IF($N225="","",IFERROR(INDEX(tbVisitas[],MATCH($N225,tbVisitas[Linha],0),5),""))</f>
        <v/>
      </c>
      <c r="K225" s="29" t="str">
        <f ca="1">IF($N225="","",IFERROR(INDEX(tbVisitas[],MATCH($N225,tbVisitas[Linha],0),1),""))</f>
        <v/>
      </c>
      <c r="L225" s="30" t="str">
        <f ca="1">IF($N225="","",IFERROR(INDEX(tbVisitas[],MATCH($N225,tbVisitas[Linha],0),6),""))</f>
        <v/>
      </c>
      <c r="M225" s="30" t="str">
        <f ca="1">IF($N225="","",IFERROR(INDEX(tbVisitas[],MATCH($N225,tbVisitas[Linha],0),7),""))</f>
        <v/>
      </c>
      <c r="N225" s="30" t="str">
        <f t="array" aca="1" ref="N225" ca="1">IFERROR(INDEX(tbVisitas[],MATCH(SMALL(IF((tbVisitas[Realizada?]&lt;&gt;"Sim")*(tbVisitas[Cliente]=$B$5)*(tbVisitas[Data]&gt;=VLOOKUP($B$7,Aux!$E$2:$G$13,2,FALSE))*(tbVisitas[Data]&lt;=VLOOKUP($B$7,Aux!$E$2:$G$13,3,FALSE))=1,tbVisitas[Linha]),ROW(H220)),IF((tbVisitas[Realizada?]&lt;&gt;"Sim")*(tbVisitas[Cliente]=$B$5)*(tbVisitas[Data]&gt;=VLOOKUP($B$7,Aux!$E$2:$G$13,2,FALSE))*(tbVisitas[Data]&lt;=VLOOKUP($B$7,Aux!$E$2:$G$13,3,FALSE))=1,tbVisitas[Linha]),0),9),"")</f>
        <v/>
      </c>
    </row>
    <row r="226" spans="4:14" ht="30" customHeight="1" x14ac:dyDescent="0.25">
      <c r="D226" s="28" t="str">
        <f ca="1">IF($G226="","",IFERROR(INDEX(tbVisitas[],MATCH($G226,tbVisitas[Linha],0),2),""))</f>
        <v/>
      </c>
      <c r="E226" s="28" t="str">
        <f ca="1">IF($G226="","",IFERROR(INDEX(tbVisitas[],MATCH($G226,tbVisitas[Linha],0),5),""))</f>
        <v/>
      </c>
      <c r="F226" s="29" t="str">
        <f ca="1">IF($G226="","",IFERROR(INDEX(tbVisitas[],MATCH($G226,tbVisitas[Linha],0),1),""))</f>
        <v/>
      </c>
      <c r="G226" s="30" t="str">
        <f t="array" aca="1" ref="G226" ca="1">IFERROR(INDEX(tbVisitas[],MATCH(SMALL(IF((tbVisitas[Realizada?]="Sim")*(tbVisitas[Cliente]=$B$5)*(tbVisitas[Data]&gt;=VLOOKUP($B$7,Aux!$E$2:$G$13,2,FALSE))*(tbVisitas[Data]&lt;=VLOOKUP($B$7,Aux!$E$2:$G$13,3,FALSE))=1,tbVisitas[Linha]),ROW(A221)),IF((tbVisitas[Realizada?]="Sim")*(tbVisitas[Cliente]=$B$5)*(tbVisitas[Data]&gt;=VLOOKUP($B$7,Aux!$E$2:$G$13,2,FALSE))*(tbVisitas[Data]&lt;=VLOOKUP($B$7,Aux!$E$2:$G$13,3,FALSE))=1,tbVisitas[Linha]),0),9),"")</f>
        <v/>
      </c>
      <c r="I226" s="28" t="str">
        <f ca="1">IF($N226="","",IFERROR(INDEX(tbVisitas[],MATCH($N226,tbVisitas[Linha],0),2),""))</f>
        <v/>
      </c>
      <c r="J226" s="28" t="str">
        <f ca="1">IF($N226="","",IFERROR(INDEX(tbVisitas[],MATCH($N226,tbVisitas[Linha],0),5),""))</f>
        <v/>
      </c>
      <c r="K226" s="29" t="str">
        <f ca="1">IF($N226="","",IFERROR(INDEX(tbVisitas[],MATCH($N226,tbVisitas[Linha],0),1),""))</f>
        <v/>
      </c>
      <c r="L226" s="30" t="str">
        <f ca="1">IF($N226="","",IFERROR(INDEX(tbVisitas[],MATCH($N226,tbVisitas[Linha],0),6),""))</f>
        <v/>
      </c>
      <c r="M226" s="30" t="str">
        <f ca="1">IF($N226="","",IFERROR(INDEX(tbVisitas[],MATCH($N226,tbVisitas[Linha],0),7),""))</f>
        <v/>
      </c>
      <c r="N226" s="30" t="str">
        <f t="array" aca="1" ref="N226" ca="1">IFERROR(INDEX(tbVisitas[],MATCH(SMALL(IF((tbVisitas[Realizada?]&lt;&gt;"Sim")*(tbVisitas[Cliente]=$B$5)*(tbVisitas[Data]&gt;=VLOOKUP($B$7,Aux!$E$2:$G$13,2,FALSE))*(tbVisitas[Data]&lt;=VLOOKUP($B$7,Aux!$E$2:$G$13,3,FALSE))=1,tbVisitas[Linha]),ROW(H221)),IF((tbVisitas[Realizada?]&lt;&gt;"Sim")*(tbVisitas[Cliente]=$B$5)*(tbVisitas[Data]&gt;=VLOOKUP($B$7,Aux!$E$2:$G$13,2,FALSE))*(tbVisitas[Data]&lt;=VLOOKUP($B$7,Aux!$E$2:$G$13,3,FALSE))=1,tbVisitas[Linha]),0),9),"")</f>
        <v/>
      </c>
    </row>
    <row r="227" spans="4:14" ht="30" customHeight="1" x14ac:dyDescent="0.25">
      <c r="D227" s="28" t="str">
        <f ca="1">IF($G227="","",IFERROR(INDEX(tbVisitas[],MATCH($G227,tbVisitas[Linha],0),2),""))</f>
        <v/>
      </c>
      <c r="E227" s="28" t="str">
        <f ca="1">IF($G227="","",IFERROR(INDEX(tbVisitas[],MATCH($G227,tbVisitas[Linha],0),5),""))</f>
        <v/>
      </c>
      <c r="F227" s="29" t="str">
        <f ca="1">IF($G227="","",IFERROR(INDEX(tbVisitas[],MATCH($G227,tbVisitas[Linha],0),1),""))</f>
        <v/>
      </c>
      <c r="G227" s="30" t="str">
        <f t="array" aca="1" ref="G227" ca="1">IFERROR(INDEX(tbVisitas[],MATCH(SMALL(IF((tbVisitas[Realizada?]="Sim")*(tbVisitas[Cliente]=$B$5)*(tbVisitas[Data]&gt;=VLOOKUP($B$7,Aux!$E$2:$G$13,2,FALSE))*(tbVisitas[Data]&lt;=VLOOKUP($B$7,Aux!$E$2:$G$13,3,FALSE))=1,tbVisitas[Linha]),ROW(A222)),IF((tbVisitas[Realizada?]="Sim")*(tbVisitas[Cliente]=$B$5)*(tbVisitas[Data]&gt;=VLOOKUP($B$7,Aux!$E$2:$G$13,2,FALSE))*(tbVisitas[Data]&lt;=VLOOKUP($B$7,Aux!$E$2:$G$13,3,FALSE))=1,tbVisitas[Linha]),0),9),"")</f>
        <v/>
      </c>
      <c r="I227" s="28" t="str">
        <f ca="1">IF($N227="","",IFERROR(INDEX(tbVisitas[],MATCH($N227,tbVisitas[Linha],0),2),""))</f>
        <v/>
      </c>
      <c r="J227" s="28" t="str">
        <f ca="1">IF($N227="","",IFERROR(INDEX(tbVisitas[],MATCH($N227,tbVisitas[Linha],0),5),""))</f>
        <v/>
      </c>
      <c r="K227" s="29" t="str">
        <f ca="1">IF($N227="","",IFERROR(INDEX(tbVisitas[],MATCH($N227,tbVisitas[Linha],0),1),""))</f>
        <v/>
      </c>
      <c r="L227" s="30" t="str">
        <f ca="1">IF($N227="","",IFERROR(INDEX(tbVisitas[],MATCH($N227,tbVisitas[Linha],0),6),""))</f>
        <v/>
      </c>
      <c r="M227" s="30" t="str">
        <f ca="1">IF($N227="","",IFERROR(INDEX(tbVisitas[],MATCH($N227,tbVisitas[Linha],0),7),""))</f>
        <v/>
      </c>
      <c r="N227" s="30" t="str">
        <f t="array" aca="1" ref="N227" ca="1">IFERROR(INDEX(tbVisitas[],MATCH(SMALL(IF((tbVisitas[Realizada?]&lt;&gt;"Sim")*(tbVisitas[Cliente]=$B$5)*(tbVisitas[Data]&gt;=VLOOKUP($B$7,Aux!$E$2:$G$13,2,FALSE))*(tbVisitas[Data]&lt;=VLOOKUP($B$7,Aux!$E$2:$G$13,3,FALSE))=1,tbVisitas[Linha]),ROW(H222)),IF((tbVisitas[Realizada?]&lt;&gt;"Sim")*(tbVisitas[Cliente]=$B$5)*(tbVisitas[Data]&gt;=VLOOKUP($B$7,Aux!$E$2:$G$13,2,FALSE))*(tbVisitas[Data]&lt;=VLOOKUP($B$7,Aux!$E$2:$G$13,3,FALSE))=1,tbVisitas[Linha]),0),9),"")</f>
        <v/>
      </c>
    </row>
    <row r="228" spans="4:14" ht="30" customHeight="1" x14ac:dyDescent="0.25">
      <c r="D228" s="28" t="str">
        <f ca="1">IF($G228="","",IFERROR(INDEX(tbVisitas[],MATCH($G228,tbVisitas[Linha],0),2),""))</f>
        <v/>
      </c>
      <c r="E228" s="28" t="str">
        <f ca="1">IF($G228="","",IFERROR(INDEX(tbVisitas[],MATCH($G228,tbVisitas[Linha],0),5),""))</f>
        <v/>
      </c>
      <c r="F228" s="29" t="str">
        <f ca="1">IF($G228="","",IFERROR(INDEX(tbVisitas[],MATCH($G228,tbVisitas[Linha],0),1),""))</f>
        <v/>
      </c>
      <c r="G228" s="30" t="str">
        <f t="array" aca="1" ref="G228" ca="1">IFERROR(INDEX(tbVisitas[],MATCH(SMALL(IF((tbVisitas[Realizada?]="Sim")*(tbVisitas[Cliente]=$B$5)*(tbVisitas[Data]&gt;=VLOOKUP($B$7,Aux!$E$2:$G$13,2,FALSE))*(tbVisitas[Data]&lt;=VLOOKUP($B$7,Aux!$E$2:$G$13,3,FALSE))=1,tbVisitas[Linha]),ROW(A223)),IF((tbVisitas[Realizada?]="Sim")*(tbVisitas[Cliente]=$B$5)*(tbVisitas[Data]&gt;=VLOOKUP($B$7,Aux!$E$2:$G$13,2,FALSE))*(tbVisitas[Data]&lt;=VLOOKUP($B$7,Aux!$E$2:$G$13,3,FALSE))=1,tbVisitas[Linha]),0),9),"")</f>
        <v/>
      </c>
      <c r="I228" s="28" t="str">
        <f ca="1">IF($N228="","",IFERROR(INDEX(tbVisitas[],MATCH($N228,tbVisitas[Linha],0),2),""))</f>
        <v/>
      </c>
      <c r="J228" s="28" t="str">
        <f ca="1">IF($N228="","",IFERROR(INDEX(tbVisitas[],MATCH($N228,tbVisitas[Linha],0),5),""))</f>
        <v/>
      </c>
      <c r="K228" s="29" t="str">
        <f ca="1">IF($N228="","",IFERROR(INDEX(tbVisitas[],MATCH($N228,tbVisitas[Linha],0),1),""))</f>
        <v/>
      </c>
      <c r="L228" s="30" t="str">
        <f ca="1">IF($N228="","",IFERROR(INDEX(tbVisitas[],MATCH($N228,tbVisitas[Linha],0),6),""))</f>
        <v/>
      </c>
      <c r="M228" s="30" t="str">
        <f ca="1">IF($N228="","",IFERROR(INDEX(tbVisitas[],MATCH($N228,tbVisitas[Linha],0),7),""))</f>
        <v/>
      </c>
      <c r="N228" s="30" t="str">
        <f t="array" aca="1" ref="N228" ca="1">IFERROR(INDEX(tbVisitas[],MATCH(SMALL(IF((tbVisitas[Realizada?]&lt;&gt;"Sim")*(tbVisitas[Cliente]=$B$5)*(tbVisitas[Data]&gt;=VLOOKUP($B$7,Aux!$E$2:$G$13,2,FALSE))*(tbVisitas[Data]&lt;=VLOOKUP($B$7,Aux!$E$2:$G$13,3,FALSE))=1,tbVisitas[Linha]),ROW(H223)),IF((tbVisitas[Realizada?]&lt;&gt;"Sim")*(tbVisitas[Cliente]=$B$5)*(tbVisitas[Data]&gt;=VLOOKUP($B$7,Aux!$E$2:$G$13,2,FALSE))*(tbVisitas[Data]&lt;=VLOOKUP($B$7,Aux!$E$2:$G$13,3,FALSE))=1,tbVisitas[Linha]),0),9),"")</f>
        <v/>
      </c>
    </row>
    <row r="229" spans="4:14" ht="30" customHeight="1" x14ac:dyDescent="0.25">
      <c r="D229" s="28" t="str">
        <f ca="1">IF($G229="","",IFERROR(INDEX(tbVisitas[],MATCH($G229,tbVisitas[Linha],0),2),""))</f>
        <v/>
      </c>
      <c r="E229" s="28" t="str">
        <f ca="1">IF($G229="","",IFERROR(INDEX(tbVisitas[],MATCH($G229,tbVisitas[Linha],0),5),""))</f>
        <v/>
      </c>
      <c r="F229" s="29" t="str">
        <f ca="1">IF($G229="","",IFERROR(INDEX(tbVisitas[],MATCH($G229,tbVisitas[Linha],0),1),""))</f>
        <v/>
      </c>
      <c r="G229" s="30" t="str">
        <f t="array" aca="1" ref="G229" ca="1">IFERROR(INDEX(tbVisitas[],MATCH(SMALL(IF((tbVisitas[Realizada?]="Sim")*(tbVisitas[Cliente]=$B$5)*(tbVisitas[Data]&gt;=VLOOKUP($B$7,Aux!$E$2:$G$13,2,FALSE))*(tbVisitas[Data]&lt;=VLOOKUP($B$7,Aux!$E$2:$G$13,3,FALSE))=1,tbVisitas[Linha]),ROW(A224)),IF((tbVisitas[Realizada?]="Sim")*(tbVisitas[Cliente]=$B$5)*(tbVisitas[Data]&gt;=VLOOKUP($B$7,Aux!$E$2:$G$13,2,FALSE))*(tbVisitas[Data]&lt;=VLOOKUP($B$7,Aux!$E$2:$G$13,3,FALSE))=1,tbVisitas[Linha]),0),9),"")</f>
        <v/>
      </c>
      <c r="I229" s="28" t="str">
        <f ca="1">IF($N229="","",IFERROR(INDEX(tbVisitas[],MATCH($N229,tbVisitas[Linha],0),2),""))</f>
        <v/>
      </c>
      <c r="J229" s="28" t="str">
        <f ca="1">IF($N229="","",IFERROR(INDEX(tbVisitas[],MATCH($N229,tbVisitas[Linha],0),5),""))</f>
        <v/>
      </c>
      <c r="K229" s="29" t="str">
        <f ca="1">IF($N229="","",IFERROR(INDEX(tbVisitas[],MATCH($N229,tbVisitas[Linha],0),1),""))</f>
        <v/>
      </c>
      <c r="L229" s="30" t="str">
        <f ca="1">IF($N229="","",IFERROR(INDEX(tbVisitas[],MATCH($N229,tbVisitas[Linha],0),6),""))</f>
        <v/>
      </c>
      <c r="M229" s="30" t="str">
        <f ca="1">IF($N229="","",IFERROR(INDEX(tbVisitas[],MATCH($N229,tbVisitas[Linha],0),7),""))</f>
        <v/>
      </c>
      <c r="N229" s="30" t="str">
        <f t="array" aca="1" ref="N229" ca="1">IFERROR(INDEX(tbVisitas[],MATCH(SMALL(IF((tbVisitas[Realizada?]&lt;&gt;"Sim")*(tbVisitas[Cliente]=$B$5)*(tbVisitas[Data]&gt;=VLOOKUP($B$7,Aux!$E$2:$G$13,2,FALSE))*(tbVisitas[Data]&lt;=VLOOKUP($B$7,Aux!$E$2:$G$13,3,FALSE))=1,tbVisitas[Linha]),ROW(H224)),IF((tbVisitas[Realizada?]&lt;&gt;"Sim")*(tbVisitas[Cliente]=$B$5)*(tbVisitas[Data]&gt;=VLOOKUP($B$7,Aux!$E$2:$G$13,2,FALSE))*(tbVisitas[Data]&lt;=VLOOKUP($B$7,Aux!$E$2:$G$13,3,FALSE))=1,tbVisitas[Linha]),0),9),"")</f>
        <v/>
      </c>
    </row>
    <row r="230" spans="4:14" ht="30" customHeight="1" x14ac:dyDescent="0.25">
      <c r="D230" s="28" t="str">
        <f ca="1">IF($G230="","",IFERROR(INDEX(tbVisitas[],MATCH($G230,tbVisitas[Linha],0),2),""))</f>
        <v/>
      </c>
      <c r="E230" s="28" t="str">
        <f ca="1">IF($G230="","",IFERROR(INDEX(tbVisitas[],MATCH($G230,tbVisitas[Linha],0),5),""))</f>
        <v/>
      </c>
      <c r="F230" s="29" t="str">
        <f ca="1">IF($G230="","",IFERROR(INDEX(tbVisitas[],MATCH($G230,tbVisitas[Linha],0),1),""))</f>
        <v/>
      </c>
      <c r="G230" s="30" t="str">
        <f t="array" aca="1" ref="G230" ca="1">IFERROR(INDEX(tbVisitas[],MATCH(SMALL(IF((tbVisitas[Realizada?]="Sim")*(tbVisitas[Cliente]=$B$5)*(tbVisitas[Data]&gt;=VLOOKUP($B$7,Aux!$E$2:$G$13,2,FALSE))*(tbVisitas[Data]&lt;=VLOOKUP($B$7,Aux!$E$2:$G$13,3,FALSE))=1,tbVisitas[Linha]),ROW(A225)),IF((tbVisitas[Realizada?]="Sim")*(tbVisitas[Cliente]=$B$5)*(tbVisitas[Data]&gt;=VLOOKUP($B$7,Aux!$E$2:$G$13,2,FALSE))*(tbVisitas[Data]&lt;=VLOOKUP($B$7,Aux!$E$2:$G$13,3,FALSE))=1,tbVisitas[Linha]),0),9),"")</f>
        <v/>
      </c>
      <c r="I230" s="28" t="str">
        <f ca="1">IF($N230="","",IFERROR(INDEX(tbVisitas[],MATCH($N230,tbVisitas[Linha],0),2),""))</f>
        <v/>
      </c>
      <c r="J230" s="28" t="str">
        <f ca="1">IF($N230="","",IFERROR(INDEX(tbVisitas[],MATCH($N230,tbVisitas[Linha],0),5),""))</f>
        <v/>
      </c>
      <c r="K230" s="29" t="str">
        <f ca="1">IF($N230="","",IFERROR(INDEX(tbVisitas[],MATCH($N230,tbVisitas[Linha],0),1),""))</f>
        <v/>
      </c>
      <c r="L230" s="30" t="str">
        <f ca="1">IF($N230="","",IFERROR(INDEX(tbVisitas[],MATCH($N230,tbVisitas[Linha],0),6),""))</f>
        <v/>
      </c>
      <c r="M230" s="30" t="str">
        <f ca="1">IF($N230="","",IFERROR(INDEX(tbVisitas[],MATCH($N230,tbVisitas[Linha],0),7),""))</f>
        <v/>
      </c>
      <c r="N230" s="30" t="str">
        <f t="array" aca="1" ref="N230" ca="1">IFERROR(INDEX(tbVisitas[],MATCH(SMALL(IF((tbVisitas[Realizada?]&lt;&gt;"Sim")*(tbVisitas[Cliente]=$B$5)*(tbVisitas[Data]&gt;=VLOOKUP($B$7,Aux!$E$2:$G$13,2,FALSE))*(tbVisitas[Data]&lt;=VLOOKUP($B$7,Aux!$E$2:$G$13,3,FALSE))=1,tbVisitas[Linha]),ROW(H225)),IF((tbVisitas[Realizada?]&lt;&gt;"Sim")*(tbVisitas[Cliente]=$B$5)*(tbVisitas[Data]&gt;=VLOOKUP($B$7,Aux!$E$2:$G$13,2,FALSE))*(tbVisitas[Data]&lt;=VLOOKUP($B$7,Aux!$E$2:$G$13,3,FALSE))=1,tbVisitas[Linha]),0),9),"")</f>
        <v/>
      </c>
    </row>
    <row r="231" spans="4:14" ht="30" customHeight="1" x14ac:dyDescent="0.25">
      <c r="D231" s="28" t="str">
        <f ca="1">IF($G231="","",IFERROR(INDEX(tbVisitas[],MATCH($G231,tbVisitas[Linha],0),2),""))</f>
        <v/>
      </c>
      <c r="E231" s="28" t="str">
        <f ca="1">IF($G231="","",IFERROR(INDEX(tbVisitas[],MATCH($G231,tbVisitas[Linha],0),5),""))</f>
        <v/>
      </c>
      <c r="F231" s="29" t="str">
        <f ca="1">IF($G231="","",IFERROR(INDEX(tbVisitas[],MATCH($G231,tbVisitas[Linha],0),1),""))</f>
        <v/>
      </c>
      <c r="G231" s="30" t="str">
        <f t="array" aca="1" ref="G231" ca="1">IFERROR(INDEX(tbVisitas[],MATCH(SMALL(IF((tbVisitas[Realizada?]="Sim")*(tbVisitas[Cliente]=$B$5)*(tbVisitas[Data]&gt;=VLOOKUP($B$7,Aux!$E$2:$G$13,2,FALSE))*(tbVisitas[Data]&lt;=VLOOKUP($B$7,Aux!$E$2:$G$13,3,FALSE))=1,tbVisitas[Linha]),ROW(A226)),IF((tbVisitas[Realizada?]="Sim")*(tbVisitas[Cliente]=$B$5)*(tbVisitas[Data]&gt;=VLOOKUP($B$7,Aux!$E$2:$G$13,2,FALSE))*(tbVisitas[Data]&lt;=VLOOKUP($B$7,Aux!$E$2:$G$13,3,FALSE))=1,tbVisitas[Linha]),0),9),"")</f>
        <v/>
      </c>
      <c r="I231" s="28" t="str">
        <f ca="1">IF($N231="","",IFERROR(INDEX(tbVisitas[],MATCH($N231,tbVisitas[Linha],0),2),""))</f>
        <v/>
      </c>
      <c r="J231" s="28" t="str">
        <f ca="1">IF($N231="","",IFERROR(INDEX(tbVisitas[],MATCH($N231,tbVisitas[Linha],0),5),""))</f>
        <v/>
      </c>
      <c r="K231" s="29" t="str">
        <f ca="1">IF($N231="","",IFERROR(INDEX(tbVisitas[],MATCH($N231,tbVisitas[Linha],0),1),""))</f>
        <v/>
      </c>
      <c r="L231" s="30" t="str">
        <f ca="1">IF($N231="","",IFERROR(INDEX(tbVisitas[],MATCH($N231,tbVisitas[Linha],0),6),""))</f>
        <v/>
      </c>
      <c r="M231" s="30" t="str">
        <f ca="1">IF($N231="","",IFERROR(INDEX(tbVisitas[],MATCH($N231,tbVisitas[Linha],0),7),""))</f>
        <v/>
      </c>
      <c r="N231" s="30" t="str">
        <f t="array" aca="1" ref="N231" ca="1">IFERROR(INDEX(tbVisitas[],MATCH(SMALL(IF((tbVisitas[Realizada?]&lt;&gt;"Sim")*(tbVisitas[Cliente]=$B$5)*(tbVisitas[Data]&gt;=VLOOKUP($B$7,Aux!$E$2:$G$13,2,FALSE))*(tbVisitas[Data]&lt;=VLOOKUP($B$7,Aux!$E$2:$G$13,3,FALSE))=1,tbVisitas[Linha]),ROW(H226)),IF((tbVisitas[Realizada?]&lt;&gt;"Sim")*(tbVisitas[Cliente]=$B$5)*(tbVisitas[Data]&gt;=VLOOKUP($B$7,Aux!$E$2:$G$13,2,FALSE))*(tbVisitas[Data]&lt;=VLOOKUP($B$7,Aux!$E$2:$G$13,3,FALSE))=1,tbVisitas[Linha]),0),9),"")</f>
        <v/>
      </c>
    </row>
    <row r="232" spans="4:14" ht="30" customHeight="1" x14ac:dyDescent="0.25">
      <c r="D232" s="28" t="str">
        <f ca="1">IF($G232="","",IFERROR(INDEX(tbVisitas[],MATCH($G232,tbVisitas[Linha],0),2),""))</f>
        <v/>
      </c>
      <c r="E232" s="28" t="str">
        <f ca="1">IF($G232="","",IFERROR(INDEX(tbVisitas[],MATCH($G232,tbVisitas[Linha],0),5),""))</f>
        <v/>
      </c>
      <c r="F232" s="29" t="str">
        <f ca="1">IF($G232="","",IFERROR(INDEX(tbVisitas[],MATCH($G232,tbVisitas[Linha],0),1),""))</f>
        <v/>
      </c>
      <c r="G232" s="30" t="str">
        <f t="array" aca="1" ref="G232" ca="1">IFERROR(INDEX(tbVisitas[],MATCH(SMALL(IF((tbVisitas[Realizada?]="Sim")*(tbVisitas[Cliente]=$B$5)*(tbVisitas[Data]&gt;=VLOOKUP($B$7,Aux!$E$2:$G$13,2,FALSE))*(tbVisitas[Data]&lt;=VLOOKUP($B$7,Aux!$E$2:$G$13,3,FALSE))=1,tbVisitas[Linha]),ROW(A227)),IF((tbVisitas[Realizada?]="Sim")*(tbVisitas[Cliente]=$B$5)*(tbVisitas[Data]&gt;=VLOOKUP($B$7,Aux!$E$2:$G$13,2,FALSE))*(tbVisitas[Data]&lt;=VLOOKUP($B$7,Aux!$E$2:$G$13,3,FALSE))=1,tbVisitas[Linha]),0),9),"")</f>
        <v/>
      </c>
      <c r="I232" s="28" t="str">
        <f ca="1">IF($N232="","",IFERROR(INDEX(tbVisitas[],MATCH($N232,tbVisitas[Linha],0),2),""))</f>
        <v/>
      </c>
      <c r="J232" s="28" t="str">
        <f ca="1">IF($N232="","",IFERROR(INDEX(tbVisitas[],MATCH($N232,tbVisitas[Linha],0),5),""))</f>
        <v/>
      </c>
      <c r="K232" s="29" t="str">
        <f ca="1">IF($N232="","",IFERROR(INDEX(tbVisitas[],MATCH($N232,tbVisitas[Linha],0),1),""))</f>
        <v/>
      </c>
      <c r="L232" s="30" t="str">
        <f ca="1">IF($N232="","",IFERROR(INDEX(tbVisitas[],MATCH($N232,tbVisitas[Linha],0),6),""))</f>
        <v/>
      </c>
      <c r="M232" s="30" t="str">
        <f ca="1">IF($N232="","",IFERROR(INDEX(tbVisitas[],MATCH($N232,tbVisitas[Linha],0),7),""))</f>
        <v/>
      </c>
      <c r="N232" s="30" t="str">
        <f t="array" aca="1" ref="N232" ca="1">IFERROR(INDEX(tbVisitas[],MATCH(SMALL(IF((tbVisitas[Realizada?]&lt;&gt;"Sim")*(tbVisitas[Cliente]=$B$5)*(tbVisitas[Data]&gt;=VLOOKUP($B$7,Aux!$E$2:$G$13,2,FALSE))*(tbVisitas[Data]&lt;=VLOOKUP($B$7,Aux!$E$2:$G$13,3,FALSE))=1,tbVisitas[Linha]),ROW(H227)),IF((tbVisitas[Realizada?]&lt;&gt;"Sim")*(tbVisitas[Cliente]=$B$5)*(tbVisitas[Data]&gt;=VLOOKUP($B$7,Aux!$E$2:$G$13,2,FALSE))*(tbVisitas[Data]&lt;=VLOOKUP($B$7,Aux!$E$2:$G$13,3,FALSE))=1,tbVisitas[Linha]),0),9),"")</f>
        <v/>
      </c>
    </row>
    <row r="233" spans="4:14" ht="30" customHeight="1" x14ac:dyDescent="0.25">
      <c r="D233" s="28" t="str">
        <f ca="1">IF($G233="","",IFERROR(INDEX(tbVisitas[],MATCH($G233,tbVisitas[Linha],0),2),""))</f>
        <v/>
      </c>
      <c r="E233" s="28" t="str">
        <f ca="1">IF($G233="","",IFERROR(INDEX(tbVisitas[],MATCH($G233,tbVisitas[Linha],0),5),""))</f>
        <v/>
      </c>
      <c r="F233" s="29" t="str">
        <f ca="1">IF($G233="","",IFERROR(INDEX(tbVisitas[],MATCH($G233,tbVisitas[Linha],0),1),""))</f>
        <v/>
      </c>
      <c r="G233" s="30" t="str">
        <f t="array" aca="1" ref="G233" ca="1">IFERROR(INDEX(tbVisitas[],MATCH(SMALL(IF((tbVisitas[Realizada?]="Sim")*(tbVisitas[Cliente]=$B$5)*(tbVisitas[Data]&gt;=VLOOKUP($B$7,Aux!$E$2:$G$13,2,FALSE))*(tbVisitas[Data]&lt;=VLOOKUP($B$7,Aux!$E$2:$G$13,3,FALSE))=1,tbVisitas[Linha]),ROW(A228)),IF((tbVisitas[Realizada?]="Sim")*(tbVisitas[Cliente]=$B$5)*(tbVisitas[Data]&gt;=VLOOKUP($B$7,Aux!$E$2:$G$13,2,FALSE))*(tbVisitas[Data]&lt;=VLOOKUP($B$7,Aux!$E$2:$G$13,3,FALSE))=1,tbVisitas[Linha]),0),9),"")</f>
        <v/>
      </c>
      <c r="I233" s="28" t="str">
        <f ca="1">IF($N233="","",IFERROR(INDEX(tbVisitas[],MATCH($N233,tbVisitas[Linha],0),2),""))</f>
        <v/>
      </c>
      <c r="J233" s="28" t="str">
        <f ca="1">IF($N233="","",IFERROR(INDEX(tbVisitas[],MATCH($N233,tbVisitas[Linha],0),5),""))</f>
        <v/>
      </c>
      <c r="K233" s="29" t="str">
        <f ca="1">IF($N233="","",IFERROR(INDEX(tbVisitas[],MATCH($N233,tbVisitas[Linha],0),1),""))</f>
        <v/>
      </c>
      <c r="L233" s="30" t="str">
        <f ca="1">IF($N233="","",IFERROR(INDEX(tbVisitas[],MATCH($N233,tbVisitas[Linha],0),6),""))</f>
        <v/>
      </c>
      <c r="M233" s="30" t="str">
        <f ca="1">IF($N233="","",IFERROR(INDEX(tbVisitas[],MATCH($N233,tbVisitas[Linha],0),7),""))</f>
        <v/>
      </c>
      <c r="N233" s="30" t="str">
        <f t="array" aca="1" ref="N233" ca="1">IFERROR(INDEX(tbVisitas[],MATCH(SMALL(IF((tbVisitas[Realizada?]&lt;&gt;"Sim")*(tbVisitas[Cliente]=$B$5)*(tbVisitas[Data]&gt;=VLOOKUP($B$7,Aux!$E$2:$G$13,2,FALSE))*(tbVisitas[Data]&lt;=VLOOKUP($B$7,Aux!$E$2:$G$13,3,FALSE))=1,tbVisitas[Linha]),ROW(H228)),IF((tbVisitas[Realizada?]&lt;&gt;"Sim")*(tbVisitas[Cliente]=$B$5)*(tbVisitas[Data]&gt;=VLOOKUP($B$7,Aux!$E$2:$G$13,2,FALSE))*(tbVisitas[Data]&lt;=VLOOKUP($B$7,Aux!$E$2:$G$13,3,FALSE))=1,tbVisitas[Linha]),0),9),"")</f>
        <v/>
      </c>
    </row>
    <row r="234" spans="4:14" ht="30" customHeight="1" x14ac:dyDescent="0.25">
      <c r="D234" s="28" t="str">
        <f ca="1">IF($G234="","",IFERROR(INDEX(tbVisitas[],MATCH($G234,tbVisitas[Linha],0),2),""))</f>
        <v/>
      </c>
      <c r="E234" s="28" t="str">
        <f ca="1">IF($G234="","",IFERROR(INDEX(tbVisitas[],MATCH($G234,tbVisitas[Linha],0),5),""))</f>
        <v/>
      </c>
      <c r="F234" s="29" t="str">
        <f ca="1">IF($G234="","",IFERROR(INDEX(tbVisitas[],MATCH($G234,tbVisitas[Linha],0),1),""))</f>
        <v/>
      </c>
      <c r="G234" s="30" t="str">
        <f t="array" aca="1" ref="G234" ca="1">IFERROR(INDEX(tbVisitas[],MATCH(SMALL(IF((tbVisitas[Realizada?]="Sim")*(tbVisitas[Cliente]=$B$5)*(tbVisitas[Data]&gt;=VLOOKUP($B$7,Aux!$E$2:$G$13,2,FALSE))*(tbVisitas[Data]&lt;=VLOOKUP($B$7,Aux!$E$2:$G$13,3,FALSE))=1,tbVisitas[Linha]),ROW(A229)),IF((tbVisitas[Realizada?]="Sim")*(tbVisitas[Cliente]=$B$5)*(tbVisitas[Data]&gt;=VLOOKUP($B$7,Aux!$E$2:$G$13,2,FALSE))*(tbVisitas[Data]&lt;=VLOOKUP($B$7,Aux!$E$2:$G$13,3,FALSE))=1,tbVisitas[Linha]),0),9),"")</f>
        <v/>
      </c>
      <c r="I234" s="28" t="str">
        <f ca="1">IF($N234="","",IFERROR(INDEX(tbVisitas[],MATCH($N234,tbVisitas[Linha],0),2),""))</f>
        <v/>
      </c>
      <c r="J234" s="28" t="str">
        <f ca="1">IF($N234="","",IFERROR(INDEX(tbVisitas[],MATCH($N234,tbVisitas[Linha],0),5),""))</f>
        <v/>
      </c>
      <c r="K234" s="29" t="str">
        <f ca="1">IF($N234="","",IFERROR(INDEX(tbVisitas[],MATCH($N234,tbVisitas[Linha],0),1),""))</f>
        <v/>
      </c>
      <c r="L234" s="30" t="str">
        <f ca="1">IF($N234="","",IFERROR(INDEX(tbVisitas[],MATCH($N234,tbVisitas[Linha],0),6),""))</f>
        <v/>
      </c>
      <c r="M234" s="30" t="str">
        <f ca="1">IF($N234="","",IFERROR(INDEX(tbVisitas[],MATCH($N234,tbVisitas[Linha],0),7),""))</f>
        <v/>
      </c>
      <c r="N234" s="30" t="str">
        <f t="array" aca="1" ref="N234" ca="1">IFERROR(INDEX(tbVisitas[],MATCH(SMALL(IF((tbVisitas[Realizada?]&lt;&gt;"Sim")*(tbVisitas[Cliente]=$B$5)*(tbVisitas[Data]&gt;=VLOOKUP($B$7,Aux!$E$2:$G$13,2,FALSE))*(tbVisitas[Data]&lt;=VLOOKUP($B$7,Aux!$E$2:$G$13,3,FALSE))=1,tbVisitas[Linha]),ROW(H229)),IF((tbVisitas[Realizada?]&lt;&gt;"Sim")*(tbVisitas[Cliente]=$B$5)*(tbVisitas[Data]&gt;=VLOOKUP($B$7,Aux!$E$2:$G$13,2,FALSE))*(tbVisitas[Data]&lt;=VLOOKUP($B$7,Aux!$E$2:$G$13,3,FALSE))=1,tbVisitas[Linha]),0),9),"")</f>
        <v/>
      </c>
    </row>
    <row r="235" spans="4:14" ht="30" customHeight="1" x14ac:dyDescent="0.25">
      <c r="D235" s="28" t="str">
        <f ca="1">IF($G235="","",IFERROR(INDEX(tbVisitas[],MATCH($G235,tbVisitas[Linha],0),2),""))</f>
        <v/>
      </c>
      <c r="E235" s="28" t="str">
        <f ca="1">IF($G235="","",IFERROR(INDEX(tbVisitas[],MATCH($G235,tbVisitas[Linha],0),5),""))</f>
        <v/>
      </c>
      <c r="F235" s="29" t="str">
        <f ca="1">IF($G235="","",IFERROR(INDEX(tbVisitas[],MATCH($G235,tbVisitas[Linha],0),1),""))</f>
        <v/>
      </c>
      <c r="G235" s="30" t="str">
        <f t="array" aca="1" ref="G235" ca="1">IFERROR(INDEX(tbVisitas[],MATCH(SMALL(IF((tbVisitas[Realizada?]="Sim")*(tbVisitas[Cliente]=$B$5)*(tbVisitas[Data]&gt;=VLOOKUP($B$7,Aux!$E$2:$G$13,2,FALSE))*(tbVisitas[Data]&lt;=VLOOKUP($B$7,Aux!$E$2:$G$13,3,FALSE))=1,tbVisitas[Linha]),ROW(A230)),IF((tbVisitas[Realizada?]="Sim")*(tbVisitas[Cliente]=$B$5)*(tbVisitas[Data]&gt;=VLOOKUP($B$7,Aux!$E$2:$G$13,2,FALSE))*(tbVisitas[Data]&lt;=VLOOKUP($B$7,Aux!$E$2:$G$13,3,FALSE))=1,tbVisitas[Linha]),0),9),"")</f>
        <v/>
      </c>
      <c r="I235" s="28" t="str">
        <f ca="1">IF($N235="","",IFERROR(INDEX(tbVisitas[],MATCH($N235,tbVisitas[Linha],0),2),""))</f>
        <v/>
      </c>
      <c r="J235" s="28" t="str">
        <f ca="1">IF($N235="","",IFERROR(INDEX(tbVisitas[],MATCH($N235,tbVisitas[Linha],0),5),""))</f>
        <v/>
      </c>
      <c r="K235" s="29" t="str">
        <f ca="1">IF($N235="","",IFERROR(INDEX(tbVisitas[],MATCH($N235,tbVisitas[Linha],0),1),""))</f>
        <v/>
      </c>
      <c r="L235" s="30" t="str">
        <f ca="1">IF($N235="","",IFERROR(INDEX(tbVisitas[],MATCH($N235,tbVisitas[Linha],0),6),""))</f>
        <v/>
      </c>
      <c r="M235" s="30" t="str">
        <f ca="1">IF($N235="","",IFERROR(INDEX(tbVisitas[],MATCH($N235,tbVisitas[Linha],0),7),""))</f>
        <v/>
      </c>
      <c r="N235" s="30" t="str">
        <f t="array" aca="1" ref="N235" ca="1">IFERROR(INDEX(tbVisitas[],MATCH(SMALL(IF((tbVisitas[Realizada?]&lt;&gt;"Sim")*(tbVisitas[Cliente]=$B$5)*(tbVisitas[Data]&gt;=VLOOKUP($B$7,Aux!$E$2:$G$13,2,FALSE))*(tbVisitas[Data]&lt;=VLOOKUP($B$7,Aux!$E$2:$G$13,3,FALSE))=1,tbVisitas[Linha]),ROW(H230)),IF((tbVisitas[Realizada?]&lt;&gt;"Sim")*(tbVisitas[Cliente]=$B$5)*(tbVisitas[Data]&gt;=VLOOKUP($B$7,Aux!$E$2:$G$13,2,FALSE))*(tbVisitas[Data]&lt;=VLOOKUP($B$7,Aux!$E$2:$G$13,3,FALSE))=1,tbVisitas[Linha]),0),9),"")</f>
        <v/>
      </c>
    </row>
    <row r="236" spans="4:14" ht="30" customHeight="1" x14ac:dyDescent="0.25">
      <c r="D236" s="28" t="str">
        <f ca="1">IF($G236="","",IFERROR(INDEX(tbVisitas[],MATCH($G236,tbVisitas[Linha],0),2),""))</f>
        <v/>
      </c>
      <c r="E236" s="28" t="str">
        <f ca="1">IF($G236="","",IFERROR(INDEX(tbVisitas[],MATCH($G236,tbVisitas[Linha],0),5),""))</f>
        <v/>
      </c>
      <c r="F236" s="29" t="str">
        <f ca="1">IF($G236="","",IFERROR(INDEX(tbVisitas[],MATCH($G236,tbVisitas[Linha],0),1),""))</f>
        <v/>
      </c>
      <c r="G236" s="30" t="str">
        <f t="array" aca="1" ref="G236" ca="1">IFERROR(INDEX(tbVisitas[],MATCH(SMALL(IF((tbVisitas[Realizada?]="Sim")*(tbVisitas[Cliente]=$B$5)*(tbVisitas[Data]&gt;=VLOOKUP($B$7,Aux!$E$2:$G$13,2,FALSE))*(tbVisitas[Data]&lt;=VLOOKUP($B$7,Aux!$E$2:$G$13,3,FALSE))=1,tbVisitas[Linha]),ROW(A231)),IF((tbVisitas[Realizada?]="Sim")*(tbVisitas[Cliente]=$B$5)*(tbVisitas[Data]&gt;=VLOOKUP($B$7,Aux!$E$2:$G$13,2,FALSE))*(tbVisitas[Data]&lt;=VLOOKUP($B$7,Aux!$E$2:$G$13,3,FALSE))=1,tbVisitas[Linha]),0),9),"")</f>
        <v/>
      </c>
      <c r="I236" s="28" t="str">
        <f ca="1">IF($N236="","",IFERROR(INDEX(tbVisitas[],MATCH($N236,tbVisitas[Linha],0),2),""))</f>
        <v/>
      </c>
      <c r="J236" s="28" t="str">
        <f ca="1">IF($N236="","",IFERROR(INDEX(tbVisitas[],MATCH($N236,tbVisitas[Linha],0),5),""))</f>
        <v/>
      </c>
      <c r="K236" s="29" t="str">
        <f ca="1">IF($N236="","",IFERROR(INDEX(tbVisitas[],MATCH($N236,tbVisitas[Linha],0),1),""))</f>
        <v/>
      </c>
      <c r="L236" s="30" t="str">
        <f ca="1">IF($N236="","",IFERROR(INDEX(tbVisitas[],MATCH($N236,tbVisitas[Linha],0),6),""))</f>
        <v/>
      </c>
      <c r="M236" s="30" t="str">
        <f ca="1">IF($N236="","",IFERROR(INDEX(tbVisitas[],MATCH($N236,tbVisitas[Linha],0),7),""))</f>
        <v/>
      </c>
      <c r="N236" s="30" t="str">
        <f t="array" aca="1" ref="N236" ca="1">IFERROR(INDEX(tbVisitas[],MATCH(SMALL(IF((tbVisitas[Realizada?]&lt;&gt;"Sim")*(tbVisitas[Cliente]=$B$5)*(tbVisitas[Data]&gt;=VLOOKUP($B$7,Aux!$E$2:$G$13,2,FALSE))*(tbVisitas[Data]&lt;=VLOOKUP($B$7,Aux!$E$2:$G$13,3,FALSE))=1,tbVisitas[Linha]),ROW(H231)),IF((tbVisitas[Realizada?]&lt;&gt;"Sim")*(tbVisitas[Cliente]=$B$5)*(tbVisitas[Data]&gt;=VLOOKUP($B$7,Aux!$E$2:$G$13,2,FALSE))*(tbVisitas[Data]&lt;=VLOOKUP($B$7,Aux!$E$2:$G$13,3,FALSE))=1,tbVisitas[Linha]),0),9),"")</f>
        <v/>
      </c>
    </row>
    <row r="237" spans="4:14" ht="30" customHeight="1" x14ac:dyDescent="0.25">
      <c r="D237" s="28" t="str">
        <f ca="1">IF($G237="","",IFERROR(INDEX(tbVisitas[],MATCH($G237,tbVisitas[Linha],0),2),""))</f>
        <v/>
      </c>
      <c r="E237" s="28" t="str">
        <f ca="1">IF($G237="","",IFERROR(INDEX(tbVisitas[],MATCH($G237,tbVisitas[Linha],0),5),""))</f>
        <v/>
      </c>
      <c r="F237" s="29" t="str">
        <f ca="1">IF($G237="","",IFERROR(INDEX(tbVisitas[],MATCH($G237,tbVisitas[Linha],0),1),""))</f>
        <v/>
      </c>
      <c r="G237" s="30" t="str">
        <f t="array" aca="1" ref="G237" ca="1">IFERROR(INDEX(tbVisitas[],MATCH(SMALL(IF((tbVisitas[Realizada?]="Sim")*(tbVisitas[Cliente]=$B$5)*(tbVisitas[Data]&gt;=VLOOKUP($B$7,Aux!$E$2:$G$13,2,FALSE))*(tbVisitas[Data]&lt;=VLOOKUP($B$7,Aux!$E$2:$G$13,3,FALSE))=1,tbVisitas[Linha]),ROW(A232)),IF((tbVisitas[Realizada?]="Sim")*(tbVisitas[Cliente]=$B$5)*(tbVisitas[Data]&gt;=VLOOKUP($B$7,Aux!$E$2:$G$13,2,FALSE))*(tbVisitas[Data]&lt;=VLOOKUP($B$7,Aux!$E$2:$G$13,3,FALSE))=1,tbVisitas[Linha]),0),9),"")</f>
        <v/>
      </c>
      <c r="I237" s="28" t="str">
        <f ca="1">IF($N237="","",IFERROR(INDEX(tbVisitas[],MATCH($N237,tbVisitas[Linha],0),2),""))</f>
        <v/>
      </c>
      <c r="J237" s="28" t="str">
        <f ca="1">IF($N237="","",IFERROR(INDEX(tbVisitas[],MATCH($N237,tbVisitas[Linha],0),5),""))</f>
        <v/>
      </c>
      <c r="K237" s="29" t="str">
        <f ca="1">IF($N237="","",IFERROR(INDEX(tbVisitas[],MATCH($N237,tbVisitas[Linha],0),1),""))</f>
        <v/>
      </c>
      <c r="L237" s="30" t="str">
        <f ca="1">IF($N237="","",IFERROR(INDEX(tbVisitas[],MATCH($N237,tbVisitas[Linha],0),6),""))</f>
        <v/>
      </c>
      <c r="M237" s="30" t="str">
        <f ca="1">IF($N237="","",IFERROR(INDEX(tbVisitas[],MATCH($N237,tbVisitas[Linha],0),7),""))</f>
        <v/>
      </c>
      <c r="N237" s="30" t="str">
        <f t="array" aca="1" ref="N237" ca="1">IFERROR(INDEX(tbVisitas[],MATCH(SMALL(IF((tbVisitas[Realizada?]&lt;&gt;"Sim")*(tbVisitas[Cliente]=$B$5)*(tbVisitas[Data]&gt;=VLOOKUP($B$7,Aux!$E$2:$G$13,2,FALSE))*(tbVisitas[Data]&lt;=VLOOKUP($B$7,Aux!$E$2:$G$13,3,FALSE))=1,tbVisitas[Linha]),ROW(H232)),IF((tbVisitas[Realizada?]&lt;&gt;"Sim")*(tbVisitas[Cliente]=$B$5)*(tbVisitas[Data]&gt;=VLOOKUP($B$7,Aux!$E$2:$G$13,2,FALSE))*(tbVisitas[Data]&lt;=VLOOKUP($B$7,Aux!$E$2:$G$13,3,FALSE))=1,tbVisitas[Linha]),0),9),"")</f>
        <v/>
      </c>
    </row>
    <row r="238" spans="4:14" ht="30" customHeight="1" x14ac:dyDescent="0.25">
      <c r="D238" s="28" t="str">
        <f ca="1">IF($G238="","",IFERROR(INDEX(tbVisitas[],MATCH($G238,tbVisitas[Linha],0),2),""))</f>
        <v/>
      </c>
      <c r="E238" s="28" t="str">
        <f ca="1">IF($G238="","",IFERROR(INDEX(tbVisitas[],MATCH($G238,tbVisitas[Linha],0),5),""))</f>
        <v/>
      </c>
      <c r="F238" s="29" t="str">
        <f ca="1">IF($G238="","",IFERROR(INDEX(tbVisitas[],MATCH($G238,tbVisitas[Linha],0),1),""))</f>
        <v/>
      </c>
      <c r="G238" s="30" t="str">
        <f t="array" aca="1" ref="G238" ca="1">IFERROR(INDEX(tbVisitas[],MATCH(SMALL(IF((tbVisitas[Realizada?]="Sim")*(tbVisitas[Cliente]=$B$5)*(tbVisitas[Data]&gt;=VLOOKUP($B$7,Aux!$E$2:$G$13,2,FALSE))*(tbVisitas[Data]&lt;=VLOOKUP($B$7,Aux!$E$2:$G$13,3,FALSE))=1,tbVisitas[Linha]),ROW(A233)),IF((tbVisitas[Realizada?]="Sim")*(tbVisitas[Cliente]=$B$5)*(tbVisitas[Data]&gt;=VLOOKUP($B$7,Aux!$E$2:$G$13,2,FALSE))*(tbVisitas[Data]&lt;=VLOOKUP($B$7,Aux!$E$2:$G$13,3,FALSE))=1,tbVisitas[Linha]),0),9),"")</f>
        <v/>
      </c>
      <c r="I238" s="28" t="str">
        <f ca="1">IF($N238="","",IFERROR(INDEX(tbVisitas[],MATCH($N238,tbVisitas[Linha],0),2),""))</f>
        <v/>
      </c>
      <c r="J238" s="28" t="str">
        <f ca="1">IF($N238="","",IFERROR(INDEX(tbVisitas[],MATCH($N238,tbVisitas[Linha],0),5),""))</f>
        <v/>
      </c>
      <c r="K238" s="29" t="str">
        <f ca="1">IF($N238="","",IFERROR(INDEX(tbVisitas[],MATCH($N238,tbVisitas[Linha],0),1),""))</f>
        <v/>
      </c>
      <c r="L238" s="30" t="str">
        <f ca="1">IF($N238="","",IFERROR(INDEX(tbVisitas[],MATCH($N238,tbVisitas[Linha],0),6),""))</f>
        <v/>
      </c>
      <c r="M238" s="30" t="str">
        <f ca="1">IF($N238="","",IFERROR(INDEX(tbVisitas[],MATCH($N238,tbVisitas[Linha],0),7),""))</f>
        <v/>
      </c>
      <c r="N238" s="30" t="str">
        <f t="array" aca="1" ref="N238" ca="1">IFERROR(INDEX(tbVisitas[],MATCH(SMALL(IF((tbVisitas[Realizada?]&lt;&gt;"Sim")*(tbVisitas[Cliente]=$B$5)*(tbVisitas[Data]&gt;=VLOOKUP($B$7,Aux!$E$2:$G$13,2,FALSE))*(tbVisitas[Data]&lt;=VLOOKUP($B$7,Aux!$E$2:$G$13,3,FALSE))=1,tbVisitas[Linha]),ROW(H233)),IF((tbVisitas[Realizada?]&lt;&gt;"Sim")*(tbVisitas[Cliente]=$B$5)*(tbVisitas[Data]&gt;=VLOOKUP($B$7,Aux!$E$2:$G$13,2,FALSE))*(tbVisitas[Data]&lt;=VLOOKUP($B$7,Aux!$E$2:$G$13,3,FALSE))=1,tbVisitas[Linha]),0),9),"")</f>
        <v/>
      </c>
    </row>
    <row r="239" spans="4:14" ht="30" customHeight="1" x14ac:dyDescent="0.25">
      <c r="D239" s="28" t="str">
        <f ca="1">IF($G239="","",IFERROR(INDEX(tbVisitas[],MATCH($G239,tbVisitas[Linha],0),2),""))</f>
        <v/>
      </c>
      <c r="E239" s="28" t="str">
        <f ca="1">IF($G239="","",IFERROR(INDEX(tbVisitas[],MATCH($G239,tbVisitas[Linha],0),5),""))</f>
        <v/>
      </c>
      <c r="F239" s="29" t="str">
        <f ca="1">IF($G239="","",IFERROR(INDEX(tbVisitas[],MATCH($G239,tbVisitas[Linha],0),1),""))</f>
        <v/>
      </c>
      <c r="G239" s="30" t="str">
        <f t="array" aca="1" ref="G239" ca="1">IFERROR(INDEX(tbVisitas[],MATCH(SMALL(IF((tbVisitas[Realizada?]="Sim")*(tbVisitas[Cliente]=$B$5)*(tbVisitas[Data]&gt;=VLOOKUP($B$7,Aux!$E$2:$G$13,2,FALSE))*(tbVisitas[Data]&lt;=VLOOKUP($B$7,Aux!$E$2:$G$13,3,FALSE))=1,tbVisitas[Linha]),ROW(A234)),IF((tbVisitas[Realizada?]="Sim")*(tbVisitas[Cliente]=$B$5)*(tbVisitas[Data]&gt;=VLOOKUP($B$7,Aux!$E$2:$G$13,2,FALSE))*(tbVisitas[Data]&lt;=VLOOKUP($B$7,Aux!$E$2:$G$13,3,FALSE))=1,tbVisitas[Linha]),0),9),"")</f>
        <v/>
      </c>
      <c r="I239" s="28" t="str">
        <f ca="1">IF($N239="","",IFERROR(INDEX(tbVisitas[],MATCH($N239,tbVisitas[Linha],0),2),""))</f>
        <v/>
      </c>
      <c r="J239" s="28" t="str">
        <f ca="1">IF($N239="","",IFERROR(INDEX(tbVisitas[],MATCH($N239,tbVisitas[Linha],0),5),""))</f>
        <v/>
      </c>
      <c r="K239" s="29" t="str">
        <f ca="1">IF($N239="","",IFERROR(INDEX(tbVisitas[],MATCH($N239,tbVisitas[Linha],0),1),""))</f>
        <v/>
      </c>
      <c r="L239" s="30" t="str">
        <f ca="1">IF($N239="","",IFERROR(INDEX(tbVisitas[],MATCH($N239,tbVisitas[Linha],0),6),""))</f>
        <v/>
      </c>
      <c r="M239" s="30" t="str">
        <f ca="1">IF($N239="","",IFERROR(INDEX(tbVisitas[],MATCH($N239,tbVisitas[Linha],0),7),""))</f>
        <v/>
      </c>
      <c r="N239" s="30" t="str">
        <f t="array" aca="1" ref="N239" ca="1">IFERROR(INDEX(tbVisitas[],MATCH(SMALL(IF((tbVisitas[Realizada?]&lt;&gt;"Sim")*(tbVisitas[Cliente]=$B$5)*(tbVisitas[Data]&gt;=VLOOKUP($B$7,Aux!$E$2:$G$13,2,FALSE))*(tbVisitas[Data]&lt;=VLOOKUP($B$7,Aux!$E$2:$G$13,3,FALSE))=1,tbVisitas[Linha]),ROW(H234)),IF((tbVisitas[Realizada?]&lt;&gt;"Sim")*(tbVisitas[Cliente]=$B$5)*(tbVisitas[Data]&gt;=VLOOKUP($B$7,Aux!$E$2:$G$13,2,FALSE))*(tbVisitas[Data]&lt;=VLOOKUP($B$7,Aux!$E$2:$G$13,3,FALSE))=1,tbVisitas[Linha]),0),9),"")</f>
        <v/>
      </c>
    </row>
    <row r="240" spans="4:14" ht="30" customHeight="1" x14ac:dyDescent="0.25">
      <c r="D240" s="28" t="str">
        <f ca="1">IF($G240="","",IFERROR(INDEX(tbVisitas[],MATCH($G240,tbVisitas[Linha],0),2),""))</f>
        <v/>
      </c>
      <c r="E240" s="28" t="str">
        <f ca="1">IF($G240="","",IFERROR(INDEX(tbVisitas[],MATCH($G240,tbVisitas[Linha],0),5),""))</f>
        <v/>
      </c>
      <c r="F240" s="29" t="str">
        <f ca="1">IF($G240="","",IFERROR(INDEX(tbVisitas[],MATCH($G240,tbVisitas[Linha],0),1),""))</f>
        <v/>
      </c>
      <c r="G240" s="30" t="str">
        <f t="array" aca="1" ref="G240" ca="1">IFERROR(INDEX(tbVisitas[],MATCH(SMALL(IF((tbVisitas[Realizada?]="Sim")*(tbVisitas[Cliente]=$B$5)*(tbVisitas[Data]&gt;=VLOOKUP($B$7,Aux!$E$2:$G$13,2,FALSE))*(tbVisitas[Data]&lt;=VLOOKUP($B$7,Aux!$E$2:$G$13,3,FALSE))=1,tbVisitas[Linha]),ROW(A235)),IF((tbVisitas[Realizada?]="Sim")*(tbVisitas[Cliente]=$B$5)*(tbVisitas[Data]&gt;=VLOOKUP($B$7,Aux!$E$2:$G$13,2,FALSE))*(tbVisitas[Data]&lt;=VLOOKUP($B$7,Aux!$E$2:$G$13,3,FALSE))=1,tbVisitas[Linha]),0),9),"")</f>
        <v/>
      </c>
      <c r="I240" s="28" t="str">
        <f ca="1">IF($N240="","",IFERROR(INDEX(tbVisitas[],MATCH($N240,tbVisitas[Linha],0),2),""))</f>
        <v/>
      </c>
      <c r="J240" s="28" t="str">
        <f ca="1">IF($N240="","",IFERROR(INDEX(tbVisitas[],MATCH($N240,tbVisitas[Linha],0),5),""))</f>
        <v/>
      </c>
      <c r="K240" s="29" t="str">
        <f ca="1">IF($N240="","",IFERROR(INDEX(tbVisitas[],MATCH($N240,tbVisitas[Linha],0),1),""))</f>
        <v/>
      </c>
      <c r="L240" s="30" t="str">
        <f ca="1">IF($N240="","",IFERROR(INDEX(tbVisitas[],MATCH($N240,tbVisitas[Linha],0),6),""))</f>
        <v/>
      </c>
      <c r="M240" s="30" t="str">
        <f ca="1">IF($N240="","",IFERROR(INDEX(tbVisitas[],MATCH($N240,tbVisitas[Linha],0),7),""))</f>
        <v/>
      </c>
      <c r="N240" s="30" t="str">
        <f t="array" aca="1" ref="N240" ca="1">IFERROR(INDEX(tbVisitas[],MATCH(SMALL(IF((tbVisitas[Realizada?]&lt;&gt;"Sim")*(tbVisitas[Cliente]=$B$5)*(tbVisitas[Data]&gt;=VLOOKUP($B$7,Aux!$E$2:$G$13,2,FALSE))*(tbVisitas[Data]&lt;=VLOOKUP($B$7,Aux!$E$2:$G$13,3,FALSE))=1,tbVisitas[Linha]),ROW(H235)),IF((tbVisitas[Realizada?]&lt;&gt;"Sim")*(tbVisitas[Cliente]=$B$5)*(tbVisitas[Data]&gt;=VLOOKUP($B$7,Aux!$E$2:$G$13,2,FALSE))*(tbVisitas[Data]&lt;=VLOOKUP($B$7,Aux!$E$2:$G$13,3,FALSE))=1,tbVisitas[Linha]),0),9),"")</f>
        <v/>
      </c>
    </row>
    <row r="241" spans="4:14" ht="30" customHeight="1" x14ac:dyDescent="0.25">
      <c r="D241" s="28" t="str">
        <f ca="1">IF($G241="","",IFERROR(INDEX(tbVisitas[],MATCH($G241,tbVisitas[Linha],0),2),""))</f>
        <v/>
      </c>
      <c r="E241" s="28" t="str">
        <f ca="1">IF($G241="","",IFERROR(INDEX(tbVisitas[],MATCH($G241,tbVisitas[Linha],0),5),""))</f>
        <v/>
      </c>
      <c r="F241" s="29" t="str">
        <f ca="1">IF($G241="","",IFERROR(INDEX(tbVisitas[],MATCH($G241,tbVisitas[Linha],0),1),""))</f>
        <v/>
      </c>
      <c r="G241" s="30" t="str">
        <f t="array" aca="1" ref="G241" ca="1">IFERROR(INDEX(tbVisitas[],MATCH(SMALL(IF((tbVisitas[Realizada?]="Sim")*(tbVisitas[Cliente]=$B$5)*(tbVisitas[Data]&gt;=VLOOKUP($B$7,Aux!$E$2:$G$13,2,FALSE))*(tbVisitas[Data]&lt;=VLOOKUP($B$7,Aux!$E$2:$G$13,3,FALSE))=1,tbVisitas[Linha]),ROW(A236)),IF((tbVisitas[Realizada?]="Sim")*(tbVisitas[Cliente]=$B$5)*(tbVisitas[Data]&gt;=VLOOKUP($B$7,Aux!$E$2:$G$13,2,FALSE))*(tbVisitas[Data]&lt;=VLOOKUP($B$7,Aux!$E$2:$G$13,3,FALSE))=1,tbVisitas[Linha]),0),9),"")</f>
        <v/>
      </c>
      <c r="I241" s="28" t="str">
        <f ca="1">IF($N241="","",IFERROR(INDEX(tbVisitas[],MATCH($N241,tbVisitas[Linha],0),2),""))</f>
        <v/>
      </c>
      <c r="J241" s="28" t="str">
        <f ca="1">IF($N241="","",IFERROR(INDEX(tbVisitas[],MATCH($N241,tbVisitas[Linha],0),5),""))</f>
        <v/>
      </c>
      <c r="K241" s="29" t="str">
        <f ca="1">IF($N241="","",IFERROR(INDEX(tbVisitas[],MATCH($N241,tbVisitas[Linha],0),1),""))</f>
        <v/>
      </c>
      <c r="L241" s="30" t="str">
        <f ca="1">IF($N241="","",IFERROR(INDEX(tbVisitas[],MATCH($N241,tbVisitas[Linha],0),6),""))</f>
        <v/>
      </c>
      <c r="M241" s="30" t="str">
        <f ca="1">IF($N241="","",IFERROR(INDEX(tbVisitas[],MATCH($N241,tbVisitas[Linha],0),7),""))</f>
        <v/>
      </c>
      <c r="N241" s="30" t="str">
        <f t="array" aca="1" ref="N241" ca="1">IFERROR(INDEX(tbVisitas[],MATCH(SMALL(IF((tbVisitas[Realizada?]&lt;&gt;"Sim")*(tbVisitas[Cliente]=$B$5)*(tbVisitas[Data]&gt;=VLOOKUP($B$7,Aux!$E$2:$G$13,2,FALSE))*(tbVisitas[Data]&lt;=VLOOKUP($B$7,Aux!$E$2:$G$13,3,FALSE))=1,tbVisitas[Linha]),ROW(H236)),IF((tbVisitas[Realizada?]&lt;&gt;"Sim")*(tbVisitas[Cliente]=$B$5)*(tbVisitas[Data]&gt;=VLOOKUP($B$7,Aux!$E$2:$G$13,2,FALSE))*(tbVisitas[Data]&lt;=VLOOKUP($B$7,Aux!$E$2:$G$13,3,FALSE))=1,tbVisitas[Linha]),0),9),"")</f>
        <v/>
      </c>
    </row>
    <row r="242" spans="4:14" ht="30" customHeight="1" x14ac:dyDescent="0.25">
      <c r="D242" s="28" t="str">
        <f ca="1">IF($G242="","",IFERROR(INDEX(tbVisitas[],MATCH($G242,tbVisitas[Linha],0),2),""))</f>
        <v/>
      </c>
      <c r="E242" s="28" t="str">
        <f ca="1">IF($G242="","",IFERROR(INDEX(tbVisitas[],MATCH($G242,tbVisitas[Linha],0),5),""))</f>
        <v/>
      </c>
      <c r="F242" s="29" t="str">
        <f ca="1">IF($G242="","",IFERROR(INDEX(tbVisitas[],MATCH($G242,tbVisitas[Linha],0),1),""))</f>
        <v/>
      </c>
      <c r="G242" s="30" t="str">
        <f t="array" aca="1" ref="G242" ca="1">IFERROR(INDEX(tbVisitas[],MATCH(SMALL(IF((tbVisitas[Realizada?]="Sim")*(tbVisitas[Cliente]=$B$5)*(tbVisitas[Data]&gt;=VLOOKUP($B$7,Aux!$E$2:$G$13,2,FALSE))*(tbVisitas[Data]&lt;=VLOOKUP($B$7,Aux!$E$2:$G$13,3,FALSE))=1,tbVisitas[Linha]),ROW(A237)),IF((tbVisitas[Realizada?]="Sim")*(tbVisitas[Cliente]=$B$5)*(tbVisitas[Data]&gt;=VLOOKUP($B$7,Aux!$E$2:$G$13,2,FALSE))*(tbVisitas[Data]&lt;=VLOOKUP($B$7,Aux!$E$2:$G$13,3,FALSE))=1,tbVisitas[Linha]),0),9),"")</f>
        <v/>
      </c>
      <c r="I242" s="28" t="str">
        <f ca="1">IF($N242="","",IFERROR(INDEX(tbVisitas[],MATCH($N242,tbVisitas[Linha],0),2),""))</f>
        <v/>
      </c>
      <c r="J242" s="28" t="str">
        <f ca="1">IF($N242="","",IFERROR(INDEX(tbVisitas[],MATCH($N242,tbVisitas[Linha],0),5),""))</f>
        <v/>
      </c>
      <c r="K242" s="29" t="str">
        <f ca="1">IF($N242="","",IFERROR(INDEX(tbVisitas[],MATCH($N242,tbVisitas[Linha],0),1),""))</f>
        <v/>
      </c>
      <c r="L242" s="30" t="str">
        <f ca="1">IF($N242="","",IFERROR(INDEX(tbVisitas[],MATCH($N242,tbVisitas[Linha],0),6),""))</f>
        <v/>
      </c>
      <c r="M242" s="30" t="str">
        <f ca="1">IF($N242="","",IFERROR(INDEX(tbVisitas[],MATCH($N242,tbVisitas[Linha],0),7),""))</f>
        <v/>
      </c>
      <c r="N242" s="30" t="str">
        <f t="array" aca="1" ref="N242" ca="1">IFERROR(INDEX(tbVisitas[],MATCH(SMALL(IF((tbVisitas[Realizada?]&lt;&gt;"Sim")*(tbVisitas[Cliente]=$B$5)*(tbVisitas[Data]&gt;=VLOOKUP($B$7,Aux!$E$2:$G$13,2,FALSE))*(tbVisitas[Data]&lt;=VLOOKUP($B$7,Aux!$E$2:$G$13,3,FALSE))=1,tbVisitas[Linha]),ROW(H237)),IF((tbVisitas[Realizada?]&lt;&gt;"Sim")*(tbVisitas[Cliente]=$B$5)*(tbVisitas[Data]&gt;=VLOOKUP($B$7,Aux!$E$2:$G$13,2,FALSE))*(tbVisitas[Data]&lt;=VLOOKUP($B$7,Aux!$E$2:$G$13,3,FALSE))=1,tbVisitas[Linha]),0),9),"")</f>
        <v/>
      </c>
    </row>
    <row r="243" spans="4:14" ht="30" customHeight="1" x14ac:dyDescent="0.25">
      <c r="D243" s="28" t="str">
        <f ca="1">IF($G243="","",IFERROR(INDEX(tbVisitas[],MATCH($G243,tbVisitas[Linha],0),2),""))</f>
        <v/>
      </c>
      <c r="E243" s="28" t="str">
        <f ca="1">IF($G243="","",IFERROR(INDEX(tbVisitas[],MATCH($G243,tbVisitas[Linha],0),5),""))</f>
        <v/>
      </c>
      <c r="F243" s="29" t="str">
        <f ca="1">IF($G243="","",IFERROR(INDEX(tbVisitas[],MATCH($G243,tbVisitas[Linha],0),1),""))</f>
        <v/>
      </c>
      <c r="G243" s="30" t="str">
        <f t="array" aca="1" ref="G243" ca="1">IFERROR(INDEX(tbVisitas[],MATCH(SMALL(IF((tbVisitas[Realizada?]="Sim")*(tbVisitas[Cliente]=$B$5)*(tbVisitas[Data]&gt;=VLOOKUP($B$7,Aux!$E$2:$G$13,2,FALSE))*(tbVisitas[Data]&lt;=VLOOKUP($B$7,Aux!$E$2:$G$13,3,FALSE))=1,tbVisitas[Linha]),ROW(A238)),IF((tbVisitas[Realizada?]="Sim")*(tbVisitas[Cliente]=$B$5)*(tbVisitas[Data]&gt;=VLOOKUP($B$7,Aux!$E$2:$G$13,2,FALSE))*(tbVisitas[Data]&lt;=VLOOKUP($B$7,Aux!$E$2:$G$13,3,FALSE))=1,tbVisitas[Linha]),0),9),"")</f>
        <v/>
      </c>
      <c r="I243" s="28" t="str">
        <f ca="1">IF($N243="","",IFERROR(INDEX(tbVisitas[],MATCH($N243,tbVisitas[Linha],0),2),""))</f>
        <v/>
      </c>
      <c r="J243" s="28" t="str">
        <f ca="1">IF($N243="","",IFERROR(INDEX(tbVisitas[],MATCH($N243,tbVisitas[Linha],0),5),""))</f>
        <v/>
      </c>
      <c r="K243" s="29" t="str">
        <f ca="1">IF($N243="","",IFERROR(INDEX(tbVisitas[],MATCH($N243,tbVisitas[Linha],0),1),""))</f>
        <v/>
      </c>
      <c r="L243" s="30" t="str">
        <f ca="1">IF($N243="","",IFERROR(INDEX(tbVisitas[],MATCH($N243,tbVisitas[Linha],0),6),""))</f>
        <v/>
      </c>
      <c r="M243" s="30" t="str">
        <f ca="1">IF($N243="","",IFERROR(INDEX(tbVisitas[],MATCH($N243,tbVisitas[Linha],0),7),""))</f>
        <v/>
      </c>
      <c r="N243" s="30" t="str">
        <f t="array" aca="1" ref="N243" ca="1">IFERROR(INDEX(tbVisitas[],MATCH(SMALL(IF((tbVisitas[Realizada?]&lt;&gt;"Sim")*(tbVisitas[Cliente]=$B$5)*(tbVisitas[Data]&gt;=VLOOKUP($B$7,Aux!$E$2:$G$13,2,FALSE))*(tbVisitas[Data]&lt;=VLOOKUP($B$7,Aux!$E$2:$G$13,3,FALSE))=1,tbVisitas[Linha]),ROW(H238)),IF((tbVisitas[Realizada?]&lt;&gt;"Sim")*(tbVisitas[Cliente]=$B$5)*(tbVisitas[Data]&gt;=VLOOKUP($B$7,Aux!$E$2:$G$13,2,FALSE))*(tbVisitas[Data]&lt;=VLOOKUP($B$7,Aux!$E$2:$G$13,3,FALSE))=1,tbVisitas[Linha]),0),9),"")</f>
        <v/>
      </c>
    </row>
    <row r="244" spans="4:14" ht="30" customHeight="1" x14ac:dyDescent="0.25">
      <c r="D244" s="28" t="str">
        <f ca="1">IF($G244="","",IFERROR(INDEX(tbVisitas[],MATCH($G244,tbVisitas[Linha],0),2),""))</f>
        <v/>
      </c>
      <c r="E244" s="28" t="str">
        <f ca="1">IF($G244="","",IFERROR(INDEX(tbVisitas[],MATCH($G244,tbVisitas[Linha],0),5),""))</f>
        <v/>
      </c>
      <c r="F244" s="29" t="str">
        <f ca="1">IF($G244="","",IFERROR(INDEX(tbVisitas[],MATCH($G244,tbVisitas[Linha],0),1),""))</f>
        <v/>
      </c>
      <c r="G244" s="30" t="str">
        <f t="array" aca="1" ref="G244" ca="1">IFERROR(INDEX(tbVisitas[],MATCH(SMALL(IF((tbVisitas[Realizada?]="Sim")*(tbVisitas[Cliente]=$B$5)*(tbVisitas[Data]&gt;=VLOOKUP($B$7,Aux!$E$2:$G$13,2,FALSE))*(tbVisitas[Data]&lt;=VLOOKUP($B$7,Aux!$E$2:$G$13,3,FALSE))=1,tbVisitas[Linha]),ROW(A239)),IF((tbVisitas[Realizada?]="Sim")*(tbVisitas[Cliente]=$B$5)*(tbVisitas[Data]&gt;=VLOOKUP($B$7,Aux!$E$2:$G$13,2,FALSE))*(tbVisitas[Data]&lt;=VLOOKUP($B$7,Aux!$E$2:$G$13,3,FALSE))=1,tbVisitas[Linha]),0),9),"")</f>
        <v/>
      </c>
      <c r="I244" s="28" t="str">
        <f ca="1">IF($N244="","",IFERROR(INDEX(tbVisitas[],MATCH($N244,tbVisitas[Linha],0),2),""))</f>
        <v/>
      </c>
      <c r="J244" s="28" t="str">
        <f ca="1">IF($N244="","",IFERROR(INDEX(tbVisitas[],MATCH($N244,tbVisitas[Linha],0),5),""))</f>
        <v/>
      </c>
      <c r="K244" s="29" t="str">
        <f ca="1">IF($N244="","",IFERROR(INDEX(tbVisitas[],MATCH($N244,tbVisitas[Linha],0),1),""))</f>
        <v/>
      </c>
      <c r="L244" s="30" t="str">
        <f ca="1">IF($N244="","",IFERROR(INDEX(tbVisitas[],MATCH($N244,tbVisitas[Linha],0),6),""))</f>
        <v/>
      </c>
      <c r="M244" s="30" t="str">
        <f ca="1">IF($N244="","",IFERROR(INDEX(tbVisitas[],MATCH($N244,tbVisitas[Linha],0),7),""))</f>
        <v/>
      </c>
      <c r="N244" s="30" t="str">
        <f t="array" aca="1" ref="N244" ca="1">IFERROR(INDEX(tbVisitas[],MATCH(SMALL(IF((tbVisitas[Realizada?]&lt;&gt;"Sim")*(tbVisitas[Cliente]=$B$5)*(tbVisitas[Data]&gt;=VLOOKUP($B$7,Aux!$E$2:$G$13,2,FALSE))*(tbVisitas[Data]&lt;=VLOOKUP($B$7,Aux!$E$2:$G$13,3,FALSE))=1,tbVisitas[Linha]),ROW(H239)),IF((tbVisitas[Realizada?]&lt;&gt;"Sim")*(tbVisitas[Cliente]=$B$5)*(tbVisitas[Data]&gt;=VLOOKUP($B$7,Aux!$E$2:$G$13,2,FALSE))*(tbVisitas[Data]&lt;=VLOOKUP($B$7,Aux!$E$2:$G$13,3,FALSE))=1,tbVisitas[Linha]),0),9),"")</f>
        <v/>
      </c>
    </row>
    <row r="245" spans="4:14" ht="30" customHeight="1" x14ac:dyDescent="0.25">
      <c r="D245" s="28" t="str">
        <f ca="1">IF($G245="","",IFERROR(INDEX(tbVisitas[],MATCH($G245,tbVisitas[Linha],0),2),""))</f>
        <v/>
      </c>
      <c r="E245" s="28" t="str">
        <f ca="1">IF($G245="","",IFERROR(INDEX(tbVisitas[],MATCH($G245,tbVisitas[Linha],0),5),""))</f>
        <v/>
      </c>
      <c r="F245" s="29" t="str">
        <f ca="1">IF($G245="","",IFERROR(INDEX(tbVisitas[],MATCH($G245,tbVisitas[Linha],0),1),""))</f>
        <v/>
      </c>
      <c r="G245" s="30" t="str">
        <f t="array" aca="1" ref="G245" ca="1">IFERROR(INDEX(tbVisitas[],MATCH(SMALL(IF((tbVisitas[Realizada?]="Sim")*(tbVisitas[Cliente]=$B$5)*(tbVisitas[Data]&gt;=VLOOKUP($B$7,Aux!$E$2:$G$13,2,FALSE))*(tbVisitas[Data]&lt;=VLOOKUP($B$7,Aux!$E$2:$G$13,3,FALSE))=1,tbVisitas[Linha]),ROW(A240)),IF((tbVisitas[Realizada?]="Sim")*(tbVisitas[Cliente]=$B$5)*(tbVisitas[Data]&gt;=VLOOKUP($B$7,Aux!$E$2:$G$13,2,FALSE))*(tbVisitas[Data]&lt;=VLOOKUP($B$7,Aux!$E$2:$G$13,3,FALSE))=1,tbVisitas[Linha]),0),9),"")</f>
        <v/>
      </c>
      <c r="I245" s="28" t="str">
        <f ca="1">IF($N245="","",IFERROR(INDEX(tbVisitas[],MATCH($N245,tbVisitas[Linha],0),2),""))</f>
        <v/>
      </c>
      <c r="J245" s="28" t="str">
        <f ca="1">IF($N245="","",IFERROR(INDEX(tbVisitas[],MATCH($N245,tbVisitas[Linha],0),5),""))</f>
        <v/>
      </c>
      <c r="K245" s="29" t="str">
        <f ca="1">IF($N245="","",IFERROR(INDEX(tbVisitas[],MATCH($N245,tbVisitas[Linha],0),1),""))</f>
        <v/>
      </c>
      <c r="L245" s="30" t="str">
        <f ca="1">IF($N245="","",IFERROR(INDEX(tbVisitas[],MATCH($N245,tbVisitas[Linha],0),6),""))</f>
        <v/>
      </c>
      <c r="M245" s="30" t="str">
        <f ca="1">IF($N245="","",IFERROR(INDEX(tbVisitas[],MATCH($N245,tbVisitas[Linha],0),7),""))</f>
        <v/>
      </c>
      <c r="N245" s="30" t="str">
        <f t="array" aca="1" ref="N245" ca="1">IFERROR(INDEX(tbVisitas[],MATCH(SMALL(IF((tbVisitas[Realizada?]&lt;&gt;"Sim")*(tbVisitas[Cliente]=$B$5)*(tbVisitas[Data]&gt;=VLOOKUP($B$7,Aux!$E$2:$G$13,2,FALSE))*(tbVisitas[Data]&lt;=VLOOKUP($B$7,Aux!$E$2:$G$13,3,FALSE))=1,tbVisitas[Linha]),ROW(H240)),IF((tbVisitas[Realizada?]&lt;&gt;"Sim")*(tbVisitas[Cliente]=$B$5)*(tbVisitas[Data]&gt;=VLOOKUP($B$7,Aux!$E$2:$G$13,2,FALSE))*(tbVisitas[Data]&lt;=VLOOKUP($B$7,Aux!$E$2:$G$13,3,FALSE))=1,tbVisitas[Linha]),0),9),"")</f>
        <v/>
      </c>
    </row>
    <row r="246" spans="4:14" ht="30" customHeight="1" x14ac:dyDescent="0.25">
      <c r="D246" s="28" t="str">
        <f ca="1">IF($G246="","",IFERROR(INDEX(tbVisitas[],MATCH($G246,tbVisitas[Linha],0),2),""))</f>
        <v/>
      </c>
      <c r="E246" s="28" t="str">
        <f ca="1">IF($G246="","",IFERROR(INDEX(tbVisitas[],MATCH($G246,tbVisitas[Linha],0),5),""))</f>
        <v/>
      </c>
      <c r="F246" s="29" t="str">
        <f ca="1">IF($G246="","",IFERROR(INDEX(tbVisitas[],MATCH($G246,tbVisitas[Linha],0),1),""))</f>
        <v/>
      </c>
      <c r="G246" s="30" t="str">
        <f t="array" aca="1" ref="G246" ca="1">IFERROR(INDEX(tbVisitas[],MATCH(SMALL(IF((tbVisitas[Realizada?]="Sim")*(tbVisitas[Cliente]=$B$5)*(tbVisitas[Data]&gt;=VLOOKUP($B$7,Aux!$E$2:$G$13,2,FALSE))*(tbVisitas[Data]&lt;=VLOOKUP($B$7,Aux!$E$2:$G$13,3,FALSE))=1,tbVisitas[Linha]),ROW(A241)),IF((tbVisitas[Realizada?]="Sim")*(tbVisitas[Cliente]=$B$5)*(tbVisitas[Data]&gt;=VLOOKUP($B$7,Aux!$E$2:$G$13,2,FALSE))*(tbVisitas[Data]&lt;=VLOOKUP($B$7,Aux!$E$2:$G$13,3,FALSE))=1,tbVisitas[Linha]),0),9),"")</f>
        <v/>
      </c>
      <c r="I246" s="28" t="str">
        <f ca="1">IF($N246="","",IFERROR(INDEX(tbVisitas[],MATCH($N246,tbVisitas[Linha],0),2),""))</f>
        <v/>
      </c>
      <c r="J246" s="28" t="str">
        <f ca="1">IF($N246="","",IFERROR(INDEX(tbVisitas[],MATCH($N246,tbVisitas[Linha],0),5),""))</f>
        <v/>
      </c>
      <c r="K246" s="29" t="str">
        <f ca="1">IF($N246="","",IFERROR(INDEX(tbVisitas[],MATCH($N246,tbVisitas[Linha],0),1),""))</f>
        <v/>
      </c>
      <c r="L246" s="30" t="str">
        <f ca="1">IF($N246="","",IFERROR(INDEX(tbVisitas[],MATCH($N246,tbVisitas[Linha],0),6),""))</f>
        <v/>
      </c>
      <c r="M246" s="30" t="str">
        <f ca="1">IF($N246="","",IFERROR(INDEX(tbVisitas[],MATCH($N246,tbVisitas[Linha],0),7),""))</f>
        <v/>
      </c>
      <c r="N246" s="30" t="str">
        <f t="array" aca="1" ref="N246" ca="1">IFERROR(INDEX(tbVisitas[],MATCH(SMALL(IF((tbVisitas[Realizada?]&lt;&gt;"Sim")*(tbVisitas[Cliente]=$B$5)*(tbVisitas[Data]&gt;=VLOOKUP($B$7,Aux!$E$2:$G$13,2,FALSE))*(tbVisitas[Data]&lt;=VLOOKUP($B$7,Aux!$E$2:$G$13,3,FALSE))=1,tbVisitas[Linha]),ROW(H241)),IF((tbVisitas[Realizada?]&lt;&gt;"Sim")*(tbVisitas[Cliente]=$B$5)*(tbVisitas[Data]&gt;=VLOOKUP($B$7,Aux!$E$2:$G$13,2,FALSE))*(tbVisitas[Data]&lt;=VLOOKUP($B$7,Aux!$E$2:$G$13,3,FALSE))=1,tbVisitas[Linha]),0),9),"")</f>
        <v/>
      </c>
    </row>
    <row r="247" spans="4:14" ht="30" customHeight="1" x14ac:dyDescent="0.25">
      <c r="D247" s="28" t="str">
        <f ca="1">IF($G247="","",IFERROR(INDEX(tbVisitas[],MATCH($G247,tbVisitas[Linha],0),2),""))</f>
        <v/>
      </c>
      <c r="E247" s="28" t="str">
        <f ca="1">IF($G247="","",IFERROR(INDEX(tbVisitas[],MATCH($G247,tbVisitas[Linha],0),5),""))</f>
        <v/>
      </c>
      <c r="F247" s="29" t="str">
        <f ca="1">IF($G247="","",IFERROR(INDEX(tbVisitas[],MATCH($G247,tbVisitas[Linha],0),1),""))</f>
        <v/>
      </c>
      <c r="G247" s="30" t="str">
        <f t="array" aca="1" ref="G247" ca="1">IFERROR(INDEX(tbVisitas[],MATCH(SMALL(IF((tbVisitas[Realizada?]="Sim")*(tbVisitas[Cliente]=$B$5)*(tbVisitas[Data]&gt;=VLOOKUP($B$7,Aux!$E$2:$G$13,2,FALSE))*(tbVisitas[Data]&lt;=VLOOKUP($B$7,Aux!$E$2:$G$13,3,FALSE))=1,tbVisitas[Linha]),ROW(A242)),IF((tbVisitas[Realizada?]="Sim")*(tbVisitas[Cliente]=$B$5)*(tbVisitas[Data]&gt;=VLOOKUP($B$7,Aux!$E$2:$G$13,2,FALSE))*(tbVisitas[Data]&lt;=VLOOKUP($B$7,Aux!$E$2:$G$13,3,FALSE))=1,tbVisitas[Linha]),0),9),"")</f>
        <v/>
      </c>
      <c r="I247" s="28" t="str">
        <f ca="1">IF($N247="","",IFERROR(INDEX(tbVisitas[],MATCH($N247,tbVisitas[Linha],0),2),""))</f>
        <v/>
      </c>
      <c r="J247" s="28" t="str">
        <f ca="1">IF($N247="","",IFERROR(INDEX(tbVisitas[],MATCH($N247,tbVisitas[Linha],0),5),""))</f>
        <v/>
      </c>
      <c r="K247" s="29" t="str">
        <f ca="1">IF($N247="","",IFERROR(INDEX(tbVisitas[],MATCH($N247,tbVisitas[Linha],0),1),""))</f>
        <v/>
      </c>
      <c r="L247" s="30" t="str">
        <f ca="1">IF($N247="","",IFERROR(INDEX(tbVisitas[],MATCH($N247,tbVisitas[Linha],0),6),""))</f>
        <v/>
      </c>
      <c r="M247" s="30" t="str">
        <f ca="1">IF($N247="","",IFERROR(INDEX(tbVisitas[],MATCH($N247,tbVisitas[Linha],0),7),""))</f>
        <v/>
      </c>
      <c r="N247" s="30" t="str">
        <f t="array" aca="1" ref="N247" ca="1">IFERROR(INDEX(tbVisitas[],MATCH(SMALL(IF((tbVisitas[Realizada?]&lt;&gt;"Sim")*(tbVisitas[Cliente]=$B$5)*(tbVisitas[Data]&gt;=VLOOKUP($B$7,Aux!$E$2:$G$13,2,FALSE))*(tbVisitas[Data]&lt;=VLOOKUP($B$7,Aux!$E$2:$G$13,3,FALSE))=1,tbVisitas[Linha]),ROW(H242)),IF((tbVisitas[Realizada?]&lt;&gt;"Sim")*(tbVisitas[Cliente]=$B$5)*(tbVisitas[Data]&gt;=VLOOKUP($B$7,Aux!$E$2:$G$13,2,FALSE))*(tbVisitas[Data]&lt;=VLOOKUP($B$7,Aux!$E$2:$G$13,3,FALSE))=1,tbVisitas[Linha]),0),9),"")</f>
        <v/>
      </c>
    </row>
    <row r="248" spans="4:14" ht="30" customHeight="1" x14ac:dyDescent="0.25">
      <c r="D248" s="28" t="str">
        <f ca="1">IF($G248="","",IFERROR(INDEX(tbVisitas[],MATCH($G248,tbVisitas[Linha],0),2),""))</f>
        <v/>
      </c>
      <c r="E248" s="28" t="str">
        <f ca="1">IF($G248="","",IFERROR(INDEX(tbVisitas[],MATCH($G248,tbVisitas[Linha],0),5),""))</f>
        <v/>
      </c>
      <c r="F248" s="29" t="str">
        <f ca="1">IF($G248="","",IFERROR(INDEX(tbVisitas[],MATCH($G248,tbVisitas[Linha],0),1),""))</f>
        <v/>
      </c>
      <c r="G248" s="30" t="str">
        <f t="array" aca="1" ref="G248" ca="1">IFERROR(INDEX(tbVisitas[],MATCH(SMALL(IF((tbVisitas[Realizada?]="Sim")*(tbVisitas[Cliente]=$B$5)*(tbVisitas[Data]&gt;=VLOOKUP($B$7,Aux!$E$2:$G$13,2,FALSE))*(tbVisitas[Data]&lt;=VLOOKUP($B$7,Aux!$E$2:$G$13,3,FALSE))=1,tbVisitas[Linha]),ROW(A243)),IF((tbVisitas[Realizada?]="Sim")*(tbVisitas[Cliente]=$B$5)*(tbVisitas[Data]&gt;=VLOOKUP($B$7,Aux!$E$2:$G$13,2,FALSE))*(tbVisitas[Data]&lt;=VLOOKUP($B$7,Aux!$E$2:$G$13,3,FALSE))=1,tbVisitas[Linha]),0),9),"")</f>
        <v/>
      </c>
      <c r="I248" s="28" t="str">
        <f ca="1">IF($N248="","",IFERROR(INDEX(tbVisitas[],MATCH($N248,tbVisitas[Linha],0),2),""))</f>
        <v/>
      </c>
      <c r="J248" s="28" t="str">
        <f ca="1">IF($N248="","",IFERROR(INDEX(tbVisitas[],MATCH($N248,tbVisitas[Linha],0),5),""))</f>
        <v/>
      </c>
      <c r="K248" s="29" t="str">
        <f ca="1">IF($N248="","",IFERROR(INDEX(tbVisitas[],MATCH($N248,tbVisitas[Linha],0),1),""))</f>
        <v/>
      </c>
      <c r="L248" s="30" t="str">
        <f ca="1">IF($N248="","",IFERROR(INDEX(tbVisitas[],MATCH($N248,tbVisitas[Linha],0),6),""))</f>
        <v/>
      </c>
      <c r="M248" s="30" t="str">
        <f ca="1">IF($N248="","",IFERROR(INDEX(tbVisitas[],MATCH($N248,tbVisitas[Linha],0),7),""))</f>
        <v/>
      </c>
      <c r="N248" s="30" t="str">
        <f t="array" aca="1" ref="N248" ca="1">IFERROR(INDEX(tbVisitas[],MATCH(SMALL(IF((tbVisitas[Realizada?]&lt;&gt;"Sim")*(tbVisitas[Cliente]=$B$5)*(tbVisitas[Data]&gt;=VLOOKUP($B$7,Aux!$E$2:$G$13,2,FALSE))*(tbVisitas[Data]&lt;=VLOOKUP($B$7,Aux!$E$2:$G$13,3,FALSE))=1,tbVisitas[Linha]),ROW(H243)),IF((tbVisitas[Realizada?]&lt;&gt;"Sim")*(tbVisitas[Cliente]=$B$5)*(tbVisitas[Data]&gt;=VLOOKUP($B$7,Aux!$E$2:$G$13,2,FALSE))*(tbVisitas[Data]&lt;=VLOOKUP($B$7,Aux!$E$2:$G$13,3,FALSE))=1,tbVisitas[Linha]),0),9),"")</f>
        <v/>
      </c>
    </row>
    <row r="249" spans="4:14" ht="30" customHeight="1" x14ac:dyDescent="0.25">
      <c r="D249" s="28" t="str">
        <f ca="1">IF($G249="","",IFERROR(INDEX(tbVisitas[],MATCH($G249,tbVisitas[Linha],0),2),""))</f>
        <v/>
      </c>
      <c r="E249" s="28" t="str">
        <f ca="1">IF($G249="","",IFERROR(INDEX(tbVisitas[],MATCH($G249,tbVisitas[Linha],0),5),""))</f>
        <v/>
      </c>
      <c r="F249" s="29" t="str">
        <f ca="1">IF($G249="","",IFERROR(INDEX(tbVisitas[],MATCH($G249,tbVisitas[Linha],0),1),""))</f>
        <v/>
      </c>
      <c r="G249" s="30" t="str">
        <f t="array" aca="1" ref="G249" ca="1">IFERROR(INDEX(tbVisitas[],MATCH(SMALL(IF((tbVisitas[Realizada?]="Sim")*(tbVisitas[Cliente]=$B$5)*(tbVisitas[Data]&gt;=VLOOKUP($B$7,Aux!$E$2:$G$13,2,FALSE))*(tbVisitas[Data]&lt;=VLOOKUP($B$7,Aux!$E$2:$G$13,3,FALSE))=1,tbVisitas[Linha]),ROW(A244)),IF((tbVisitas[Realizada?]="Sim")*(tbVisitas[Cliente]=$B$5)*(tbVisitas[Data]&gt;=VLOOKUP($B$7,Aux!$E$2:$G$13,2,FALSE))*(tbVisitas[Data]&lt;=VLOOKUP($B$7,Aux!$E$2:$G$13,3,FALSE))=1,tbVisitas[Linha]),0),9),"")</f>
        <v/>
      </c>
      <c r="I249" s="28" t="str">
        <f ca="1">IF($N249="","",IFERROR(INDEX(tbVisitas[],MATCH($N249,tbVisitas[Linha],0),2),""))</f>
        <v/>
      </c>
      <c r="J249" s="28" t="str">
        <f ca="1">IF($N249="","",IFERROR(INDEX(tbVisitas[],MATCH($N249,tbVisitas[Linha],0),5),""))</f>
        <v/>
      </c>
      <c r="K249" s="29" t="str">
        <f ca="1">IF($N249="","",IFERROR(INDEX(tbVisitas[],MATCH($N249,tbVisitas[Linha],0),1),""))</f>
        <v/>
      </c>
      <c r="L249" s="30" t="str">
        <f ca="1">IF($N249="","",IFERROR(INDEX(tbVisitas[],MATCH($N249,tbVisitas[Linha],0),6),""))</f>
        <v/>
      </c>
      <c r="M249" s="30" t="str">
        <f ca="1">IF($N249="","",IFERROR(INDEX(tbVisitas[],MATCH($N249,tbVisitas[Linha],0),7),""))</f>
        <v/>
      </c>
      <c r="N249" s="30" t="str">
        <f t="array" aca="1" ref="N249" ca="1">IFERROR(INDEX(tbVisitas[],MATCH(SMALL(IF((tbVisitas[Realizada?]&lt;&gt;"Sim")*(tbVisitas[Cliente]=$B$5)*(tbVisitas[Data]&gt;=VLOOKUP($B$7,Aux!$E$2:$G$13,2,FALSE))*(tbVisitas[Data]&lt;=VLOOKUP($B$7,Aux!$E$2:$G$13,3,FALSE))=1,tbVisitas[Linha]),ROW(H244)),IF((tbVisitas[Realizada?]&lt;&gt;"Sim")*(tbVisitas[Cliente]=$B$5)*(tbVisitas[Data]&gt;=VLOOKUP($B$7,Aux!$E$2:$G$13,2,FALSE))*(tbVisitas[Data]&lt;=VLOOKUP($B$7,Aux!$E$2:$G$13,3,FALSE))=1,tbVisitas[Linha]),0),9),"")</f>
        <v/>
      </c>
    </row>
    <row r="250" spans="4:14" ht="30" customHeight="1" x14ac:dyDescent="0.25">
      <c r="D250" s="28" t="str">
        <f ca="1">IF($G250="","",IFERROR(INDEX(tbVisitas[],MATCH($G250,tbVisitas[Linha],0),2),""))</f>
        <v/>
      </c>
      <c r="E250" s="28" t="str">
        <f ca="1">IF($G250="","",IFERROR(INDEX(tbVisitas[],MATCH($G250,tbVisitas[Linha],0),5),""))</f>
        <v/>
      </c>
      <c r="F250" s="29" t="str">
        <f ca="1">IF($G250="","",IFERROR(INDEX(tbVisitas[],MATCH($G250,tbVisitas[Linha],0),1),""))</f>
        <v/>
      </c>
      <c r="G250" s="30" t="str">
        <f t="array" aca="1" ref="G250" ca="1">IFERROR(INDEX(tbVisitas[],MATCH(SMALL(IF((tbVisitas[Realizada?]="Sim")*(tbVisitas[Cliente]=$B$5)*(tbVisitas[Data]&gt;=VLOOKUP($B$7,Aux!$E$2:$G$13,2,FALSE))*(tbVisitas[Data]&lt;=VLOOKUP($B$7,Aux!$E$2:$G$13,3,FALSE))=1,tbVisitas[Linha]),ROW(A245)),IF((tbVisitas[Realizada?]="Sim")*(tbVisitas[Cliente]=$B$5)*(tbVisitas[Data]&gt;=VLOOKUP($B$7,Aux!$E$2:$G$13,2,FALSE))*(tbVisitas[Data]&lt;=VLOOKUP($B$7,Aux!$E$2:$G$13,3,FALSE))=1,tbVisitas[Linha]),0),9),"")</f>
        <v/>
      </c>
      <c r="I250" s="28" t="str">
        <f ca="1">IF($N250="","",IFERROR(INDEX(tbVisitas[],MATCH($N250,tbVisitas[Linha],0),2),""))</f>
        <v/>
      </c>
      <c r="J250" s="28" t="str">
        <f ca="1">IF($N250="","",IFERROR(INDEX(tbVisitas[],MATCH($N250,tbVisitas[Linha],0),5),""))</f>
        <v/>
      </c>
      <c r="K250" s="29" t="str">
        <f ca="1">IF($N250="","",IFERROR(INDEX(tbVisitas[],MATCH($N250,tbVisitas[Linha],0),1),""))</f>
        <v/>
      </c>
      <c r="L250" s="30" t="str">
        <f ca="1">IF($N250="","",IFERROR(INDEX(tbVisitas[],MATCH($N250,tbVisitas[Linha],0),6),""))</f>
        <v/>
      </c>
      <c r="M250" s="30" t="str">
        <f ca="1">IF($N250="","",IFERROR(INDEX(tbVisitas[],MATCH($N250,tbVisitas[Linha],0),7),""))</f>
        <v/>
      </c>
      <c r="N250" s="30" t="str">
        <f t="array" aca="1" ref="N250" ca="1">IFERROR(INDEX(tbVisitas[],MATCH(SMALL(IF((tbVisitas[Realizada?]&lt;&gt;"Sim")*(tbVisitas[Cliente]=$B$5)*(tbVisitas[Data]&gt;=VLOOKUP($B$7,Aux!$E$2:$G$13,2,FALSE))*(tbVisitas[Data]&lt;=VLOOKUP($B$7,Aux!$E$2:$G$13,3,FALSE))=1,tbVisitas[Linha]),ROW(H245)),IF((tbVisitas[Realizada?]&lt;&gt;"Sim")*(tbVisitas[Cliente]=$B$5)*(tbVisitas[Data]&gt;=VLOOKUP($B$7,Aux!$E$2:$G$13,2,FALSE))*(tbVisitas[Data]&lt;=VLOOKUP($B$7,Aux!$E$2:$G$13,3,FALSE))=1,tbVisitas[Linha]),0),9),"")</f>
        <v/>
      </c>
    </row>
    <row r="251" spans="4:14" ht="30" customHeight="1" x14ac:dyDescent="0.25">
      <c r="D251" s="28" t="str">
        <f ca="1">IF($G251="","",IFERROR(INDEX(tbVisitas[],MATCH($G251,tbVisitas[Linha],0),2),""))</f>
        <v/>
      </c>
      <c r="E251" s="28" t="str">
        <f ca="1">IF($G251="","",IFERROR(INDEX(tbVisitas[],MATCH($G251,tbVisitas[Linha],0),5),""))</f>
        <v/>
      </c>
      <c r="F251" s="29" t="str">
        <f ca="1">IF($G251="","",IFERROR(INDEX(tbVisitas[],MATCH($G251,tbVisitas[Linha],0),1),""))</f>
        <v/>
      </c>
      <c r="G251" s="30" t="str">
        <f t="array" aca="1" ref="G251" ca="1">IFERROR(INDEX(tbVisitas[],MATCH(SMALL(IF((tbVisitas[Realizada?]="Sim")*(tbVisitas[Cliente]=$B$5)*(tbVisitas[Data]&gt;=VLOOKUP($B$7,Aux!$E$2:$G$13,2,FALSE))*(tbVisitas[Data]&lt;=VLOOKUP($B$7,Aux!$E$2:$G$13,3,FALSE))=1,tbVisitas[Linha]),ROW(A246)),IF((tbVisitas[Realizada?]="Sim")*(tbVisitas[Cliente]=$B$5)*(tbVisitas[Data]&gt;=VLOOKUP($B$7,Aux!$E$2:$G$13,2,FALSE))*(tbVisitas[Data]&lt;=VLOOKUP($B$7,Aux!$E$2:$G$13,3,FALSE))=1,tbVisitas[Linha]),0),9),"")</f>
        <v/>
      </c>
      <c r="I251" s="28" t="str">
        <f ca="1">IF($N251="","",IFERROR(INDEX(tbVisitas[],MATCH($N251,tbVisitas[Linha],0),2),""))</f>
        <v/>
      </c>
      <c r="J251" s="28" t="str">
        <f ca="1">IF($N251="","",IFERROR(INDEX(tbVisitas[],MATCH($N251,tbVisitas[Linha],0),5),""))</f>
        <v/>
      </c>
      <c r="K251" s="29" t="str">
        <f ca="1">IF($N251="","",IFERROR(INDEX(tbVisitas[],MATCH($N251,tbVisitas[Linha],0),1),""))</f>
        <v/>
      </c>
      <c r="L251" s="30" t="str">
        <f ca="1">IF($N251="","",IFERROR(INDEX(tbVisitas[],MATCH($N251,tbVisitas[Linha],0),6),""))</f>
        <v/>
      </c>
      <c r="M251" s="30" t="str">
        <f ca="1">IF($N251="","",IFERROR(INDEX(tbVisitas[],MATCH($N251,tbVisitas[Linha],0),7),""))</f>
        <v/>
      </c>
      <c r="N251" s="30" t="str">
        <f t="array" aca="1" ref="N251" ca="1">IFERROR(INDEX(tbVisitas[],MATCH(SMALL(IF((tbVisitas[Realizada?]&lt;&gt;"Sim")*(tbVisitas[Cliente]=$B$5)*(tbVisitas[Data]&gt;=VLOOKUP($B$7,Aux!$E$2:$G$13,2,FALSE))*(tbVisitas[Data]&lt;=VLOOKUP($B$7,Aux!$E$2:$G$13,3,FALSE))=1,tbVisitas[Linha]),ROW(H246)),IF((tbVisitas[Realizada?]&lt;&gt;"Sim")*(tbVisitas[Cliente]=$B$5)*(tbVisitas[Data]&gt;=VLOOKUP($B$7,Aux!$E$2:$G$13,2,FALSE))*(tbVisitas[Data]&lt;=VLOOKUP($B$7,Aux!$E$2:$G$13,3,FALSE))=1,tbVisitas[Linha]),0),9),"")</f>
        <v/>
      </c>
    </row>
    <row r="252" spans="4:14" ht="30" customHeight="1" x14ac:dyDescent="0.25">
      <c r="D252" s="28" t="str">
        <f ca="1">IF($G252="","",IFERROR(INDEX(tbVisitas[],MATCH($G252,tbVisitas[Linha],0),2),""))</f>
        <v/>
      </c>
      <c r="E252" s="28" t="str">
        <f ca="1">IF($G252="","",IFERROR(INDEX(tbVisitas[],MATCH($G252,tbVisitas[Linha],0),5),""))</f>
        <v/>
      </c>
      <c r="F252" s="29" t="str">
        <f ca="1">IF($G252="","",IFERROR(INDEX(tbVisitas[],MATCH($G252,tbVisitas[Linha],0),1),""))</f>
        <v/>
      </c>
      <c r="G252" s="30" t="str">
        <f t="array" aca="1" ref="G252" ca="1">IFERROR(INDEX(tbVisitas[],MATCH(SMALL(IF((tbVisitas[Realizada?]="Sim")*(tbVisitas[Cliente]=$B$5)*(tbVisitas[Data]&gt;=VLOOKUP($B$7,Aux!$E$2:$G$13,2,FALSE))*(tbVisitas[Data]&lt;=VLOOKUP($B$7,Aux!$E$2:$G$13,3,FALSE))=1,tbVisitas[Linha]),ROW(A247)),IF((tbVisitas[Realizada?]="Sim")*(tbVisitas[Cliente]=$B$5)*(tbVisitas[Data]&gt;=VLOOKUP($B$7,Aux!$E$2:$G$13,2,FALSE))*(tbVisitas[Data]&lt;=VLOOKUP($B$7,Aux!$E$2:$G$13,3,FALSE))=1,tbVisitas[Linha]),0),9),"")</f>
        <v/>
      </c>
      <c r="I252" s="28" t="str">
        <f ca="1">IF($N252="","",IFERROR(INDEX(tbVisitas[],MATCH($N252,tbVisitas[Linha],0),2),""))</f>
        <v/>
      </c>
      <c r="J252" s="28" t="str">
        <f ca="1">IF($N252="","",IFERROR(INDEX(tbVisitas[],MATCH($N252,tbVisitas[Linha],0),5),""))</f>
        <v/>
      </c>
      <c r="K252" s="29" t="str">
        <f ca="1">IF($N252="","",IFERROR(INDEX(tbVisitas[],MATCH($N252,tbVisitas[Linha],0),1),""))</f>
        <v/>
      </c>
      <c r="L252" s="30" t="str">
        <f ca="1">IF($N252="","",IFERROR(INDEX(tbVisitas[],MATCH($N252,tbVisitas[Linha],0),6),""))</f>
        <v/>
      </c>
      <c r="M252" s="30" t="str">
        <f ca="1">IF($N252="","",IFERROR(INDEX(tbVisitas[],MATCH($N252,tbVisitas[Linha],0),7),""))</f>
        <v/>
      </c>
      <c r="N252" s="30" t="str">
        <f t="array" aca="1" ref="N252" ca="1">IFERROR(INDEX(tbVisitas[],MATCH(SMALL(IF((tbVisitas[Realizada?]&lt;&gt;"Sim")*(tbVisitas[Cliente]=$B$5)*(tbVisitas[Data]&gt;=VLOOKUP($B$7,Aux!$E$2:$G$13,2,FALSE))*(tbVisitas[Data]&lt;=VLOOKUP($B$7,Aux!$E$2:$G$13,3,FALSE))=1,tbVisitas[Linha]),ROW(H247)),IF((tbVisitas[Realizada?]&lt;&gt;"Sim")*(tbVisitas[Cliente]=$B$5)*(tbVisitas[Data]&gt;=VLOOKUP($B$7,Aux!$E$2:$G$13,2,FALSE))*(tbVisitas[Data]&lt;=VLOOKUP($B$7,Aux!$E$2:$G$13,3,FALSE))=1,tbVisitas[Linha]),0),9),"")</f>
        <v/>
      </c>
    </row>
    <row r="253" spans="4:14" ht="30" customHeight="1" x14ac:dyDescent="0.25">
      <c r="D253" s="28" t="str">
        <f ca="1">IF($G253="","",IFERROR(INDEX(tbVisitas[],MATCH($G253,tbVisitas[Linha],0),2),""))</f>
        <v/>
      </c>
      <c r="E253" s="28" t="str">
        <f ca="1">IF($G253="","",IFERROR(INDEX(tbVisitas[],MATCH($G253,tbVisitas[Linha],0),5),""))</f>
        <v/>
      </c>
      <c r="F253" s="29" t="str">
        <f ca="1">IF($G253="","",IFERROR(INDEX(tbVisitas[],MATCH($G253,tbVisitas[Linha],0),1),""))</f>
        <v/>
      </c>
      <c r="G253" s="30" t="str">
        <f t="array" aca="1" ref="G253" ca="1">IFERROR(INDEX(tbVisitas[],MATCH(SMALL(IF((tbVisitas[Realizada?]="Sim")*(tbVisitas[Cliente]=$B$5)*(tbVisitas[Data]&gt;=VLOOKUP($B$7,Aux!$E$2:$G$13,2,FALSE))*(tbVisitas[Data]&lt;=VLOOKUP($B$7,Aux!$E$2:$G$13,3,FALSE))=1,tbVisitas[Linha]),ROW(A248)),IF((tbVisitas[Realizada?]="Sim")*(tbVisitas[Cliente]=$B$5)*(tbVisitas[Data]&gt;=VLOOKUP($B$7,Aux!$E$2:$G$13,2,FALSE))*(tbVisitas[Data]&lt;=VLOOKUP($B$7,Aux!$E$2:$G$13,3,FALSE))=1,tbVisitas[Linha]),0),9),"")</f>
        <v/>
      </c>
      <c r="I253" s="28" t="str">
        <f ca="1">IF($N253="","",IFERROR(INDEX(tbVisitas[],MATCH($N253,tbVisitas[Linha],0),2),""))</f>
        <v/>
      </c>
      <c r="J253" s="28" t="str">
        <f ca="1">IF($N253="","",IFERROR(INDEX(tbVisitas[],MATCH($N253,tbVisitas[Linha],0),5),""))</f>
        <v/>
      </c>
      <c r="K253" s="29" t="str">
        <f ca="1">IF($N253="","",IFERROR(INDEX(tbVisitas[],MATCH($N253,tbVisitas[Linha],0),1),""))</f>
        <v/>
      </c>
      <c r="L253" s="30" t="str">
        <f ca="1">IF($N253="","",IFERROR(INDEX(tbVisitas[],MATCH($N253,tbVisitas[Linha],0),6),""))</f>
        <v/>
      </c>
      <c r="M253" s="30" t="str">
        <f ca="1">IF($N253="","",IFERROR(INDEX(tbVisitas[],MATCH($N253,tbVisitas[Linha],0),7),""))</f>
        <v/>
      </c>
      <c r="N253" s="30" t="str">
        <f t="array" aca="1" ref="N253" ca="1">IFERROR(INDEX(tbVisitas[],MATCH(SMALL(IF((tbVisitas[Realizada?]&lt;&gt;"Sim")*(tbVisitas[Cliente]=$B$5)*(tbVisitas[Data]&gt;=VLOOKUP($B$7,Aux!$E$2:$G$13,2,FALSE))*(tbVisitas[Data]&lt;=VLOOKUP($B$7,Aux!$E$2:$G$13,3,FALSE))=1,tbVisitas[Linha]),ROW(H248)),IF((tbVisitas[Realizada?]&lt;&gt;"Sim")*(tbVisitas[Cliente]=$B$5)*(tbVisitas[Data]&gt;=VLOOKUP($B$7,Aux!$E$2:$G$13,2,FALSE))*(tbVisitas[Data]&lt;=VLOOKUP($B$7,Aux!$E$2:$G$13,3,FALSE))=1,tbVisitas[Linha]),0),9),"")</f>
        <v/>
      </c>
    </row>
    <row r="254" spans="4:14" ht="30" customHeight="1" x14ac:dyDescent="0.25">
      <c r="D254" s="28" t="str">
        <f ca="1">IF($G254="","",IFERROR(INDEX(tbVisitas[],MATCH($G254,tbVisitas[Linha],0),2),""))</f>
        <v/>
      </c>
      <c r="E254" s="28" t="str">
        <f ca="1">IF($G254="","",IFERROR(INDEX(tbVisitas[],MATCH($G254,tbVisitas[Linha],0),5),""))</f>
        <v/>
      </c>
      <c r="F254" s="29" t="str">
        <f ca="1">IF($G254="","",IFERROR(INDEX(tbVisitas[],MATCH($G254,tbVisitas[Linha],0),1),""))</f>
        <v/>
      </c>
      <c r="G254" s="30" t="str">
        <f t="array" aca="1" ref="G254" ca="1">IFERROR(INDEX(tbVisitas[],MATCH(SMALL(IF((tbVisitas[Realizada?]="Sim")*(tbVisitas[Cliente]=$B$5)*(tbVisitas[Data]&gt;=VLOOKUP($B$7,Aux!$E$2:$G$13,2,FALSE))*(tbVisitas[Data]&lt;=VLOOKUP($B$7,Aux!$E$2:$G$13,3,FALSE))=1,tbVisitas[Linha]),ROW(A249)),IF((tbVisitas[Realizada?]="Sim")*(tbVisitas[Cliente]=$B$5)*(tbVisitas[Data]&gt;=VLOOKUP($B$7,Aux!$E$2:$G$13,2,FALSE))*(tbVisitas[Data]&lt;=VLOOKUP($B$7,Aux!$E$2:$G$13,3,FALSE))=1,tbVisitas[Linha]),0),9),"")</f>
        <v/>
      </c>
      <c r="I254" s="28" t="str">
        <f ca="1">IF($N254="","",IFERROR(INDEX(tbVisitas[],MATCH($N254,tbVisitas[Linha],0),2),""))</f>
        <v/>
      </c>
      <c r="J254" s="28" t="str">
        <f ca="1">IF($N254="","",IFERROR(INDEX(tbVisitas[],MATCH($N254,tbVisitas[Linha],0),5),""))</f>
        <v/>
      </c>
      <c r="K254" s="29" t="str">
        <f ca="1">IF($N254="","",IFERROR(INDEX(tbVisitas[],MATCH($N254,tbVisitas[Linha],0),1),""))</f>
        <v/>
      </c>
      <c r="L254" s="30" t="str">
        <f ca="1">IF($N254="","",IFERROR(INDEX(tbVisitas[],MATCH($N254,tbVisitas[Linha],0),6),""))</f>
        <v/>
      </c>
      <c r="M254" s="30" t="str">
        <f ca="1">IF($N254="","",IFERROR(INDEX(tbVisitas[],MATCH($N254,tbVisitas[Linha],0),7),""))</f>
        <v/>
      </c>
      <c r="N254" s="30" t="str">
        <f t="array" aca="1" ref="N254" ca="1">IFERROR(INDEX(tbVisitas[],MATCH(SMALL(IF((tbVisitas[Realizada?]&lt;&gt;"Sim")*(tbVisitas[Cliente]=$B$5)*(tbVisitas[Data]&gt;=VLOOKUP($B$7,Aux!$E$2:$G$13,2,FALSE))*(tbVisitas[Data]&lt;=VLOOKUP($B$7,Aux!$E$2:$G$13,3,FALSE))=1,tbVisitas[Linha]),ROW(H249)),IF((tbVisitas[Realizada?]&lt;&gt;"Sim")*(tbVisitas[Cliente]=$B$5)*(tbVisitas[Data]&gt;=VLOOKUP($B$7,Aux!$E$2:$G$13,2,FALSE))*(tbVisitas[Data]&lt;=VLOOKUP($B$7,Aux!$E$2:$G$13,3,FALSE))=1,tbVisitas[Linha]),0),9),"")</f>
        <v/>
      </c>
    </row>
    <row r="255" spans="4:14" ht="30" customHeight="1" x14ac:dyDescent="0.25">
      <c r="D255" s="28" t="str">
        <f ca="1">IF($G255="","",IFERROR(INDEX(tbVisitas[],MATCH($G255,tbVisitas[Linha],0),2),""))</f>
        <v/>
      </c>
      <c r="E255" s="28" t="str">
        <f ca="1">IF($G255="","",IFERROR(INDEX(tbVisitas[],MATCH($G255,tbVisitas[Linha],0),5),""))</f>
        <v/>
      </c>
      <c r="F255" s="29" t="str">
        <f ca="1">IF($G255="","",IFERROR(INDEX(tbVisitas[],MATCH($G255,tbVisitas[Linha],0),1),""))</f>
        <v/>
      </c>
      <c r="G255" s="30" t="str">
        <f t="array" aca="1" ref="G255" ca="1">IFERROR(INDEX(tbVisitas[],MATCH(SMALL(IF((tbVisitas[Realizada?]="Sim")*(tbVisitas[Cliente]=$B$5)*(tbVisitas[Data]&gt;=VLOOKUP($B$7,Aux!$E$2:$G$13,2,FALSE))*(tbVisitas[Data]&lt;=VLOOKUP($B$7,Aux!$E$2:$G$13,3,FALSE))=1,tbVisitas[Linha]),ROW(A250)),IF((tbVisitas[Realizada?]="Sim")*(tbVisitas[Cliente]=$B$5)*(tbVisitas[Data]&gt;=VLOOKUP($B$7,Aux!$E$2:$G$13,2,FALSE))*(tbVisitas[Data]&lt;=VLOOKUP($B$7,Aux!$E$2:$G$13,3,FALSE))=1,tbVisitas[Linha]),0),9),"")</f>
        <v/>
      </c>
      <c r="I255" s="28" t="str">
        <f ca="1">IF($N255="","",IFERROR(INDEX(tbVisitas[],MATCH($N255,tbVisitas[Linha],0),2),""))</f>
        <v/>
      </c>
      <c r="J255" s="28" t="str">
        <f ca="1">IF($N255="","",IFERROR(INDEX(tbVisitas[],MATCH($N255,tbVisitas[Linha],0),5),""))</f>
        <v/>
      </c>
      <c r="K255" s="29" t="str">
        <f ca="1">IF($N255="","",IFERROR(INDEX(tbVisitas[],MATCH($N255,tbVisitas[Linha],0),1),""))</f>
        <v/>
      </c>
      <c r="L255" s="30" t="str">
        <f ca="1">IF($N255="","",IFERROR(INDEX(tbVisitas[],MATCH($N255,tbVisitas[Linha],0),6),""))</f>
        <v/>
      </c>
      <c r="M255" s="30" t="str">
        <f ca="1">IF($N255="","",IFERROR(INDEX(tbVisitas[],MATCH($N255,tbVisitas[Linha],0),7),""))</f>
        <v/>
      </c>
      <c r="N255" s="30" t="str">
        <f t="array" aca="1" ref="N255" ca="1">IFERROR(INDEX(tbVisitas[],MATCH(SMALL(IF((tbVisitas[Realizada?]&lt;&gt;"Sim")*(tbVisitas[Cliente]=$B$5)*(tbVisitas[Data]&gt;=VLOOKUP($B$7,Aux!$E$2:$G$13,2,FALSE))*(tbVisitas[Data]&lt;=VLOOKUP($B$7,Aux!$E$2:$G$13,3,FALSE))=1,tbVisitas[Linha]),ROW(H250)),IF((tbVisitas[Realizada?]&lt;&gt;"Sim")*(tbVisitas[Cliente]=$B$5)*(tbVisitas[Data]&gt;=VLOOKUP($B$7,Aux!$E$2:$G$13,2,FALSE))*(tbVisitas[Data]&lt;=VLOOKUP($B$7,Aux!$E$2:$G$13,3,FALSE))=1,tbVisitas[Linha]),0),9),"")</f>
        <v/>
      </c>
    </row>
    <row r="256" spans="4:14" ht="30" customHeight="1" x14ac:dyDescent="0.25">
      <c r="D256" s="28" t="str">
        <f ca="1">IF($G256="","",IFERROR(INDEX(tbVisitas[],MATCH($G256,tbVisitas[Linha],0),2),""))</f>
        <v/>
      </c>
      <c r="E256" s="28" t="str">
        <f ca="1">IF($G256="","",IFERROR(INDEX(tbVisitas[],MATCH($G256,tbVisitas[Linha],0),5),""))</f>
        <v/>
      </c>
      <c r="F256" s="29" t="str">
        <f ca="1">IF($G256="","",IFERROR(INDEX(tbVisitas[],MATCH($G256,tbVisitas[Linha],0),1),""))</f>
        <v/>
      </c>
      <c r="G256" s="30" t="str">
        <f t="array" aca="1" ref="G256" ca="1">IFERROR(INDEX(tbVisitas[],MATCH(SMALL(IF((tbVisitas[Realizada?]="Sim")*(tbVisitas[Cliente]=$B$5)*(tbVisitas[Data]&gt;=VLOOKUP($B$7,Aux!$E$2:$G$13,2,FALSE))*(tbVisitas[Data]&lt;=VLOOKUP($B$7,Aux!$E$2:$G$13,3,FALSE))=1,tbVisitas[Linha]),ROW(A251)),IF((tbVisitas[Realizada?]="Sim")*(tbVisitas[Cliente]=$B$5)*(tbVisitas[Data]&gt;=VLOOKUP($B$7,Aux!$E$2:$G$13,2,FALSE))*(tbVisitas[Data]&lt;=VLOOKUP($B$7,Aux!$E$2:$G$13,3,FALSE))=1,tbVisitas[Linha]),0),9),"")</f>
        <v/>
      </c>
      <c r="I256" s="28" t="str">
        <f ca="1">IF($N256="","",IFERROR(INDEX(tbVisitas[],MATCH($N256,tbVisitas[Linha],0),2),""))</f>
        <v/>
      </c>
      <c r="J256" s="28" t="str">
        <f ca="1">IF($N256="","",IFERROR(INDEX(tbVisitas[],MATCH($N256,tbVisitas[Linha],0),5),""))</f>
        <v/>
      </c>
      <c r="K256" s="29" t="str">
        <f ca="1">IF($N256="","",IFERROR(INDEX(tbVisitas[],MATCH($N256,tbVisitas[Linha],0),1),""))</f>
        <v/>
      </c>
      <c r="L256" s="30" t="str">
        <f ca="1">IF($N256="","",IFERROR(INDEX(tbVisitas[],MATCH($N256,tbVisitas[Linha],0),6),""))</f>
        <v/>
      </c>
      <c r="M256" s="30" t="str">
        <f ca="1">IF($N256="","",IFERROR(INDEX(tbVisitas[],MATCH($N256,tbVisitas[Linha],0),7),""))</f>
        <v/>
      </c>
      <c r="N256" s="30" t="str">
        <f t="array" aca="1" ref="N256" ca="1">IFERROR(INDEX(tbVisitas[],MATCH(SMALL(IF((tbVisitas[Realizada?]&lt;&gt;"Sim")*(tbVisitas[Cliente]=$B$5)*(tbVisitas[Data]&gt;=VLOOKUP($B$7,Aux!$E$2:$G$13,2,FALSE))*(tbVisitas[Data]&lt;=VLOOKUP($B$7,Aux!$E$2:$G$13,3,FALSE))=1,tbVisitas[Linha]),ROW(H251)),IF((tbVisitas[Realizada?]&lt;&gt;"Sim")*(tbVisitas[Cliente]=$B$5)*(tbVisitas[Data]&gt;=VLOOKUP($B$7,Aux!$E$2:$G$13,2,FALSE))*(tbVisitas[Data]&lt;=VLOOKUP($B$7,Aux!$E$2:$G$13,3,FALSE))=1,tbVisitas[Linha]),0),9),"")</f>
        <v/>
      </c>
    </row>
    <row r="257" spans="4:14" ht="30" customHeight="1" x14ac:dyDescent="0.25">
      <c r="D257" s="28" t="str">
        <f ca="1">IF($G257="","",IFERROR(INDEX(tbVisitas[],MATCH($G257,tbVisitas[Linha],0),2),""))</f>
        <v/>
      </c>
      <c r="E257" s="28" t="str">
        <f ca="1">IF($G257="","",IFERROR(INDEX(tbVisitas[],MATCH($G257,tbVisitas[Linha],0),5),""))</f>
        <v/>
      </c>
      <c r="F257" s="29" t="str">
        <f ca="1">IF($G257="","",IFERROR(INDEX(tbVisitas[],MATCH($G257,tbVisitas[Linha],0),1),""))</f>
        <v/>
      </c>
      <c r="G257" s="30" t="str">
        <f t="array" aca="1" ref="G257" ca="1">IFERROR(INDEX(tbVisitas[],MATCH(SMALL(IF((tbVisitas[Realizada?]="Sim")*(tbVisitas[Cliente]=$B$5)*(tbVisitas[Data]&gt;=VLOOKUP($B$7,Aux!$E$2:$G$13,2,FALSE))*(tbVisitas[Data]&lt;=VLOOKUP($B$7,Aux!$E$2:$G$13,3,FALSE))=1,tbVisitas[Linha]),ROW(A252)),IF((tbVisitas[Realizada?]="Sim")*(tbVisitas[Cliente]=$B$5)*(tbVisitas[Data]&gt;=VLOOKUP($B$7,Aux!$E$2:$G$13,2,FALSE))*(tbVisitas[Data]&lt;=VLOOKUP($B$7,Aux!$E$2:$G$13,3,FALSE))=1,tbVisitas[Linha]),0),9),"")</f>
        <v/>
      </c>
      <c r="I257" s="28" t="str">
        <f ca="1">IF($N257="","",IFERROR(INDEX(tbVisitas[],MATCH($N257,tbVisitas[Linha],0),2),""))</f>
        <v/>
      </c>
      <c r="J257" s="28" t="str">
        <f ca="1">IF($N257="","",IFERROR(INDEX(tbVisitas[],MATCH($N257,tbVisitas[Linha],0),5),""))</f>
        <v/>
      </c>
      <c r="K257" s="29" t="str">
        <f ca="1">IF($N257="","",IFERROR(INDEX(tbVisitas[],MATCH($N257,tbVisitas[Linha],0),1),""))</f>
        <v/>
      </c>
      <c r="L257" s="30" t="str">
        <f ca="1">IF($N257="","",IFERROR(INDEX(tbVisitas[],MATCH($N257,tbVisitas[Linha],0),6),""))</f>
        <v/>
      </c>
      <c r="M257" s="30" t="str">
        <f ca="1">IF($N257="","",IFERROR(INDEX(tbVisitas[],MATCH($N257,tbVisitas[Linha],0),7),""))</f>
        <v/>
      </c>
      <c r="N257" s="30" t="str">
        <f t="array" aca="1" ref="N257" ca="1">IFERROR(INDEX(tbVisitas[],MATCH(SMALL(IF((tbVisitas[Realizada?]&lt;&gt;"Sim")*(tbVisitas[Cliente]=$B$5)*(tbVisitas[Data]&gt;=VLOOKUP($B$7,Aux!$E$2:$G$13,2,FALSE))*(tbVisitas[Data]&lt;=VLOOKUP($B$7,Aux!$E$2:$G$13,3,FALSE))=1,tbVisitas[Linha]),ROW(H252)),IF((tbVisitas[Realizada?]&lt;&gt;"Sim")*(tbVisitas[Cliente]=$B$5)*(tbVisitas[Data]&gt;=VLOOKUP($B$7,Aux!$E$2:$G$13,2,FALSE))*(tbVisitas[Data]&lt;=VLOOKUP($B$7,Aux!$E$2:$G$13,3,FALSE))=1,tbVisitas[Linha]),0),9),"")</f>
        <v/>
      </c>
    </row>
    <row r="258" spans="4:14" ht="30" customHeight="1" x14ac:dyDescent="0.25">
      <c r="D258" s="28" t="str">
        <f ca="1">IF($G258="","",IFERROR(INDEX(tbVisitas[],MATCH($G258,tbVisitas[Linha],0),2),""))</f>
        <v/>
      </c>
      <c r="E258" s="28" t="str">
        <f ca="1">IF($G258="","",IFERROR(INDEX(tbVisitas[],MATCH($G258,tbVisitas[Linha],0),5),""))</f>
        <v/>
      </c>
      <c r="F258" s="29" t="str">
        <f ca="1">IF($G258="","",IFERROR(INDEX(tbVisitas[],MATCH($G258,tbVisitas[Linha],0),1),""))</f>
        <v/>
      </c>
      <c r="G258" s="30" t="str">
        <f t="array" aca="1" ref="G258" ca="1">IFERROR(INDEX(tbVisitas[],MATCH(SMALL(IF((tbVisitas[Realizada?]="Sim")*(tbVisitas[Cliente]=$B$5)*(tbVisitas[Data]&gt;=VLOOKUP($B$7,Aux!$E$2:$G$13,2,FALSE))*(tbVisitas[Data]&lt;=VLOOKUP($B$7,Aux!$E$2:$G$13,3,FALSE))=1,tbVisitas[Linha]),ROW(A253)),IF((tbVisitas[Realizada?]="Sim")*(tbVisitas[Cliente]=$B$5)*(tbVisitas[Data]&gt;=VLOOKUP($B$7,Aux!$E$2:$G$13,2,FALSE))*(tbVisitas[Data]&lt;=VLOOKUP($B$7,Aux!$E$2:$G$13,3,FALSE))=1,tbVisitas[Linha]),0),9),"")</f>
        <v/>
      </c>
      <c r="I258" s="28" t="str">
        <f ca="1">IF($N258="","",IFERROR(INDEX(tbVisitas[],MATCH($N258,tbVisitas[Linha],0),2),""))</f>
        <v/>
      </c>
      <c r="J258" s="28" t="str">
        <f ca="1">IF($N258="","",IFERROR(INDEX(tbVisitas[],MATCH($N258,tbVisitas[Linha],0),5),""))</f>
        <v/>
      </c>
      <c r="K258" s="29" t="str">
        <f ca="1">IF($N258="","",IFERROR(INDEX(tbVisitas[],MATCH($N258,tbVisitas[Linha],0),1),""))</f>
        <v/>
      </c>
      <c r="L258" s="30" t="str">
        <f ca="1">IF($N258="","",IFERROR(INDEX(tbVisitas[],MATCH($N258,tbVisitas[Linha],0),6),""))</f>
        <v/>
      </c>
      <c r="M258" s="30" t="str">
        <f ca="1">IF($N258="","",IFERROR(INDEX(tbVisitas[],MATCH($N258,tbVisitas[Linha],0),7),""))</f>
        <v/>
      </c>
      <c r="N258" s="30" t="str">
        <f t="array" aca="1" ref="N258" ca="1">IFERROR(INDEX(tbVisitas[],MATCH(SMALL(IF((tbVisitas[Realizada?]&lt;&gt;"Sim")*(tbVisitas[Cliente]=$B$5)*(tbVisitas[Data]&gt;=VLOOKUP($B$7,Aux!$E$2:$G$13,2,FALSE))*(tbVisitas[Data]&lt;=VLOOKUP($B$7,Aux!$E$2:$G$13,3,FALSE))=1,tbVisitas[Linha]),ROW(H253)),IF((tbVisitas[Realizada?]&lt;&gt;"Sim")*(tbVisitas[Cliente]=$B$5)*(tbVisitas[Data]&gt;=VLOOKUP($B$7,Aux!$E$2:$G$13,2,FALSE))*(tbVisitas[Data]&lt;=VLOOKUP($B$7,Aux!$E$2:$G$13,3,FALSE))=1,tbVisitas[Linha]),0),9),"")</f>
        <v/>
      </c>
    </row>
    <row r="259" spans="4:14" ht="30" customHeight="1" x14ac:dyDescent="0.25">
      <c r="D259" s="28" t="str">
        <f ca="1">IF($G259="","",IFERROR(INDEX(tbVisitas[],MATCH($G259,tbVisitas[Linha],0),2),""))</f>
        <v/>
      </c>
      <c r="E259" s="28" t="str">
        <f ca="1">IF($G259="","",IFERROR(INDEX(tbVisitas[],MATCH($G259,tbVisitas[Linha],0),5),""))</f>
        <v/>
      </c>
      <c r="F259" s="29" t="str">
        <f ca="1">IF($G259="","",IFERROR(INDEX(tbVisitas[],MATCH($G259,tbVisitas[Linha],0),1),""))</f>
        <v/>
      </c>
      <c r="G259" s="30" t="str">
        <f t="array" aca="1" ref="G259" ca="1">IFERROR(INDEX(tbVisitas[],MATCH(SMALL(IF((tbVisitas[Realizada?]="Sim")*(tbVisitas[Cliente]=$B$5)*(tbVisitas[Data]&gt;=VLOOKUP($B$7,Aux!$E$2:$G$13,2,FALSE))*(tbVisitas[Data]&lt;=VLOOKUP($B$7,Aux!$E$2:$G$13,3,FALSE))=1,tbVisitas[Linha]),ROW(A254)),IF((tbVisitas[Realizada?]="Sim")*(tbVisitas[Cliente]=$B$5)*(tbVisitas[Data]&gt;=VLOOKUP($B$7,Aux!$E$2:$G$13,2,FALSE))*(tbVisitas[Data]&lt;=VLOOKUP($B$7,Aux!$E$2:$G$13,3,FALSE))=1,tbVisitas[Linha]),0),9),"")</f>
        <v/>
      </c>
      <c r="I259" s="28" t="str">
        <f ca="1">IF($N259="","",IFERROR(INDEX(tbVisitas[],MATCH($N259,tbVisitas[Linha],0),2),""))</f>
        <v/>
      </c>
      <c r="J259" s="28" t="str">
        <f ca="1">IF($N259="","",IFERROR(INDEX(tbVisitas[],MATCH($N259,tbVisitas[Linha],0),5),""))</f>
        <v/>
      </c>
      <c r="K259" s="29" t="str">
        <f ca="1">IF($N259="","",IFERROR(INDEX(tbVisitas[],MATCH($N259,tbVisitas[Linha],0),1),""))</f>
        <v/>
      </c>
      <c r="L259" s="30" t="str">
        <f ca="1">IF($N259="","",IFERROR(INDEX(tbVisitas[],MATCH($N259,tbVisitas[Linha],0),6),""))</f>
        <v/>
      </c>
      <c r="M259" s="30" t="str">
        <f ca="1">IF($N259="","",IFERROR(INDEX(tbVisitas[],MATCH($N259,tbVisitas[Linha],0),7),""))</f>
        <v/>
      </c>
      <c r="N259" s="30" t="str">
        <f t="array" aca="1" ref="N259" ca="1">IFERROR(INDEX(tbVisitas[],MATCH(SMALL(IF((tbVisitas[Realizada?]&lt;&gt;"Sim")*(tbVisitas[Cliente]=$B$5)*(tbVisitas[Data]&gt;=VLOOKUP($B$7,Aux!$E$2:$G$13,2,FALSE))*(tbVisitas[Data]&lt;=VLOOKUP($B$7,Aux!$E$2:$G$13,3,FALSE))=1,tbVisitas[Linha]),ROW(H254)),IF((tbVisitas[Realizada?]&lt;&gt;"Sim")*(tbVisitas[Cliente]=$B$5)*(tbVisitas[Data]&gt;=VLOOKUP($B$7,Aux!$E$2:$G$13,2,FALSE))*(tbVisitas[Data]&lt;=VLOOKUP($B$7,Aux!$E$2:$G$13,3,FALSE))=1,tbVisitas[Linha]),0),9),"")</f>
        <v/>
      </c>
    </row>
    <row r="260" spans="4:14" ht="30" customHeight="1" x14ac:dyDescent="0.25">
      <c r="D260" s="28" t="str">
        <f ca="1">IF($G260="","",IFERROR(INDEX(tbVisitas[],MATCH($G260,tbVisitas[Linha],0),2),""))</f>
        <v/>
      </c>
      <c r="E260" s="28" t="str">
        <f ca="1">IF($G260="","",IFERROR(INDEX(tbVisitas[],MATCH($G260,tbVisitas[Linha],0),5),""))</f>
        <v/>
      </c>
      <c r="F260" s="29" t="str">
        <f ca="1">IF($G260="","",IFERROR(INDEX(tbVisitas[],MATCH($G260,tbVisitas[Linha],0),1),""))</f>
        <v/>
      </c>
      <c r="G260" s="30" t="str">
        <f t="array" aca="1" ref="G260" ca="1">IFERROR(INDEX(tbVisitas[],MATCH(SMALL(IF((tbVisitas[Realizada?]="Sim")*(tbVisitas[Cliente]=$B$5)*(tbVisitas[Data]&gt;=VLOOKUP($B$7,Aux!$E$2:$G$13,2,FALSE))*(tbVisitas[Data]&lt;=VLOOKUP($B$7,Aux!$E$2:$G$13,3,FALSE))=1,tbVisitas[Linha]),ROW(A255)),IF((tbVisitas[Realizada?]="Sim")*(tbVisitas[Cliente]=$B$5)*(tbVisitas[Data]&gt;=VLOOKUP($B$7,Aux!$E$2:$G$13,2,FALSE))*(tbVisitas[Data]&lt;=VLOOKUP($B$7,Aux!$E$2:$G$13,3,FALSE))=1,tbVisitas[Linha]),0),9),"")</f>
        <v/>
      </c>
      <c r="I260" s="28" t="str">
        <f ca="1">IF($N260="","",IFERROR(INDEX(tbVisitas[],MATCH($N260,tbVisitas[Linha],0),2),""))</f>
        <v/>
      </c>
      <c r="J260" s="28" t="str">
        <f ca="1">IF($N260="","",IFERROR(INDEX(tbVisitas[],MATCH($N260,tbVisitas[Linha],0),5),""))</f>
        <v/>
      </c>
      <c r="K260" s="29" t="str">
        <f ca="1">IF($N260="","",IFERROR(INDEX(tbVisitas[],MATCH($N260,tbVisitas[Linha],0),1),""))</f>
        <v/>
      </c>
      <c r="L260" s="30" t="str">
        <f ca="1">IF($N260="","",IFERROR(INDEX(tbVisitas[],MATCH($N260,tbVisitas[Linha],0),6),""))</f>
        <v/>
      </c>
      <c r="M260" s="30" t="str">
        <f ca="1">IF($N260="","",IFERROR(INDEX(tbVisitas[],MATCH($N260,tbVisitas[Linha],0),7),""))</f>
        <v/>
      </c>
      <c r="N260" s="30" t="str">
        <f t="array" aca="1" ref="N260" ca="1">IFERROR(INDEX(tbVisitas[],MATCH(SMALL(IF((tbVisitas[Realizada?]&lt;&gt;"Sim")*(tbVisitas[Cliente]=$B$5)*(tbVisitas[Data]&gt;=VLOOKUP($B$7,Aux!$E$2:$G$13,2,FALSE))*(tbVisitas[Data]&lt;=VLOOKUP($B$7,Aux!$E$2:$G$13,3,FALSE))=1,tbVisitas[Linha]),ROW(H255)),IF((tbVisitas[Realizada?]&lt;&gt;"Sim")*(tbVisitas[Cliente]=$B$5)*(tbVisitas[Data]&gt;=VLOOKUP($B$7,Aux!$E$2:$G$13,2,FALSE))*(tbVisitas[Data]&lt;=VLOOKUP($B$7,Aux!$E$2:$G$13,3,FALSE))=1,tbVisitas[Linha]),0),9),"")</f>
        <v/>
      </c>
    </row>
    <row r="261" spans="4:14" ht="30" customHeight="1" x14ac:dyDescent="0.25">
      <c r="D261" s="28" t="str">
        <f ca="1">IF($G261="","",IFERROR(INDEX(tbVisitas[],MATCH($G261,tbVisitas[Linha],0),2),""))</f>
        <v/>
      </c>
      <c r="E261" s="28" t="str">
        <f ca="1">IF($G261="","",IFERROR(INDEX(tbVisitas[],MATCH($G261,tbVisitas[Linha],0),5),""))</f>
        <v/>
      </c>
      <c r="F261" s="29" t="str">
        <f ca="1">IF($G261="","",IFERROR(INDEX(tbVisitas[],MATCH($G261,tbVisitas[Linha],0),1),""))</f>
        <v/>
      </c>
      <c r="G261" s="30" t="str">
        <f t="array" aca="1" ref="G261" ca="1">IFERROR(INDEX(tbVisitas[],MATCH(SMALL(IF((tbVisitas[Realizada?]="Sim")*(tbVisitas[Cliente]=$B$5)*(tbVisitas[Data]&gt;=VLOOKUP($B$7,Aux!$E$2:$G$13,2,FALSE))*(tbVisitas[Data]&lt;=VLOOKUP($B$7,Aux!$E$2:$G$13,3,FALSE))=1,tbVisitas[Linha]),ROW(A256)),IF((tbVisitas[Realizada?]="Sim")*(tbVisitas[Cliente]=$B$5)*(tbVisitas[Data]&gt;=VLOOKUP($B$7,Aux!$E$2:$G$13,2,FALSE))*(tbVisitas[Data]&lt;=VLOOKUP($B$7,Aux!$E$2:$G$13,3,FALSE))=1,tbVisitas[Linha]),0),9),"")</f>
        <v/>
      </c>
      <c r="I261" s="28" t="str">
        <f ca="1">IF($N261="","",IFERROR(INDEX(tbVisitas[],MATCH($N261,tbVisitas[Linha],0),2),""))</f>
        <v/>
      </c>
      <c r="J261" s="28" t="str">
        <f ca="1">IF($N261="","",IFERROR(INDEX(tbVisitas[],MATCH($N261,tbVisitas[Linha],0),5),""))</f>
        <v/>
      </c>
      <c r="K261" s="29" t="str">
        <f ca="1">IF($N261="","",IFERROR(INDEX(tbVisitas[],MATCH($N261,tbVisitas[Linha],0),1),""))</f>
        <v/>
      </c>
      <c r="L261" s="30" t="str">
        <f ca="1">IF($N261="","",IFERROR(INDEX(tbVisitas[],MATCH($N261,tbVisitas[Linha],0),6),""))</f>
        <v/>
      </c>
      <c r="M261" s="30" t="str">
        <f ca="1">IF($N261="","",IFERROR(INDEX(tbVisitas[],MATCH($N261,tbVisitas[Linha],0),7),""))</f>
        <v/>
      </c>
      <c r="N261" s="30" t="str">
        <f t="array" aca="1" ref="N261" ca="1">IFERROR(INDEX(tbVisitas[],MATCH(SMALL(IF((tbVisitas[Realizada?]&lt;&gt;"Sim")*(tbVisitas[Cliente]=$B$5)*(tbVisitas[Data]&gt;=VLOOKUP($B$7,Aux!$E$2:$G$13,2,FALSE))*(tbVisitas[Data]&lt;=VLOOKUP($B$7,Aux!$E$2:$G$13,3,FALSE))=1,tbVisitas[Linha]),ROW(H256)),IF((tbVisitas[Realizada?]&lt;&gt;"Sim")*(tbVisitas[Cliente]=$B$5)*(tbVisitas[Data]&gt;=VLOOKUP($B$7,Aux!$E$2:$G$13,2,FALSE))*(tbVisitas[Data]&lt;=VLOOKUP($B$7,Aux!$E$2:$G$13,3,FALSE))=1,tbVisitas[Linha]),0),9),"")</f>
        <v/>
      </c>
    </row>
    <row r="262" spans="4:14" ht="30" customHeight="1" x14ac:dyDescent="0.25">
      <c r="D262" s="28" t="str">
        <f ca="1">IF($G262="","",IFERROR(INDEX(tbVisitas[],MATCH($G262,tbVisitas[Linha],0),2),""))</f>
        <v/>
      </c>
      <c r="E262" s="28" t="str">
        <f ca="1">IF($G262="","",IFERROR(INDEX(tbVisitas[],MATCH($G262,tbVisitas[Linha],0),5),""))</f>
        <v/>
      </c>
      <c r="F262" s="29" t="str">
        <f ca="1">IF($G262="","",IFERROR(INDEX(tbVisitas[],MATCH($G262,tbVisitas[Linha],0),1),""))</f>
        <v/>
      </c>
      <c r="G262" s="30" t="str">
        <f t="array" aca="1" ref="G262" ca="1">IFERROR(INDEX(tbVisitas[],MATCH(SMALL(IF((tbVisitas[Realizada?]="Sim")*(tbVisitas[Cliente]=$B$5)*(tbVisitas[Data]&gt;=VLOOKUP($B$7,Aux!$E$2:$G$13,2,FALSE))*(tbVisitas[Data]&lt;=VLOOKUP($B$7,Aux!$E$2:$G$13,3,FALSE))=1,tbVisitas[Linha]),ROW(A257)),IF((tbVisitas[Realizada?]="Sim")*(tbVisitas[Cliente]=$B$5)*(tbVisitas[Data]&gt;=VLOOKUP($B$7,Aux!$E$2:$G$13,2,FALSE))*(tbVisitas[Data]&lt;=VLOOKUP($B$7,Aux!$E$2:$G$13,3,FALSE))=1,tbVisitas[Linha]),0),9),"")</f>
        <v/>
      </c>
      <c r="I262" s="28" t="str">
        <f ca="1">IF($N262="","",IFERROR(INDEX(tbVisitas[],MATCH($N262,tbVisitas[Linha],0),2),""))</f>
        <v/>
      </c>
      <c r="J262" s="28" t="str">
        <f ca="1">IF($N262="","",IFERROR(INDEX(tbVisitas[],MATCH($N262,tbVisitas[Linha],0),5),""))</f>
        <v/>
      </c>
      <c r="K262" s="29" t="str">
        <f ca="1">IF($N262="","",IFERROR(INDEX(tbVisitas[],MATCH($N262,tbVisitas[Linha],0),1),""))</f>
        <v/>
      </c>
      <c r="L262" s="30" t="str">
        <f ca="1">IF($N262="","",IFERROR(INDEX(tbVisitas[],MATCH($N262,tbVisitas[Linha],0),6),""))</f>
        <v/>
      </c>
      <c r="M262" s="30" t="str">
        <f ca="1">IF($N262="","",IFERROR(INDEX(tbVisitas[],MATCH($N262,tbVisitas[Linha],0),7),""))</f>
        <v/>
      </c>
      <c r="N262" s="30" t="str">
        <f t="array" aca="1" ref="N262" ca="1">IFERROR(INDEX(tbVisitas[],MATCH(SMALL(IF((tbVisitas[Realizada?]&lt;&gt;"Sim")*(tbVisitas[Cliente]=$B$5)*(tbVisitas[Data]&gt;=VLOOKUP($B$7,Aux!$E$2:$G$13,2,FALSE))*(tbVisitas[Data]&lt;=VLOOKUP($B$7,Aux!$E$2:$G$13,3,FALSE))=1,tbVisitas[Linha]),ROW(H257)),IF((tbVisitas[Realizada?]&lt;&gt;"Sim")*(tbVisitas[Cliente]=$B$5)*(tbVisitas[Data]&gt;=VLOOKUP($B$7,Aux!$E$2:$G$13,2,FALSE))*(tbVisitas[Data]&lt;=VLOOKUP($B$7,Aux!$E$2:$G$13,3,FALSE))=1,tbVisitas[Linha]),0),9),"")</f>
        <v/>
      </c>
    </row>
    <row r="263" spans="4:14" ht="30" customHeight="1" x14ac:dyDescent="0.25">
      <c r="D263" s="28" t="str">
        <f ca="1">IF($G263="","",IFERROR(INDEX(tbVisitas[],MATCH($G263,tbVisitas[Linha],0),2),""))</f>
        <v/>
      </c>
      <c r="E263" s="28" t="str">
        <f ca="1">IF($G263="","",IFERROR(INDEX(tbVisitas[],MATCH($G263,tbVisitas[Linha],0),5),""))</f>
        <v/>
      </c>
      <c r="F263" s="29" t="str">
        <f ca="1">IF($G263="","",IFERROR(INDEX(tbVisitas[],MATCH($G263,tbVisitas[Linha],0),1),""))</f>
        <v/>
      </c>
      <c r="G263" s="30" t="str">
        <f t="array" aca="1" ref="G263" ca="1">IFERROR(INDEX(tbVisitas[],MATCH(SMALL(IF((tbVisitas[Realizada?]="Sim")*(tbVisitas[Cliente]=$B$5)*(tbVisitas[Data]&gt;=VLOOKUP($B$7,Aux!$E$2:$G$13,2,FALSE))*(tbVisitas[Data]&lt;=VLOOKUP($B$7,Aux!$E$2:$G$13,3,FALSE))=1,tbVisitas[Linha]),ROW(A258)),IF((tbVisitas[Realizada?]="Sim")*(tbVisitas[Cliente]=$B$5)*(tbVisitas[Data]&gt;=VLOOKUP($B$7,Aux!$E$2:$G$13,2,FALSE))*(tbVisitas[Data]&lt;=VLOOKUP($B$7,Aux!$E$2:$G$13,3,FALSE))=1,tbVisitas[Linha]),0),9),"")</f>
        <v/>
      </c>
      <c r="I263" s="28" t="str">
        <f ca="1">IF($N263="","",IFERROR(INDEX(tbVisitas[],MATCH($N263,tbVisitas[Linha],0),2),""))</f>
        <v/>
      </c>
      <c r="J263" s="28" t="str">
        <f ca="1">IF($N263="","",IFERROR(INDEX(tbVisitas[],MATCH($N263,tbVisitas[Linha],0),5),""))</f>
        <v/>
      </c>
      <c r="K263" s="29" t="str">
        <f ca="1">IF($N263="","",IFERROR(INDEX(tbVisitas[],MATCH($N263,tbVisitas[Linha],0),1),""))</f>
        <v/>
      </c>
      <c r="L263" s="30" t="str">
        <f ca="1">IF($N263="","",IFERROR(INDEX(tbVisitas[],MATCH($N263,tbVisitas[Linha],0),6),""))</f>
        <v/>
      </c>
      <c r="M263" s="30" t="str">
        <f ca="1">IF($N263="","",IFERROR(INDEX(tbVisitas[],MATCH($N263,tbVisitas[Linha],0),7),""))</f>
        <v/>
      </c>
      <c r="N263" s="30" t="str">
        <f t="array" aca="1" ref="N263" ca="1">IFERROR(INDEX(tbVisitas[],MATCH(SMALL(IF((tbVisitas[Realizada?]&lt;&gt;"Sim")*(tbVisitas[Cliente]=$B$5)*(tbVisitas[Data]&gt;=VLOOKUP($B$7,Aux!$E$2:$G$13,2,FALSE))*(tbVisitas[Data]&lt;=VLOOKUP($B$7,Aux!$E$2:$G$13,3,FALSE))=1,tbVisitas[Linha]),ROW(H258)),IF((tbVisitas[Realizada?]&lt;&gt;"Sim")*(tbVisitas[Cliente]=$B$5)*(tbVisitas[Data]&gt;=VLOOKUP($B$7,Aux!$E$2:$G$13,2,FALSE))*(tbVisitas[Data]&lt;=VLOOKUP($B$7,Aux!$E$2:$G$13,3,FALSE))=1,tbVisitas[Linha]),0),9),"")</f>
        <v/>
      </c>
    </row>
    <row r="264" spans="4:14" ht="30" customHeight="1" x14ac:dyDescent="0.25">
      <c r="D264" s="28" t="str">
        <f ca="1">IF($G264="","",IFERROR(INDEX(tbVisitas[],MATCH($G264,tbVisitas[Linha],0),2),""))</f>
        <v/>
      </c>
      <c r="E264" s="28" t="str">
        <f ca="1">IF($G264="","",IFERROR(INDEX(tbVisitas[],MATCH($G264,tbVisitas[Linha],0),5),""))</f>
        <v/>
      </c>
      <c r="F264" s="29" t="str">
        <f ca="1">IF($G264="","",IFERROR(INDEX(tbVisitas[],MATCH($G264,tbVisitas[Linha],0),1),""))</f>
        <v/>
      </c>
      <c r="G264" s="30" t="str">
        <f t="array" aca="1" ref="G264" ca="1">IFERROR(INDEX(tbVisitas[],MATCH(SMALL(IF((tbVisitas[Realizada?]="Sim")*(tbVisitas[Cliente]=$B$5)*(tbVisitas[Data]&gt;=VLOOKUP($B$7,Aux!$E$2:$G$13,2,FALSE))*(tbVisitas[Data]&lt;=VLOOKUP($B$7,Aux!$E$2:$G$13,3,FALSE))=1,tbVisitas[Linha]),ROW(A259)),IF((tbVisitas[Realizada?]="Sim")*(tbVisitas[Cliente]=$B$5)*(tbVisitas[Data]&gt;=VLOOKUP($B$7,Aux!$E$2:$G$13,2,FALSE))*(tbVisitas[Data]&lt;=VLOOKUP($B$7,Aux!$E$2:$G$13,3,FALSE))=1,tbVisitas[Linha]),0),9),"")</f>
        <v/>
      </c>
      <c r="I264" s="28" t="str">
        <f ca="1">IF($N264="","",IFERROR(INDEX(tbVisitas[],MATCH($N264,tbVisitas[Linha],0),2),""))</f>
        <v/>
      </c>
      <c r="J264" s="28" t="str">
        <f ca="1">IF($N264="","",IFERROR(INDEX(tbVisitas[],MATCH($N264,tbVisitas[Linha],0),5),""))</f>
        <v/>
      </c>
      <c r="K264" s="29" t="str">
        <f ca="1">IF($N264="","",IFERROR(INDEX(tbVisitas[],MATCH($N264,tbVisitas[Linha],0),1),""))</f>
        <v/>
      </c>
      <c r="L264" s="30" t="str">
        <f ca="1">IF($N264="","",IFERROR(INDEX(tbVisitas[],MATCH($N264,tbVisitas[Linha],0),6),""))</f>
        <v/>
      </c>
      <c r="M264" s="30" t="str">
        <f ca="1">IF($N264="","",IFERROR(INDEX(tbVisitas[],MATCH($N264,tbVisitas[Linha],0),7),""))</f>
        <v/>
      </c>
      <c r="N264" s="30" t="str">
        <f t="array" aca="1" ref="N264" ca="1">IFERROR(INDEX(tbVisitas[],MATCH(SMALL(IF((tbVisitas[Realizada?]&lt;&gt;"Sim")*(tbVisitas[Cliente]=$B$5)*(tbVisitas[Data]&gt;=VLOOKUP($B$7,Aux!$E$2:$G$13,2,FALSE))*(tbVisitas[Data]&lt;=VLOOKUP($B$7,Aux!$E$2:$G$13,3,FALSE))=1,tbVisitas[Linha]),ROW(H259)),IF((tbVisitas[Realizada?]&lt;&gt;"Sim")*(tbVisitas[Cliente]=$B$5)*(tbVisitas[Data]&gt;=VLOOKUP($B$7,Aux!$E$2:$G$13,2,FALSE))*(tbVisitas[Data]&lt;=VLOOKUP($B$7,Aux!$E$2:$G$13,3,FALSE))=1,tbVisitas[Linha]),0),9),"")</f>
        <v/>
      </c>
    </row>
    <row r="265" spans="4:14" ht="30" customHeight="1" x14ac:dyDescent="0.25">
      <c r="D265" s="28" t="str">
        <f ca="1">IF($G265="","",IFERROR(INDEX(tbVisitas[],MATCH($G265,tbVisitas[Linha],0),2),""))</f>
        <v/>
      </c>
      <c r="E265" s="28" t="str">
        <f ca="1">IF($G265="","",IFERROR(INDEX(tbVisitas[],MATCH($G265,tbVisitas[Linha],0),5),""))</f>
        <v/>
      </c>
      <c r="F265" s="29" t="str">
        <f ca="1">IF($G265="","",IFERROR(INDEX(tbVisitas[],MATCH($G265,tbVisitas[Linha],0),1),""))</f>
        <v/>
      </c>
      <c r="G265" s="30" t="str">
        <f t="array" aca="1" ref="G265" ca="1">IFERROR(INDEX(tbVisitas[],MATCH(SMALL(IF((tbVisitas[Realizada?]="Sim")*(tbVisitas[Cliente]=$B$5)*(tbVisitas[Data]&gt;=VLOOKUP($B$7,Aux!$E$2:$G$13,2,FALSE))*(tbVisitas[Data]&lt;=VLOOKUP($B$7,Aux!$E$2:$G$13,3,FALSE))=1,tbVisitas[Linha]),ROW(A260)),IF((tbVisitas[Realizada?]="Sim")*(tbVisitas[Cliente]=$B$5)*(tbVisitas[Data]&gt;=VLOOKUP($B$7,Aux!$E$2:$G$13,2,FALSE))*(tbVisitas[Data]&lt;=VLOOKUP($B$7,Aux!$E$2:$G$13,3,FALSE))=1,tbVisitas[Linha]),0),9),"")</f>
        <v/>
      </c>
      <c r="I265" s="28" t="str">
        <f ca="1">IF($N265="","",IFERROR(INDEX(tbVisitas[],MATCH($N265,tbVisitas[Linha],0),2),""))</f>
        <v/>
      </c>
      <c r="J265" s="28" t="str">
        <f ca="1">IF($N265="","",IFERROR(INDEX(tbVisitas[],MATCH($N265,tbVisitas[Linha],0),5),""))</f>
        <v/>
      </c>
      <c r="K265" s="29" t="str">
        <f ca="1">IF($N265="","",IFERROR(INDEX(tbVisitas[],MATCH($N265,tbVisitas[Linha],0),1),""))</f>
        <v/>
      </c>
      <c r="L265" s="30" t="str">
        <f ca="1">IF($N265="","",IFERROR(INDEX(tbVisitas[],MATCH($N265,tbVisitas[Linha],0),6),""))</f>
        <v/>
      </c>
      <c r="M265" s="30" t="str">
        <f ca="1">IF($N265="","",IFERROR(INDEX(tbVisitas[],MATCH($N265,tbVisitas[Linha],0),7),""))</f>
        <v/>
      </c>
      <c r="N265" s="30" t="str">
        <f t="array" aca="1" ref="N265" ca="1">IFERROR(INDEX(tbVisitas[],MATCH(SMALL(IF((tbVisitas[Realizada?]&lt;&gt;"Sim")*(tbVisitas[Cliente]=$B$5)*(tbVisitas[Data]&gt;=VLOOKUP($B$7,Aux!$E$2:$G$13,2,FALSE))*(tbVisitas[Data]&lt;=VLOOKUP($B$7,Aux!$E$2:$G$13,3,FALSE))=1,tbVisitas[Linha]),ROW(H260)),IF((tbVisitas[Realizada?]&lt;&gt;"Sim")*(tbVisitas[Cliente]=$B$5)*(tbVisitas[Data]&gt;=VLOOKUP($B$7,Aux!$E$2:$G$13,2,FALSE))*(tbVisitas[Data]&lt;=VLOOKUP($B$7,Aux!$E$2:$G$13,3,FALSE))=1,tbVisitas[Linha]),0),9),"")</f>
        <v/>
      </c>
    </row>
    <row r="266" spans="4:14" ht="30" customHeight="1" x14ac:dyDescent="0.25">
      <c r="D266" s="28" t="str">
        <f ca="1">IF($G266="","",IFERROR(INDEX(tbVisitas[],MATCH($G266,tbVisitas[Linha],0),2),""))</f>
        <v/>
      </c>
      <c r="E266" s="28" t="str">
        <f ca="1">IF($G266="","",IFERROR(INDEX(tbVisitas[],MATCH($G266,tbVisitas[Linha],0),5),""))</f>
        <v/>
      </c>
      <c r="F266" s="29" t="str">
        <f ca="1">IF($G266="","",IFERROR(INDEX(tbVisitas[],MATCH($G266,tbVisitas[Linha],0),1),""))</f>
        <v/>
      </c>
      <c r="G266" s="30" t="str">
        <f t="array" aca="1" ref="G266" ca="1">IFERROR(INDEX(tbVisitas[],MATCH(SMALL(IF((tbVisitas[Realizada?]="Sim")*(tbVisitas[Cliente]=$B$5)*(tbVisitas[Data]&gt;=VLOOKUP($B$7,Aux!$E$2:$G$13,2,FALSE))*(tbVisitas[Data]&lt;=VLOOKUP($B$7,Aux!$E$2:$G$13,3,FALSE))=1,tbVisitas[Linha]),ROW(A261)),IF((tbVisitas[Realizada?]="Sim")*(tbVisitas[Cliente]=$B$5)*(tbVisitas[Data]&gt;=VLOOKUP($B$7,Aux!$E$2:$G$13,2,FALSE))*(tbVisitas[Data]&lt;=VLOOKUP($B$7,Aux!$E$2:$G$13,3,FALSE))=1,tbVisitas[Linha]),0),9),"")</f>
        <v/>
      </c>
      <c r="I266" s="28" t="str">
        <f ca="1">IF($N266="","",IFERROR(INDEX(tbVisitas[],MATCH($N266,tbVisitas[Linha],0),2),""))</f>
        <v/>
      </c>
      <c r="J266" s="28" t="str">
        <f ca="1">IF($N266="","",IFERROR(INDEX(tbVisitas[],MATCH($N266,tbVisitas[Linha],0),5),""))</f>
        <v/>
      </c>
      <c r="K266" s="29" t="str">
        <f ca="1">IF($N266="","",IFERROR(INDEX(tbVisitas[],MATCH($N266,tbVisitas[Linha],0),1),""))</f>
        <v/>
      </c>
      <c r="L266" s="30" t="str">
        <f ca="1">IF($N266="","",IFERROR(INDEX(tbVisitas[],MATCH($N266,tbVisitas[Linha],0),6),""))</f>
        <v/>
      </c>
      <c r="M266" s="30" t="str">
        <f ca="1">IF($N266="","",IFERROR(INDEX(tbVisitas[],MATCH($N266,tbVisitas[Linha],0),7),""))</f>
        <v/>
      </c>
      <c r="N266" s="30" t="str">
        <f t="array" aca="1" ref="N266" ca="1">IFERROR(INDEX(tbVisitas[],MATCH(SMALL(IF((tbVisitas[Realizada?]&lt;&gt;"Sim")*(tbVisitas[Cliente]=$B$5)*(tbVisitas[Data]&gt;=VLOOKUP($B$7,Aux!$E$2:$G$13,2,FALSE))*(tbVisitas[Data]&lt;=VLOOKUP($B$7,Aux!$E$2:$G$13,3,FALSE))=1,tbVisitas[Linha]),ROW(H261)),IF((tbVisitas[Realizada?]&lt;&gt;"Sim")*(tbVisitas[Cliente]=$B$5)*(tbVisitas[Data]&gt;=VLOOKUP($B$7,Aux!$E$2:$G$13,2,FALSE))*(tbVisitas[Data]&lt;=VLOOKUP($B$7,Aux!$E$2:$G$13,3,FALSE))=1,tbVisitas[Linha]),0),9),"")</f>
        <v/>
      </c>
    </row>
    <row r="267" spans="4:14" ht="30" customHeight="1" x14ac:dyDescent="0.25">
      <c r="D267" s="28" t="str">
        <f ca="1">IF($G267="","",IFERROR(INDEX(tbVisitas[],MATCH($G267,tbVisitas[Linha],0),2),""))</f>
        <v/>
      </c>
      <c r="E267" s="28" t="str">
        <f ca="1">IF($G267="","",IFERROR(INDEX(tbVisitas[],MATCH($G267,tbVisitas[Linha],0),5),""))</f>
        <v/>
      </c>
      <c r="F267" s="29" t="str">
        <f ca="1">IF($G267="","",IFERROR(INDEX(tbVisitas[],MATCH($G267,tbVisitas[Linha],0),1),""))</f>
        <v/>
      </c>
      <c r="G267" s="30" t="str">
        <f t="array" aca="1" ref="G267" ca="1">IFERROR(INDEX(tbVisitas[],MATCH(SMALL(IF((tbVisitas[Realizada?]="Sim")*(tbVisitas[Cliente]=$B$5)*(tbVisitas[Data]&gt;=VLOOKUP($B$7,Aux!$E$2:$G$13,2,FALSE))*(tbVisitas[Data]&lt;=VLOOKUP($B$7,Aux!$E$2:$G$13,3,FALSE))=1,tbVisitas[Linha]),ROW(A262)),IF((tbVisitas[Realizada?]="Sim")*(tbVisitas[Cliente]=$B$5)*(tbVisitas[Data]&gt;=VLOOKUP($B$7,Aux!$E$2:$G$13,2,FALSE))*(tbVisitas[Data]&lt;=VLOOKUP($B$7,Aux!$E$2:$G$13,3,FALSE))=1,tbVisitas[Linha]),0),9),"")</f>
        <v/>
      </c>
      <c r="I267" s="28" t="str">
        <f ca="1">IF($N267="","",IFERROR(INDEX(tbVisitas[],MATCH($N267,tbVisitas[Linha],0),2),""))</f>
        <v/>
      </c>
      <c r="J267" s="28" t="str">
        <f ca="1">IF($N267="","",IFERROR(INDEX(tbVisitas[],MATCH($N267,tbVisitas[Linha],0),5),""))</f>
        <v/>
      </c>
      <c r="K267" s="29" t="str">
        <f ca="1">IF($N267="","",IFERROR(INDEX(tbVisitas[],MATCH($N267,tbVisitas[Linha],0),1),""))</f>
        <v/>
      </c>
      <c r="L267" s="30" t="str">
        <f ca="1">IF($N267="","",IFERROR(INDEX(tbVisitas[],MATCH($N267,tbVisitas[Linha],0),6),""))</f>
        <v/>
      </c>
      <c r="M267" s="30" t="str">
        <f ca="1">IF($N267="","",IFERROR(INDEX(tbVisitas[],MATCH($N267,tbVisitas[Linha],0),7),""))</f>
        <v/>
      </c>
      <c r="N267" s="30" t="str">
        <f t="array" aca="1" ref="N267" ca="1">IFERROR(INDEX(tbVisitas[],MATCH(SMALL(IF((tbVisitas[Realizada?]&lt;&gt;"Sim")*(tbVisitas[Cliente]=$B$5)*(tbVisitas[Data]&gt;=VLOOKUP($B$7,Aux!$E$2:$G$13,2,FALSE))*(tbVisitas[Data]&lt;=VLOOKUP($B$7,Aux!$E$2:$G$13,3,FALSE))=1,tbVisitas[Linha]),ROW(H262)),IF((tbVisitas[Realizada?]&lt;&gt;"Sim")*(tbVisitas[Cliente]=$B$5)*(tbVisitas[Data]&gt;=VLOOKUP($B$7,Aux!$E$2:$G$13,2,FALSE))*(tbVisitas[Data]&lt;=VLOOKUP($B$7,Aux!$E$2:$G$13,3,FALSE))=1,tbVisitas[Linha]),0),9),"")</f>
        <v/>
      </c>
    </row>
    <row r="268" spans="4:14" ht="30" customHeight="1" x14ac:dyDescent="0.25">
      <c r="D268" s="28" t="str">
        <f ca="1">IF($G268="","",IFERROR(INDEX(tbVisitas[],MATCH($G268,tbVisitas[Linha],0),2),""))</f>
        <v/>
      </c>
      <c r="E268" s="28" t="str">
        <f ca="1">IF($G268="","",IFERROR(INDEX(tbVisitas[],MATCH($G268,tbVisitas[Linha],0),5),""))</f>
        <v/>
      </c>
      <c r="F268" s="29" t="str">
        <f ca="1">IF($G268="","",IFERROR(INDEX(tbVisitas[],MATCH($G268,tbVisitas[Linha],0),1),""))</f>
        <v/>
      </c>
      <c r="G268" s="30" t="str">
        <f t="array" aca="1" ref="G268" ca="1">IFERROR(INDEX(tbVisitas[],MATCH(SMALL(IF((tbVisitas[Realizada?]="Sim")*(tbVisitas[Cliente]=$B$5)*(tbVisitas[Data]&gt;=VLOOKUP($B$7,Aux!$E$2:$G$13,2,FALSE))*(tbVisitas[Data]&lt;=VLOOKUP($B$7,Aux!$E$2:$G$13,3,FALSE))=1,tbVisitas[Linha]),ROW(A263)),IF((tbVisitas[Realizada?]="Sim")*(tbVisitas[Cliente]=$B$5)*(tbVisitas[Data]&gt;=VLOOKUP($B$7,Aux!$E$2:$G$13,2,FALSE))*(tbVisitas[Data]&lt;=VLOOKUP($B$7,Aux!$E$2:$G$13,3,FALSE))=1,tbVisitas[Linha]),0),9),"")</f>
        <v/>
      </c>
      <c r="I268" s="28" t="str">
        <f ca="1">IF($N268="","",IFERROR(INDEX(tbVisitas[],MATCH($N268,tbVisitas[Linha],0),2),""))</f>
        <v/>
      </c>
      <c r="J268" s="28" t="str">
        <f ca="1">IF($N268="","",IFERROR(INDEX(tbVisitas[],MATCH($N268,tbVisitas[Linha],0),5),""))</f>
        <v/>
      </c>
      <c r="K268" s="29" t="str">
        <f ca="1">IF($N268="","",IFERROR(INDEX(tbVisitas[],MATCH($N268,tbVisitas[Linha],0),1),""))</f>
        <v/>
      </c>
      <c r="L268" s="30" t="str">
        <f ca="1">IF($N268="","",IFERROR(INDEX(tbVisitas[],MATCH($N268,tbVisitas[Linha],0),6),""))</f>
        <v/>
      </c>
      <c r="M268" s="30" t="str">
        <f ca="1">IF($N268="","",IFERROR(INDEX(tbVisitas[],MATCH($N268,tbVisitas[Linha],0),7),""))</f>
        <v/>
      </c>
      <c r="N268" s="30" t="str">
        <f t="array" aca="1" ref="N268" ca="1">IFERROR(INDEX(tbVisitas[],MATCH(SMALL(IF((tbVisitas[Realizada?]&lt;&gt;"Sim")*(tbVisitas[Cliente]=$B$5)*(tbVisitas[Data]&gt;=VLOOKUP($B$7,Aux!$E$2:$G$13,2,FALSE))*(tbVisitas[Data]&lt;=VLOOKUP($B$7,Aux!$E$2:$G$13,3,FALSE))=1,tbVisitas[Linha]),ROW(H263)),IF((tbVisitas[Realizada?]&lt;&gt;"Sim")*(tbVisitas[Cliente]=$B$5)*(tbVisitas[Data]&gt;=VLOOKUP($B$7,Aux!$E$2:$G$13,2,FALSE))*(tbVisitas[Data]&lt;=VLOOKUP($B$7,Aux!$E$2:$G$13,3,FALSE))=1,tbVisitas[Linha]),0),9),"")</f>
        <v/>
      </c>
    </row>
    <row r="269" spans="4:14" ht="30" customHeight="1" x14ac:dyDescent="0.25">
      <c r="D269" s="28" t="str">
        <f ca="1">IF($G269="","",IFERROR(INDEX(tbVisitas[],MATCH($G269,tbVisitas[Linha],0),2),""))</f>
        <v/>
      </c>
      <c r="E269" s="28" t="str">
        <f ca="1">IF($G269="","",IFERROR(INDEX(tbVisitas[],MATCH($G269,tbVisitas[Linha],0),5),""))</f>
        <v/>
      </c>
      <c r="F269" s="29" t="str">
        <f ca="1">IF($G269="","",IFERROR(INDEX(tbVisitas[],MATCH($G269,tbVisitas[Linha],0),1),""))</f>
        <v/>
      </c>
      <c r="G269" s="30" t="str">
        <f t="array" aca="1" ref="G269" ca="1">IFERROR(INDEX(tbVisitas[],MATCH(SMALL(IF((tbVisitas[Realizada?]="Sim")*(tbVisitas[Cliente]=$B$5)*(tbVisitas[Data]&gt;=VLOOKUP($B$7,Aux!$E$2:$G$13,2,FALSE))*(tbVisitas[Data]&lt;=VLOOKUP($B$7,Aux!$E$2:$G$13,3,FALSE))=1,tbVisitas[Linha]),ROW(A264)),IF((tbVisitas[Realizada?]="Sim")*(tbVisitas[Cliente]=$B$5)*(tbVisitas[Data]&gt;=VLOOKUP($B$7,Aux!$E$2:$G$13,2,FALSE))*(tbVisitas[Data]&lt;=VLOOKUP($B$7,Aux!$E$2:$G$13,3,FALSE))=1,tbVisitas[Linha]),0),9),"")</f>
        <v/>
      </c>
      <c r="I269" s="28" t="str">
        <f ca="1">IF($N269="","",IFERROR(INDEX(tbVisitas[],MATCH($N269,tbVisitas[Linha],0),2),""))</f>
        <v/>
      </c>
      <c r="J269" s="28" t="str">
        <f ca="1">IF($N269="","",IFERROR(INDEX(tbVisitas[],MATCH($N269,tbVisitas[Linha],0),5),""))</f>
        <v/>
      </c>
      <c r="K269" s="29" t="str">
        <f ca="1">IF($N269="","",IFERROR(INDEX(tbVisitas[],MATCH($N269,tbVisitas[Linha],0),1),""))</f>
        <v/>
      </c>
      <c r="L269" s="30" t="str">
        <f ca="1">IF($N269="","",IFERROR(INDEX(tbVisitas[],MATCH($N269,tbVisitas[Linha],0),6),""))</f>
        <v/>
      </c>
      <c r="M269" s="30" t="str">
        <f ca="1">IF($N269="","",IFERROR(INDEX(tbVisitas[],MATCH($N269,tbVisitas[Linha],0),7),""))</f>
        <v/>
      </c>
      <c r="N269" s="30" t="str">
        <f t="array" aca="1" ref="N269" ca="1">IFERROR(INDEX(tbVisitas[],MATCH(SMALL(IF((tbVisitas[Realizada?]&lt;&gt;"Sim")*(tbVisitas[Cliente]=$B$5)*(tbVisitas[Data]&gt;=VLOOKUP($B$7,Aux!$E$2:$G$13,2,FALSE))*(tbVisitas[Data]&lt;=VLOOKUP($B$7,Aux!$E$2:$G$13,3,FALSE))=1,tbVisitas[Linha]),ROW(H264)),IF((tbVisitas[Realizada?]&lt;&gt;"Sim")*(tbVisitas[Cliente]=$B$5)*(tbVisitas[Data]&gt;=VLOOKUP($B$7,Aux!$E$2:$G$13,2,FALSE))*(tbVisitas[Data]&lt;=VLOOKUP($B$7,Aux!$E$2:$G$13,3,FALSE))=1,tbVisitas[Linha]),0),9),"")</f>
        <v/>
      </c>
    </row>
    <row r="270" spans="4:14" ht="30" customHeight="1" x14ac:dyDescent="0.25">
      <c r="D270" s="28" t="str">
        <f ca="1">IF($G270="","",IFERROR(INDEX(tbVisitas[],MATCH($G270,tbVisitas[Linha],0),2),""))</f>
        <v/>
      </c>
      <c r="E270" s="28" t="str">
        <f ca="1">IF($G270="","",IFERROR(INDEX(tbVisitas[],MATCH($G270,tbVisitas[Linha],0),5),""))</f>
        <v/>
      </c>
      <c r="F270" s="29" t="str">
        <f ca="1">IF($G270="","",IFERROR(INDEX(tbVisitas[],MATCH($G270,tbVisitas[Linha],0),1),""))</f>
        <v/>
      </c>
      <c r="G270" s="30" t="str">
        <f t="array" aca="1" ref="G270" ca="1">IFERROR(INDEX(tbVisitas[],MATCH(SMALL(IF((tbVisitas[Realizada?]="Sim")*(tbVisitas[Cliente]=$B$5)*(tbVisitas[Data]&gt;=VLOOKUP($B$7,Aux!$E$2:$G$13,2,FALSE))*(tbVisitas[Data]&lt;=VLOOKUP($B$7,Aux!$E$2:$G$13,3,FALSE))=1,tbVisitas[Linha]),ROW(A265)),IF((tbVisitas[Realizada?]="Sim")*(tbVisitas[Cliente]=$B$5)*(tbVisitas[Data]&gt;=VLOOKUP($B$7,Aux!$E$2:$G$13,2,FALSE))*(tbVisitas[Data]&lt;=VLOOKUP($B$7,Aux!$E$2:$G$13,3,FALSE))=1,tbVisitas[Linha]),0),9),"")</f>
        <v/>
      </c>
      <c r="I270" s="28" t="str">
        <f ca="1">IF($N270="","",IFERROR(INDEX(tbVisitas[],MATCH($N270,tbVisitas[Linha],0),2),""))</f>
        <v/>
      </c>
      <c r="J270" s="28" t="str">
        <f ca="1">IF($N270="","",IFERROR(INDEX(tbVisitas[],MATCH($N270,tbVisitas[Linha],0),5),""))</f>
        <v/>
      </c>
      <c r="K270" s="29" t="str">
        <f ca="1">IF($N270="","",IFERROR(INDEX(tbVisitas[],MATCH($N270,tbVisitas[Linha],0),1),""))</f>
        <v/>
      </c>
      <c r="L270" s="30" t="str">
        <f ca="1">IF($N270="","",IFERROR(INDEX(tbVisitas[],MATCH($N270,tbVisitas[Linha],0),6),""))</f>
        <v/>
      </c>
      <c r="M270" s="30" t="str">
        <f ca="1">IF($N270="","",IFERROR(INDEX(tbVisitas[],MATCH($N270,tbVisitas[Linha],0),7),""))</f>
        <v/>
      </c>
      <c r="N270" s="30" t="str">
        <f t="array" aca="1" ref="N270" ca="1">IFERROR(INDEX(tbVisitas[],MATCH(SMALL(IF((tbVisitas[Realizada?]&lt;&gt;"Sim")*(tbVisitas[Cliente]=$B$5)*(tbVisitas[Data]&gt;=VLOOKUP($B$7,Aux!$E$2:$G$13,2,FALSE))*(tbVisitas[Data]&lt;=VLOOKUP($B$7,Aux!$E$2:$G$13,3,FALSE))=1,tbVisitas[Linha]),ROW(H265)),IF((tbVisitas[Realizada?]&lt;&gt;"Sim")*(tbVisitas[Cliente]=$B$5)*(tbVisitas[Data]&gt;=VLOOKUP($B$7,Aux!$E$2:$G$13,2,FALSE))*(tbVisitas[Data]&lt;=VLOOKUP($B$7,Aux!$E$2:$G$13,3,FALSE))=1,tbVisitas[Linha]),0),9),"")</f>
        <v/>
      </c>
    </row>
    <row r="271" spans="4:14" ht="30" customHeight="1" x14ac:dyDescent="0.25">
      <c r="D271" s="28" t="str">
        <f ca="1">IF($G271="","",IFERROR(INDEX(tbVisitas[],MATCH($G271,tbVisitas[Linha],0),2),""))</f>
        <v/>
      </c>
      <c r="E271" s="28" t="str">
        <f ca="1">IF($G271="","",IFERROR(INDEX(tbVisitas[],MATCH($G271,tbVisitas[Linha],0),5),""))</f>
        <v/>
      </c>
      <c r="F271" s="29" t="str">
        <f ca="1">IF($G271="","",IFERROR(INDEX(tbVisitas[],MATCH($G271,tbVisitas[Linha],0),1),""))</f>
        <v/>
      </c>
      <c r="G271" s="30" t="str">
        <f t="array" aca="1" ref="G271" ca="1">IFERROR(INDEX(tbVisitas[],MATCH(SMALL(IF((tbVisitas[Realizada?]="Sim")*(tbVisitas[Cliente]=$B$5)*(tbVisitas[Data]&gt;=VLOOKUP($B$7,Aux!$E$2:$G$13,2,FALSE))*(tbVisitas[Data]&lt;=VLOOKUP($B$7,Aux!$E$2:$G$13,3,FALSE))=1,tbVisitas[Linha]),ROW(A266)),IF((tbVisitas[Realizada?]="Sim")*(tbVisitas[Cliente]=$B$5)*(tbVisitas[Data]&gt;=VLOOKUP($B$7,Aux!$E$2:$G$13,2,FALSE))*(tbVisitas[Data]&lt;=VLOOKUP($B$7,Aux!$E$2:$G$13,3,FALSE))=1,tbVisitas[Linha]),0),9),"")</f>
        <v/>
      </c>
      <c r="I271" s="28" t="str">
        <f ca="1">IF($N271="","",IFERROR(INDEX(tbVisitas[],MATCH($N271,tbVisitas[Linha],0),2),""))</f>
        <v/>
      </c>
      <c r="J271" s="28" t="str">
        <f ca="1">IF($N271="","",IFERROR(INDEX(tbVisitas[],MATCH($N271,tbVisitas[Linha],0),5),""))</f>
        <v/>
      </c>
      <c r="K271" s="29" t="str">
        <f ca="1">IF($N271="","",IFERROR(INDEX(tbVisitas[],MATCH($N271,tbVisitas[Linha],0),1),""))</f>
        <v/>
      </c>
      <c r="L271" s="30" t="str">
        <f ca="1">IF($N271="","",IFERROR(INDEX(tbVisitas[],MATCH($N271,tbVisitas[Linha],0),6),""))</f>
        <v/>
      </c>
      <c r="M271" s="30" t="str">
        <f ca="1">IF($N271="","",IFERROR(INDEX(tbVisitas[],MATCH($N271,tbVisitas[Linha],0),7),""))</f>
        <v/>
      </c>
      <c r="N271" s="30" t="str">
        <f t="array" aca="1" ref="N271" ca="1">IFERROR(INDEX(tbVisitas[],MATCH(SMALL(IF((tbVisitas[Realizada?]&lt;&gt;"Sim")*(tbVisitas[Cliente]=$B$5)*(tbVisitas[Data]&gt;=VLOOKUP($B$7,Aux!$E$2:$G$13,2,FALSE))*(tbVisitas[Data]&lt;=VLOOKUP($B$7,Aux!$E$2:$G$13,3,FALSE))=1,tbVisitas[Linha]),ROW(H266)),IF((tbVisitas[Realizada?]&lt;&gt;"Sim")*(tbVisitas[Cliente]=$B$5)*(tbVisitas[Data]&gt;=VLOOKUP($B$7,Aux!$E$2:$G$13,2,FALSE))*(tbVisitas[Data]&lt;=VLOOKUP($B$7,Aux!$E$2:$G$13,3,FALSE))=1,tbVisitas[Linha]),0),9),"")</f>
        <v/>
      </c>
    </row>
    <row r="272" spans="4:14" ht="30" customHeight="1" x14ac:dyDescent="0.25">
      <c r="D272" s="28" t="str">
        <f ca="1">IF($G272="","",IFERROR(INDEX(tbVisitas[],MATCH($G272,tbVisitas[Linha],0),2),""))</f>
        <v/>
      </c>
      <c r="E272" s="28" t="str">
        <f ca="1">IF($G272="","",IFERROR(INDEX(tbVisitas[],MATCH($G272,tbVisitas[Linha],0),5),""))</f>
        <v/>
      </c>
      <c r="F272" s="29" t="str">
        <f ca="1">IF($G272="","",IFERROR(INDEX(tbVisitas[],MATCH($G272,tbVisitas[Linha],0),1),""))</f>
        <v/>
      </c>
      <c r="G272" s="30" t="str">
        <f t="array" aca="1" ref="G272" ca="1">IFERROR(INDEX(tbVisitas[],MATCH(SMALL(IF((tbVisitas[Realizada?]="Sim")*(tbVisitas[Cliente]=$B$5)*(tbVisitas[Data]&gt;=VLOOKUP($B$7,Aux!$E$2:$G$13,2,FALSE))*(tbVisitas[Data]&lt;=VLOOKUP($B$7,Aux!$E$2:$G$13,3,FALSE))=1,tbVisitas[Linha]),ROW(A267)),IF((tbVisitas[Realizada?]="Sim")*(tbVisitas[Cliente]=$B$5)*(tbVisitas[Data]&gt;=VLOOKUP($B$7,Aux!$E$2:$G$13,2,FALSE))*(tbVisitas[Data]&lt;=VLOOKUP($B$7,Aux!$E$2:$G$13,3,FALSE))=1,tbVisitas[Linha]),0),9),"")</f>
        <v/>
      </c>
      <c r="I272" s="28" t="str">
        <f ca="1">IF($N272="","",IFERROR(INDEX(tbVisitas[],MATCH($N272,tbVisitas[Linha],0),2),""))</f>
        <v/>
      </c>
      <c r="J272" s="28" t="str">
        <f ca="1">IF($N272="","",IFERROR(INDEX(tbVisitas[],MATCH($N272,tbVisitas[Linha],0),5),""))</f>
        <v/>
      </c>
      <c r="K272" s="29" t="str">
        <f ca="1">IF($N272="","",IFERROR(INDEX(tbVisitas[],MATCH($N272,tbVisitas[Linha],0),1),""))</f>
        <v/>
      </c>
      <c r="L272" s="30" t="str">
        <f ca="1">IF($N272="","",IFERROR(INDEX(tbVisitas[],MATCH($N272,tbVisitas[Linha],0),6),""))</f>
        <v/>
      </c>
      <c r="M272" s="30" t="str">
        <f ca="1">IF($N272="","",IFERROR(INDEX(tbVisitas[],MATCH($N272,tbVisitas[Linha],0),7),""))</f>
        <v/>
      </c>
      <c r="N272" s="30" t="str">
        <f t="array" aca="1" ref="N272" ca="1">IFERROR(INDEX(tbVisitas[],MATCH(SMALL(IF((tbVisitas[Realizada?]&lt;&gt;"Sim")*(tbVisitas[Cliente]=$B$5)*(tbVisitas[Data]&gt;=VLOOKUP($B$7,Aux!$E$2:$G$13,2,FALSE))*(tbVisitas[Data]&lt;=VLOOKUP($B$7,Aux!$E$2:$G$13,3,FALSE))=1,tbVisitas[Linha]),ROW(H267)),IF((tbVisitas[Realizada?]&lt;&gt;"Sim")*(tbVisitas[Cliente]=$B$5)*(tbVisitas[Data]&gt;=VLOOKUP($B$7,Aux!$E$2:$G$13,2,FALSE))*(tbVisitas[Data]&lt;=VLOOKUP($B$7,Aux!$E$2:$G$13,3,FALSE))=1,tbVisitas[Linha]),0),9),"")</f>
        <v/>
      </c>
    </row>
    <row r="273" spans="4:14" ht="30" customHeight="1" x14ac:dyDescent="0.25">
      <c r="D273" s="28" t="str">
        <f ca="1">IF($G273="","",IFERROR(INDEX(tbVisitas[],MATCH($G273,tbVisitas[Linha],0),2),""))</f>
        <v/>
      </c>
      <c r="E273" s="28" t="str">
        <f ca="1">IF($G273="","",IFERROR(INDEX(tbVisitas[],MATCH($G273,tbVisitas[Linha],0),5),""))</f>
        <v/>
      </c>
      <c r="F273" s="29" t="str">
        <f ca="1">IF($G273="","",IFERROR(INDEX(tbVisitas[],MATCH($G273,tbVisitas[Linha],0),1),""))</f>
        <v/>
      </c>
      <c r="G273" s="30" t="str">
        <f t="array" aca="1" ref="G273" ca="1">IFERROR(INDEX(tbVisitas[],MATCH(SMALL(IF((tbVisitas[Realizada?]="Sim")*(tbVisitas[Cliente]=$B$5)*(tbVisitas[Data]&gt;=VLOOKUP($B$7,Aux!$E$2:$G$13,2,FALSE))*(tbVisitas[Data]&lt;=VLOOKUP($B$7,Aux!$E$2:$G$13,3,FALSE))=1,tbVisitas[Linha]),ROW(A268)),IF((tbVisitas[Realizada?]="Sim")*(tbVisitas[Cliente]=$B$5)*(tbVisitas[Data]&gt;=VLOOKUP($B$7,Aux!$E$2:$G$13,2,FALSE))*(tbVisitas[Data]&lt;=VLOOKUP($B$7,Aux!$E$2:$G$13,3,FALSE))=1,tbVisitas[Linha]),0),9),"")</f>
        <v/>
      </c>
      <c r="I273" s="28" t="str">
        <f ca="1">IF($N273="","",IFERROR(INDEX(tbVisitas[],MATCH($N273,tbVisitas[Linha],0),2),""))</f>
        <v/>
      </c>
      <c r="J273" s="28" t="str">
        <f ca="1">IF($N273="","",IFERROR(INDEX(tbVisitas[],MATCH($N273,tbVisitas[Linha],0),5),""))</f>
        <v/>
      </c>
      <c r="K273" s="29" t="str">
        <f ca="1">IF($N273="","",IFERROR(INDEX(tbVisitas[],MATCH($N273,tbVisitas[Linha],0),1),""))</f>
        <v/>
      </c>
      <c r="L273" s="30" t="str">
        <f ca="1">IF($N273="","",IFERROR(INDEX(tbVisitas[],MATCH($N273,tbVisitas[Linha],0),6),""))</f>
        <v/>
      </c>
      <c r="M273" s="30" t="str">
        <f ca="1">IF($N273="","",IFERROR(INDEX(tbVisitas[],MATCH($N273,tbVisitas[Linha],0),7),""))</f>
        <v/>
      </c>
      <c r="N273" s="30" t="str">
        <f t="array" aca="1" ref="N273" ca="1">IFERROR(INDEX(tbVisitas[],MATCH(SMALL(IF((tbVisitas[Realizada?]&lt;&gt;"Sim")*(tbVisitas[Cliente]=$B$5)*(tbVisitas[Data]&gt;=VLOOKUP($B$7,Aux!$E$2:$G$13,2,FALSE))*(tbVisitas[Data]&lt;=VLOOKUP($B$7,Aux!$E$2:$G$13,3,FALSE))=1,tbVisitas[Linha]),ROW(H268)),IF((tbVisitas[Realizada?]&lt;&gt;"Sim")*(tbVisitas[Cliente]=$B$5)*(tbVisitas[Data]&gt;=VLOOKUP($B$7,Aux!$E$2:$G$13,2,FALSE))*(tbVisitas[Data]&lt;=VLOOKUP($B$7,Aux!$E$2:$G$13,3,FALSE))=1,tbVisitas[Linha]),0),9),"")</f>
        <v/>
      </c>
    </row>
    <row r="274" spans="4:14" ht="30" customHeight="1" x14ac:dyDescent="0.25">
      <c r="D274" s="28" t="str">
        <f ca="1">IF($G274="","",IFERROR(INDEX(tbVisitas[],MATCH($G274,tbVisitas[Linha],0),2),""))</f>
        <v/>
      </c>
      <c r="E274" s="28" t="str">
        <f ca="1">IF($G274="","",IFERROR(INDEX(tbVisitas[],MATCH($G274,tbVisitas[Linha],0),5),""))</f>
        <v/>
      </c>
      <c r="F274" s="29" t="str">
        <f ca="1">IF($G274="","",IFERROR(INDEX(tbVisitas[],MATCH($G274,tbVisitas[Linha],0),1),""))</f>
        <v/>
      </c>
      <c r="G274" s="30" t="str">
        <f t="array" aca="1" ref="G274" ca="1">IFERROR(INDEX(tbVisitas[],MATCH(SMALL(IF((tbVisitas[Realizada?]="Sim")*(tbVisitas[Cliente]=$B$5)*(tbVisitas[Data]&gt;=VLOOKUP($B$7,Aux!$E$2:$G$13,2,FALSE))*(tbVisitas[Data]&lt;=VLOOKUP($B$7,Aux!$E$2:$G$13,3,FALSE))=1,tbVisitas[Linha]),ROW(A269)),IF((tbVisitas[Realizada?]="Sim")*(tbVisitas[Cliente]=$B$5)*(tbVisitas[Data]&gt;=VLOOKUP($B$7,Aux!$E$2:$G$13,2,FALSE))*(tbVisitas[Data]&lt;=VLOOKUP($B$7,Aux!$E$2:$G$13,3,FALSE))=1,tbVisitas[Linha]),0),9),"")</f>
        <v/>
      </c>
      <c r="I274" s="28" t="str">
        <f ca="1">IF($N274="","",IFERROR(INDEX(tbVisitas[],MATCH($N274,tbVisitas[Linha],0),2),""))</f>
        <v/>
      </c>
      <c r="J274" s="28" t="str">
        <f ca="1">IF($N274="","",IFERROR(INDEX(tbVisitas[],MATCH($N274,tbVisitas[Linha],0),5),""))</f>
        <v/>
      </c>
      <c r="K274" s="29" t="str">
        <f ca="1">IF($N274="","",IFERROR(INDEX(tbVisitas[],MATCH($N274,tbVisitas[Linha],0),1),""))</f>
        <v/>
      </c>
      <c r="L274" s="30" t="str">
        <f ca="1">IF($N274="","",IFERROR(INDEX(tbVisitas[],MATCH($N274,tbVisitas[Linha],0),6),""))</f>
        <v/>
      </c>
      <c r="M274" s="30" t="str">
        <f ca="1">IF($N274="","",IFERROR(INDEX(tbVisitas[],MATCH($N274,tbVisitas[Linha],0),7),""))</f>
        <v/>
      </c>
      <c r="N274" s="30" t="str">
        <f t="array" aca="1" ref="N274" ca="1">IFERROR(INDEX(tbVisitas[],MATCH(SMALL(IF((tbVisitas[Realizada?]&lt;&gt;"Sim")*(tbVisitas[Cliente]=$B$5)*(tbVisitas[Data]&gt;=VLOOKUP($B$7,Aux!$E$2:$G$13,2,FALSE))*(tbVisitas[Data]&lt;=VLOOKUP($B$7,Aux!$E$2:$G$13,3,FALSE))=1,tbVisitas[Linha]),ROW(H269)),IF((tbVisitas[Realizada?]&lt;&gt;"Sim")*(tbVisitas[Cliente]=$B$5)*(tbVisitas[Data]&gt;=VLOOKUP($B$7,Aux!$E$2:$G$13,2,FALSE))*(tbVisitas[Data]&lt;=VLOOKUP($B$7,Aux!$E$2:$G$13,3,FALSE))=1,tbVisitas[Linha]),0),9),"")</f>
        <v/>
      </c>
    </row>
    <row r="275" spans="4:14" ht="30" customHeight="1" x14ac:dyDescent="0.25">
      <c r="D275" s="28" t="str">
        <f ca="1">IF($G275="","",IFERROR(INDEX(tbVisitas[],MATCH($G275,tbVisitas[Linha],0),2),""))</f>
        <v/>
      </c>
      <c r="E275" s="28" t="str">
        <f ca="1">IF($G275="","",IFERROR(INDEX(tbVisitas[],MATCH($G275,tbVisitas[Linha],0),5),""))</f>
        <v/>
      </c>
      <c r="F275" s="29" t="str">
        <f ca="1">IF($G275="","",IFERROR(INDEX(tbVisitas[],MATCH($G275,tbVisitas[Linha],0),1),""))</f>
        <v/>
      </c>
      <c r="G275" s="30" t="str">
        <f t="array" aca="1" ref="G275" ca="1">IFERROR(INDEX(tbVisitas[],MATCH(SMALL(IF((tbVisitas[Realizada?]="Sim")*(tbVisitas[Cliente]=$B$5)*(tbVisitas[Data]&gt;=VLOOKUP($B$7,Aux!$E$2:$G$13,2,FALSE))*(tbVisitas[Data]&lt;=VLOOKUP($B$7,Aux!$E$2:$G$13,3,FALSE))=1,tbVisitas[Linha]),ROW(A270)),IF((tbVisitas[Realizada?]="Sim")*(tbVisitas[Cliente]=$B$5)*(tbVisitas[Data]&gt;=VLOOKUP($B$7,Aux!$E$2:$G$13,2,FALSE))*(tbVisitas[Data]&lt;=VLOOKUP($B$7,Aux!$E$2:$G$13,3,FALSE))=1,tbVisitas[Linha]),0),9),"")</f>
        <v/>
      </c>
      <c r="I275" s="28" t="str">
        <f ca="1">IF($N275="","",IFERROR(INDEX(tbVisitas[],MATCH($N275,tbVisitas[Linha],0),2),""))</f>
        <v/>
      </c>
      <c r="J275" s="28" t="str">
        <f ca="1">IF($N275="","",IFERROR(INDEX(tbVisitas[],MATCH($N275,tbVisitas[Linha],0),5),""))</f>
        <v/>
      </c>
      <c r="K275" s="29" t="str">
        <f ca="1">IF($N275="","",IFERROR(INDEX(tbVisitas[],MATCH($N275,tbVisitas[Linha],0),1),""))</f>
        <v/>
      </c>
      <c r="L275" s="30" t="str">
        <f ca="1">IF($N275="","",IFERROR(INDEX(tbVisitas[],MATCH($N275,tbVisitas[Linha],0),6),""))</f>
        <v/>
      </c>
      <c r="M275" s="30" t="str">
        <f ca="1">IF($N275="","",IFERROR(INDEX(tbVisitas[],MATCH($N275,tbVisitas[Linha],0),7),""))</f>
        <v/>
      </c>
      <c r="N275" s="30" t="str">
        <f t="array" aca="1" ref="N275" ca="1">IFERROR(INDEX(tbVisitas[],MATCH(SMALL(IF((tbVisitas[Realizada?]&lt;&gt;"Sim")*(tbVisitas[Cliente]=$B$5)*(tbVisitas[Data]&gt;=VLOOKUP($B$7,Aux!$E$2:$G$13,2,FALSE))*(tbVisitas[Data]&lt;=VLOOKUP($B$7,Aux!$E$2:$G$13,3,FALSE))=1,tbVisitas[Linha]),ROW(H270)),IF((tbVisitas[Realizada?]&lt;&gt;"Sim")*(tbVisitas[Cliente]=$B$5)*(tbVisitas[Data]&gt;=VLOOKUP($B$7,Aux!$E$2:$G$13,2,FALSE))*(tbVisitas[Data]&lt;=VLOOKUP($B$7,Aux!$E$2:$G$13,3,FALSE))=1,tbVisitas[Linha]),0),9),"")</f>
        <v/>
      </c>
    </row>
    <row r="276" spans="4:14" ht="30" customHeight="1" x14ac:dyDescent="0.25">
      <c r="D276" s="28" t="str">
        <f ca="1">IF($G276="","",IFERROR(INDEX(tbVisitas[],MATCH($G276,tbVisitas[Linha],0),2),""))</f>
        <v/>
      </c>
      <c r="E276" s="28" t="str">
        <f ca="1">IF($G276="","",IFERROR(INDEX(tbVisitas[],MATCH($G276,tbVisitas[Linha],0),5),""))</f>
        <v/>
      </c>
      <c r="F276" s="29" t="str">
        <f ca="1">IF($G276="","",IFERROR(INDEX(tbVisitas[],MATCH($G276,tbVisitas[Linha],0),1),""))</f>
        <v/>
      </c>
      <c r="G276" s="30" t="str">
        <f t="array" aca="1" ref="G276" ca="1">IFERROR(INDEX(tbVisitas[],MATCH(SMALL(IF((tbVisitas[Realizada?]="Sim")*(tbVisitas[Cliente]=$B$5)*(tbVisitas[Data]&gt;=VLOOKUP($B$7,Aux!$E$2:$G$13,2,FALSE))*(tbVisitas[Data]&lt;=VLOOKUP($B$7,Aux!$E$2:$G$13,3,FALSE))=1,tbVisitas[Linha]),ROW(A271)),IF((tbVisitas[Realizada?]="Sim")*(tbVisitas[Cliente]=$B$5)*(tbVisitas[Data]&gt;=VLOOKUP($B$7,Aux!$E$2:$G$13,2,FALSE))*(tbVisitas[Data]&lt;=VLOOKUP($B$7,Aux!$E$2:$G$13,3,FALSE))=1,tbVisitas[Linha]),0),9),"")</f>
        <v/>
      </c>
      <c r="I276" s="28" t="str">
        <f ca="1">IF($N276="","",IFERROR(INDEX(tbVisitas[],MATCH($N276,tbVisitas[Linha],0),2),""))</f>
        <v/>
      </c>
      <c r="J276" s="28" t="str">
        <f ca="1">IF($N276="","",IFERROR(INDEX(tbVisitas[],MATCH($N276,tbVisitas[Linha],0),5),""))</f>
        <v/>
      </c>
      <c r="K276" s="29" t="str">
        <f ca="1">IF($N276="","",IFERROR(INDEX(tbVisitas[],MATCH($N276,tbVisitas[Linha],0),1),""))</f>
        <v/>
      </c>
      <c r="L276" s="30" t="str">
        <f ca="1">IF($N276="","",IFERROR(INDEX(tbVisitas[],MATCH($N276,tbVisitas[Linha],0),6),""))</f>
        <v/>
      </c>
      <c r="M276" s="30" t="str">
        <f ca="1">IF($N276="","",IFERROR(INDEX(tbVisitas[],MATCH($N276,tbVisitas[Linha],0),7),""))</f>
        <v/>
      </c>
      <c r="N276" s="30" t="str">
        <f t="array" aca="1" ref="N276" ca="1">IFERROR(INDEX(tbVisitas[],MATCH(SMALL(IF((tbVisitas[Realizada?]&lt;&gt;"Sim")*(tbVisitas[Cliente]=$B$5)*(tbVisitas[Data]&gt;=VLOOKUP($B$7,Aux!$E$2:$G$13,2,FALSE))*(tbVisitas[Data]&lt;=VLOOKUP($B$7,Aux!$E$2:$G$13,3,FALSE))=1,tbVisitas[Linha]),ROW(H271)),IF((tbVisitas[Realizada?]&lt;&gt;"Sim")*(tbVisitas[Cliente]=$B$5)*(tbVisitas[Data]&gt;=VLOOKUP($B$7,Aux!$E$2:$G$13,2,FALSE))*(tbVisitas[Data]&lt;=VLOOKUP($B$7,Aux!$E$2:$G$13,3,FALSE))=1,tbVisitas[Linha]),0),9),"")</f>
        <v/>
      </c>
    </row>
    <row r="277" spans="4:14" ht="30" customHeight="1" x14ac:dyDescent="0.25">
      <c r="D277" s="28" t="str">
        <f ca="1">IF($G277="","",IFERROR(INDEX(tbVisitas[],MATCH($G277,tbVisitas[Linha],0),2),""))</f>
        <v/>
      </c>
      <c r="E277" s="28" t="str">
        <f ca="1">IF($G277="","",IFERROR(INDEX(tbVisitas[],MATCH($G277,tbVisitas[Linha],0),5),""))</f>
        <v/>
      </c>
      <c r="F277" s="29" t="str">
        <f ca="1">IF($G277="","",IFERROR(INDEX(tbVisitas[],MATCH($G277,tbVisitas[Linha],0),1),""))</f>
        <v/>
      </c>
      <c r="G277" s="30" t="str">
        <f t="array" aca="1" ref="G277" ca="1">IFERROR(INDEX(tbVisitas[],MATCH(SMALL(IF((tbVisitas[Realizada?]="Sim")*(tbVisitas[Cliente]=$B$5)*(tbVisitas[Data]&gt;=VLOOKUP($B$7,Aux!$E$2:$G$13,2,FALSE))*(tbVisitas[Data]&lt;=VLOOKUP($B$7,Aux!$E$2:$G$13,3,FALSE))=1,tbVisitas[Linha]),ROW(A272)),IF((tbVisitas[Realizada?]="Sim")*(tbVisitas[Cliente]=$B$5)*(tbVisitas[Data]&gt;=VLOOKUP($B$7,Aux!$E$2:$G$13,2,FALSE))*(tbVisitas[Data]&lt;=VLOOKUP($B$7,Aux!$E$2:$G$13,3,FALSE))=1,tbVisitas[Linha]),0),9),"")</f>
        <v/>
      </c>
      <c r="I277" s="28" t="str">
        <f ca="1">IF($N277="","",IFERROR(INDEX(tbVisitas[],MATCH($N277,tbVisitas[Linha],0),2),""))</f>
        <v/>
      </c>
      <c r="J277" s="28" t="str">
        <f ca="1">IF($N277="","",IFERROR(INDEX(tbVisitas[],MATCH($N277,tbVisitas[Linha],0),5),""))</f>
        <v/>
      </c>
      <c r="K277" s="29" t="str">
        <f ca="1">IF($N277="","",IFERROR(INDEX(tbVisitas[],MATCH($N277,tbVisitas[Linha],0),1),""))</f>
        <v/>
      </c>
      <c r="L277" s="30" t="str">
        <f ca="1">IF($N277="","",IFERROR(INDEX(tbVisitas[],MATCH($N277,tbVisitas[Linha],0),6),""))</f>
        <v/>
      </c>
      <c r="M277" s="30" t="str">
        <f ca="1">IF($N277="","",IFERROR(INDEX(tbVisitas[],MATCH($N277,tbVisitas[Linha],0),7),""))</f>
        <v/>
      </c>
      <c r="N277" s="30" t="str">
        <f t="array" aca="1" ref="N277" ca="1">IFERROR(INDEX(tbVisitas[],MATCH(SMALL(IF((tbVisitas[Realizada?]&lt;&gt;"Sim")*(tbVisitas[Cliente]=$B$5)*(tbVisitas[Data]&gt;=VLOOKUP($B$7,Aux!$E$2:$G$13,2,FALSE))*(tbVisitas[Data]&lt;=VLOOKUP($B$7,Aux!$E$2:$G$13,3,FALSE))=1,tbVisitas[Linha]),ROW(H272)),IF((tbVisitas[Realizada?]&lt;&gt;"Sim")*(tbVisitas[Cliente]=$B$5)*(tbVisitas[Data]&gt;=VLOOKUP($B$7,Aux!$E$2:$G$13,2,FALSE))*(tbVisitas[Data]&lt;=VLOOKUP($B$7,Aux!$E$2:$G$13,3,FALSE))=1,tbVisitas[Linha]),0),9),"")</f>
        <v/>
      </c>
    </row>
    <row r="278" spans="4:14" ht="30" customHeight="1" x14ac:dyDescent="0.25">
      <c r="D278" s="28" t="str">
        <f ca="1">IF($G278="","",IFERROR(INDEX(tbVisitas[],MATCH($G278,tbVisitas[Linha],0),2),""))</f>
        <v/>
      </c>
      <c r="E278" s="28" t="str">
        <f ca="1">IF($G278="","",IFERROR(INDEX(tbVisitas[],MATCH($G278,tbVisitas[Linha],0),5),""))</f>
        <v/>
      </c>
      <c r="F278" s="29" t="str">
        <f ca="1">IF($G278="","",IFERROR(INDEX(tbVisitas[],MATCH($G278,tbVisitas[Linha],0),1),""))</f>
        <v/>
      </c>
      <c r="G278" s="30" t="str">
        <f t="array" aca="1" ref="G278" ca="1">IFERROR(INDEX(tbVisitas[],MATCH(SMALL(IF((tbVisitas[Realizada?]="Sim")*(tbVisitas[Cliente]=$B$5)*(tbVisitas[Data]&gt;=VLOOKUP($B$7,Aux!$E$2:$G$13,2,FALSE))*(tbVisitas[Data]&lt;=VLOOKUP($B$7,Aux!$E$2:$G$13,3,FALSE))=1,tbVisitas[Linha]),ROW(A273)),IF((tbVisitas[Realizada?]="Sim")*(tbVisitas[Cliente]=$B$5)*(tbVisitas[Data]&gt;=VLOOKUP($B$7,Aux!$E$2:$G$13,2,FALSE))*(tbVisitas[Data]&lt;=VLOOKUP($B$7,Aux!$E$2:$G$13,3,FALSE))=1,tbVisitas[Linha]),0),9),"")</f>
        <v/>
      </c>
      <c r="I278" s="28" t="str">
        <f ca="1">IF($N278="","",IFERROR(INDEX(tbVisitas[],MATCH($N278,tbVisitas[Linha],0),2),""))</f>
        <v/>
      </c>
      <c r="J278" s="28" t="str">
        <f ca="1">IF($N278="","",IFERROR(INDEX(tbVisitas[],MATCH($N278,tbVisitas[Linha],0),5),""))</f>
        <v/>
      </c>
      <c r="K278" s="29" t="str">
        <f ca="1">IF($N278="","",IFERROR(INDEX(tbVisitas[],MATCH($N278,tbVisitas[Linha],0),1),""))</f>
        <v/>
      </c>
      <c r="L278" s="30" t="str">
        <f ca="1">IF($N278="","",IFERROR(INDEX(tbVisitas[],MATCH($N278,tbVisitas[Linha],0),6),""))</f>
        <v/>
      </c>
      <c r="M278" s="30" t="str">
        <f ca="1">IF($N278="","",IFERROR(INDEX(tbVisitas[],MATCH($N278,tbVisitas[Linha],0),7),""))</f>
        <v/>
      </c>
      <c r="N278" s="30" t="str">
        <f t="array" aca="1" ref="N278" ca="1">IFERROR(INDEX(tbVisitas[],MATCH(SMALL(IF((tbVisitas[Realizada?]&lt;&gt;"Sim")*(tbVisitas[Cliente]=$B$5)*(tbVisitas[Data]&gt;=VLOOKUP($B$7,Aux!$E$2:$G$13,2,FALSE))*(tbVisitas[Data]&lt;=VLOOKUP($B$7,Aux!$E$2:$G$13,3,FALSE))=1,tbVisitas[Linha]),ROW(H273)),IF((tbVisitas[Realizada?]&lt;&gt;"Sim")*(tbVisitas[Cliente]=$B$5)*(tbVisitas[Data]&gt;=VLOOKUP($B$7,Aux!$E$2:$G$13,2,FALSE))*(tbVisitas[Data]&lt;=VLOOKUP($B$7,Aux!$E$2:$G$13,3,FALSE))=1,tbVisitas[Linha]),0),9),"")</f>
        <v/>
      </c>
    </row>
    <row r="279" spans="4:14" ht="30" customHeight="1" x14ac:dyDescent="0.25">
      <c r="D279" s="28" t="str">
        <f ca="1">IF($G279="","",IFERROR(INDEX(tbVisitas[],MATCH($G279,tbVisitas[Linha],0),2),""))</f>
        <v/>
      </c>
      <c r="E279" s="28" t="str">
        <f ca="1">IF($G279="","",IFERROR(INDEX(tbVisitas[],MATCH($G279,tbVisitas[Linha],0),5),""))</f>
        <v/>
      </c>
      <c r="F279" s="29" t="str">
        <f ca="1">IF($G279="","",IFERROR(INDEX(tbVisitas[],MATCH($G279,tbVisitas[Linha],0),1),""))</f>
        <v/>
      </c>
      <c r="G279" s="30" t="str">
        <f t="array" aca="1" ref="G279" ca="1">IFERROR(INDEX(tbVisitas[],MATCH(SMALL(IF((tbVisitas[Realizada?]="Sim")*(tbVisitas[Cliente]=$B$5)*(tbVisitas[Data]&gt;=VLOOKUP($B$7,Aux!$E$2:$G$13,2,FALSE))*(tbVisitas[Data]&lt;=VLOOKUP($B$7,Aux!$E$2:$G$13,3,FALSE))=1,tbVisitas[Linha]),ROW(A274)),IF((tbVisitas[Realizada?]="Sim")*(tbVisitas[Cliente]=$B$5)*(tbVisitas[Data]&gt;=VLOOKUP($B$7,Aux!$E$2:$G$13,2,FALSE))*(tbVisitas[Data]&lt;=VLOOKUP($B$7,Aux!$E$2:$G$13,3,FALSE))=1,tbVisitas[Linha]),0),9),"")</f>
        <v/>
      </c>
      <c r="I279" s="28" t="str">
        <f ca="1">IF($N279="","",IFERROR(INDEX(tbVisitas[],MATCH($N279,tbVisitas[Linha],0),2),""))</f>
        <v/>
      </c>
      <c r="J279" s="28" t="str">
        <f ca="1">IF($N279="","",IFERROR(INDEX(tbVisitas[],MATCH($N279,tbVisitas[Linha],0),5),""))</f>
        <v/>
      </c>
      <c r="K279" s="29" t="str">
        <f ca="1">IF($N279="","",IFERROR(INDEX(tbVisitas[],MATCH($N279,tbVisitas[Linha],0),1),""))</f>
        <v/>
      </c>
      <c r="L279" s="30" t="str">
        <f ca="1">IF($N279="","",IFERROR(INDEX(tbVisitas[],MATCH($N279,tbVisitas[Linha],0),6),""))</f>
        <v/>
      </c>
      <c r="M279" s="30" t="str">
        <f ca="1">IF($N279="","",IFERROR(INDEX(tbVisitas[],MATCH($N279,tbVisitas[Linha],0),7),""))</f>
        <v/>
      </c>
      <c r="N279" s="30" t="str">
        <f t="array" aca="1" ref="N279" ca="1">IFERROR(INDEX(tbVisitas[],MATCH(SMALL(IF((tbVisitas[Realizada?]&lt;&gt;"Sim")*(tbVisitas[Cliente]=$B$5)*(tbVisitas[Data]&gt;=VLOOKUP($B$7,Aux!$E$2:$G$13,2,FALSE))*(tbVisitas[Data]&lt;=VLOOKUP($B$7,Aux!$E$2:$G$13,3,FALSE))=1,tbVisitas[Linha]),ROW(H274)),IF((tbVisitas[Realizada?]&lt;&gt;"Sim")*(tbVisitas[Cliente]=$B$5)*(tbVisitas[Data]&gt;=VLOOKUP($B$7,Aux!$E$2:$G$13,2,FALSE))*(tbVisitas[Data]&lt;=VLOOKUP($B$7,Aux!$E$2:$G$13,3,FALSE))=1,tbVisitas[Linha]),0),9),"")</f>
        <v/>
      </c>
    </row>
    <row r="280" spans="4:14" ht="30" customHeight="1" x14ac:dyDescent="0.25">
      <c r="D280" s="28" t="str">
        <f ca="1">IF($G280="","",IFERROR(INDEX(tbVisitas[],MATCH($G280,tbVisitas[Linha],0),2),""))</f>
        <v/>
      </c>
      <c r="E280" s="28" t="str">
        <f ca="1">IF($G280="","",IFERROR(INDEX(tbVisitas[],MATCH($G280,tbVisitas[Linha],0),5),""))</f>
        <v/>
      </c>
      <c r="F280" s="29" t="str">
        <f ca="1">IF($G280="","",IFERROR(INDEX(tbVisitas[],MATCH($G280,tbVisitas[Linha],0),1),""))</f>
        <v/>
      </c>
      <c r="G280" s="30" t="str">
        <f t="array" aca="1" ref="G280" ca="1">IFERROR(INDEX(tbVisitas[],MATCH(SMALL(IF((tbVisitas[Realizada?]="Sim")*(tbVisitas[Cliente]=$B$5)*(tbVisitas[Data]&gt;=VLOOKUP($B$7,Aux!$E$2:$G$13,2,FALSE))*(tbVisitas[Data]&lt;=VLOOKUP($B$7,Aux!$E$2:$G$13,3,FALSE))=1,tbVisitas[Linha]),ROW(A275)),IF((tbVisitas[Realizada?]="Sim")*(tbVisitas[Cliente]=$B$5)*(tbVisitas[Data]&gt;=VLOOKUP($B$7,Aux!$E$2:$G$13,2,FALSE))*(tbVisitas[Data]&lt;=VLOOKUP($B$7,Aux!$E$2:$G$13,3,FALSE))=1,tbVisitas[Linha]),0),9),"")</f>
        <v/>
      </c>
      <c r="I280" s="28" t="str">
        <f ca="1">IF($N280="","",IFERROR(INDEX(tbVisitas[],MATCH($N280,tbVisitas[Linha],0),2),""))</f>
        <v/>
      </c>
      <c r="J280" s="28" t="str">
        <f ca="1">IF($N280="","",IFERROR(INDEX(tbVisitas[],MATCH($N280,tbVisitas[Linha],0),5),""))</f>
        <v/>
      </c>
      <c r="K280" s="29" t="str">
        <f ca="1">IF($N280="","",IFERROR(INDEX(tbVisitas[],MATCH($N280,tbVisitas[Linha],0),1),""))</f>
        <v/>
      </c>
      <c r="L280" s="30" t="str">
        <f ca="1">IF($N280="","",IFERROR(INDEX(tbVisitas[],MATCH($N280,tbVisitas[Linha],0),6),""))</f>
        <v/>
      </c>
      <c r="M280" s="30" t="str">
        <f ca="1">IF($N280="","",IFERROR(INDEX(tbVisitas[],MATCH($N280,tbVisitas[Linha],0),7),""))</f>
        <v/>
      </c>
      <c r="N280" s="30" t="str">
        <f t="array" aca="1" ref="N280" ca="1">IFERROR(INDEX(tbVisitas[],MATCH(SMALL(IF((tbVisitas[Realizada?]&lt;&gt;"Sim")*(tbVisitas[Cliente]=$B$5)*(tbVisitas[Data]&gt;=VLOOKUP($B$7,Aux!$E$2:$G$13,2,FALSE))*(tbVisitas[Data]&lt;=VLOOKUP($B$7,Aux!$E$2:$G$13,3,FALSE))=1,tbVisitas[Linha]),ROW(H275)),IF((tbVisitas[Realizada?]&lt;&gt;"Sim")*(tbVisitas[Cliente]=$B$5)*(tbVisitas[Data]&gt;=VLOOKUP($B$7,Aux!$E$2:$G$13,2,FALSE))*(tbVisitas[Data]&lt;=VLOOKUP($B$7,Aux!$E$2:$G$13,3,FALSE))=1,tbVisitas[Linha]),0),9),"")</f>
        <v/>
      </c>
    </row>
    <row r="281" spans="4:14" ht="30" customHeight="1" x14ac:dyDescent="0.25">
      <c r="D281" s="28" t="str">
        <f ca="1">IF($G281="","",IFERROR(INDEX(tbVisitas[],MATCH($G281,tbVisitas[Linha],0),2),""))</f>
        <v/>
      </c>
      <c r="E281" s="28" t="str">
        <f ca="1">IF($G281="","",IFERROR(INDEX(tbVisitas[],MATCH($G281,tbVisitas[Linha],0),5),""))</f>
        <v/>
      </c>
      <c r="F281" s="29" t="str">
        <f ca="1">IF($G281="","",IFERROR(INDEX(tbVisitas[],MATCH($G281,tbVisitas[Linha],0),1),""))</f>
        <v/>
      </c>
      <c r="G281" s="30" t="str">
        <f t="array" aca="1" ref="G281" ca="1">IFERROR(INDEX(tbVisitas[],MATCH(SMALL(IF((tbVisitas[Realizada?]="Sim")*(tbVisitas[Cliente]=$B$5)*(tbVisitas[Data]&gt;=VLOOKUP($B$7,Aux!$E$2:$G$13,2,FALSE))*(tbVisitas[Data]&lt;=VLOOKUP($B$7,Aux!$E$2:$G$13,3,FALSE))=1,tbVisitas[Linha]),ROW(A276)),IF((tbVisitas[Realizada?]="Sim")*(tbVisitas[Cliente]=$B$5)*(tbVisitas[Data]&gt;=VLOOKUP($B$7,Aux!$E$2:$G$13,2,FALSE))*(tbVisitas[Data]&lt;=VLOOKUP($B$7,Aux!$E$2:$G$13,3,FALSE))=1,tbVisitas[Linha]),0),9),"")</f>
        <v/>
      </c>
      <c r="I281" s="28" t="str">
        <f ca="1">IF($N281="","",IFERROR(INDEX(tbVisitas[],MATCH($N281,tbVisitas[Linha],0),2),""))</f>
        <v/>
      </c>
      <c r="J281" s="28" t="str">
        <f ca="1">IF($N281="","",IFERROR(INDEX(tbVisitas[],MATCH($N281,tbVisitas[Linha],0),5),""))</f>
        <v/>
      </c>
      <c r="K281" s="29" t="str">
        <f ca="1">IF($N281="","",IFERROR(INDEX(tbVisitas[],MATCH($N281,tbVisitas[Linha],0),1),""))</f>
        <v/>
      </c>
      <c r="L281" s="30" t="str">
        <f ca="1">IF($N281="","",IFERROR(INDEX(tbVisitas[],MATCH($N281,tbVisitas[Linha],0),6),""))</f>
        <v/>
      </c>
      <c r="M281" s="30" t="str">
        <f ca="1">IF($N281="","",IFERROR(INDEX(tbVisitas[],MATCH($N281,tbVisitas[Linha],0),7),""))</f>
        <v/>
      </c>
      <c r="N281" s="30" t="str">
        <f t="array" aca="1" ref="N281" ca="1">IFERROR(INDEX(tbVisitas[],MATCH(SMALL(IF((tbVisitas[Realizada?]&lt;&gt;"Sim")*(tbVisitas[Cliente]=$B$5)*(tbVisitas[Data]&gt;=VLOOKUP($B$7,Aux!$E$2:$G$13,2,FALSE))*(tbVisitas[Data]&lt;=VLOOKUP($B$7,Aux!$E$2:$G$13,3,FALSE))=1,tbVisitas[Linha]),ROW(H276)),IF((tbVisitas[Realizada?]&lt;&gt;"Sim")*(tbVisitas[Cliente]=$B$5)*(tbVisitas[Data]&gt;=VLOOKUP($B$7,Aux!$E$2:$G$13,2,FALSE))*(tbVisitas[Data]&lt;=VLOOKUP($B$7,Aux!$E$2:$G$13,3,FALSE))=1,tbVisitas[Linha]),0),9),"")</f>
        <v/>
      </c>
    </row>
    <row r="282" spans="4:14" ht="30" customHeight="1" x14ac:dyDescent="0.25">
      <c r="D282" s="28" t="str">
        <f ca="1">IF($G282="","",IFERROR(INDEX(tbVisitas[],MATCH($G282,tbVisitas[Linha],0),2),""))</f>
        <v/>
      </c>
      <c r="E282" s="28" t="str">
        <f ca="1">IF($G282="","",IFERROR(INDEX(tbVisitas[],MATCH($G282,tbVisitas[Linha],0),5),""))</f>
        <v/>
      </c>
      <c r="F282" s="29" t="str">
        <f ca="1">IF($G282="","",IFERROR(INDEX(tbVisitas[],MATCH($G282,tbVisitas[Linha],0),1),""))</f>
        <v/>
      </c>
      <c r="G282" s="30" t="str">
        <f t="array" aca="1" ref="G282" ca="1">IFERROR(INDEX(tbVisitas[],MATCH(SMALL(IF((tbVisitas[Realizada?]="Sim")*(tbVisitas[Cliente]=$B$5)*(tbVisitas[Data]&gt;=VLOOKUP($B$7,Aux!$E$2:$G$13,2,FALSE))*(tbVisitas[Data]&lt;=VLOOKUP($B$7,Aux!$E$2:$G$13,3,FALSE))=1,tbVisitas[Linha]),ROW(A277)),IF((tbVisitas[Realizada?]="Sim")*(tbVisitas[Cliente]=$B$5)*(tbVisitas[Data]&gt;=VLOOKUP($B$7,Aux!$E$2:$G$13,2,FALSE))*(tbVisitas[Data]&lt;=VLOOKUP($B$7,Aux!$E$2:$G$13,3,FALSE))=1,tbVisitas[Linha]),0),9),"")</f>
        <v/>
      </c>
      <c r="I282" s="28" t="str">
        <f ca="1">IF($N282="","",IFERROR(INDEX(tbVisitas[],MATCH($N282,tbVisitas[Linha],0),2),""))</f>
        <v/>
      </c>
      <c r="J282" s="28" t="str">
        <f ca="1">IF($N282="","",IFERROR(INDEX(tbVisitas[],MATCH($N282,tbVisitas[Linha],0),5),""))</f>
        <v/>
      </c>
      <c r="K282" s="29" t="str">
        <f ca="1">IF($N282="","",IFERROR(INDEX(tbVisitas[],MATCH($N282,tbVisitas[Linha],0),1),""))</f>
        <v/>
      </c>
      <c r="L282" s="30" t="str">
        <f ca="1">IF($N282="","",IFERROR(INDEX(tbVisitas[],MATCH($N282,tbVisitas[Linha],0),6),""))</f>
        <v/>
      </c>
      <c r="M282" s="30" t="str">
        <f ca="1">IF($N282="","",IFERROR(INDEX(tbVisitas[],MATCH($N282,tbVisitas[Linha],0),7),""))</f>
        <v/>
      </c>
      <c r="N282" s="30" t="str">
        <f t="array" aca="1" ref="N282" ca="1">IFERROR(INDEX(tbVisitas[],MATCH(SMALL(IF((tbVisitas[Realizada?]&lt;&gt;"Sim")*(tbVisitas[Cliente]=$B$5)*(tbVisitas[Data]&gt;=VLOOKUP($B$7,Aux!$E$2:$G$13,2,FALSE))*(tbVisitas[Data]&lt;=VLOOKUP($B$7,Aux!$E$2:$G$13,3,FALSE))=1,tbVisitas[Linha]),ROW(H277)),IF((tbVisitas[Realizada?]&lt;&gt;"Sim")*(tbVisitas[Cliente]=$B$5)*(tbVisitas[Data]&gt;=VLOOKUP($B$7,Aux!$E$2:$G$13,2,FALSE))*(tbVisitas[Data]&lt;=VLOOKUP($B$7,Aux!$E$2:$G$13,3,FALSE))=1,tbVisitas[Linha]),0),9),"")</f>
        <v/>
      </c>
    </row>
    <row r="283" spans="4:14" ht="30" customHeight="1" x14ac:dyDescent="0.25">
      <c r="D283" s="28" t="str">
        <f ca="1">IF($G283="","",IFERROR(INDEX(tbVisitas[],MATCH($G283,tbVisitas[Linha],0),2),""))</f>
        <v/>
      </c>
      <c r="E283" s="28" t="str">
        <f ca="1">IF($G283="","",IFERROR(INDEX(tbVisitas[],MATCH($G283,tbVisitas[Linha],0),5),""))</f>
        <v/>
      </c>
      <c r="F283" s="29" t="str">
        <f ca="1">IF($G283="","",IFERROR(INDEX(tbVisitas[],MATCH($G283,tbVisitas[Linha],0),1),""))</f>
        <v/>
      </c>
      <c r="G283" s="30" t="str">
        <f t="array" aca="1" ref="G283" ca="1">IFERROR(INDEX(tbVisitas[],MATCH(SMALL(IF((tbVisitas[Realizada?]="Sim")*(tbVisitas[Cliente]=$B$5)*(tbVisitas[Data]&gt;=VLOOKUP($B$7,Aux!$E$2:$G$13,2,FALSE))*(tbVisitas[Data]&lt;=VLOOKUP($B$7,Aux!$E$2:$G$13,3,FALSE))=1,tbVisitas[Linha]),ROW(A278)),IF((tbVisitas[Realizada?]="Sim")*(tbVisitas[Cliente]=$B$5)*(tbVisitas[Data]&gt;=VLOOKUP($B$7,Aux!$E$2:$G$13,2,FALSE))*(tbVisitas[Data]&lt;=VLOOKUP($B$7,Aux!$E$2:$G$13,3,FALSE))=1,tbVisitas[Linha]),0),9),"")</f>
        <v/>
      </c>
      <c r="I283" s="28" t="str">
        <f ca="1">IF($N283="","",IFERROR(INDEX(tbVisitas[],MATCH($N283,tbVisitas[Linha],0),2),""))</f>
        <v/>
      </c>
      <c r="J283" s="28" t="str">
        <f ca="1">IF($N283="","",IFERROR(INDEX(tbVisitas[],MATCH($N283,tbVisitas[Linha],0),5),""))</f>
        <v/>
      </c>
      <c r="K283" s="29" t="str">
        <f ca="1">IF($N283="","",IFERROR(INDEX(tbVisitas[],MATCH($N283,tbVisitas[Linha],0),1),""))</f>
        <v/>
      </c>
      <c r="L283" s="30" t="str">
        <f ca="1">IF($N283="","",IFERROR(INDEX(tbVisitas[],MATCH($N283,tbVisitas[Linha],0),6),""))</f>
        <v/>
      </c>
      <c r="M283" s="30" t="str">
        <f ca="1">IF($N283="","",IFERROR(INDEX(tbVisitas[],MATCH($N283,tbVisitas[Linha],0),7),""))</f>
        <v/>
      </c>
      <c r="N283" s="30" t="str">
        <f t="array" aca="1" ref="N283" ca="1">IFERROR(INDEX(tbVisitas[],MATCH(SMALL(IF((tbVisitas[Realizada?]&lt;&gt;"Sim")*(tbVisitas[Cliente]=$B$5)*(tbVisitas[Data]&gt;=VLOOKUP($B$7,Aux!$E$2:$G$13,2,FALSE))*(tbVisitas[Data]&lt;=VLOOKUP($B$7,Aux!$E$2:$G$13,3,FALSE))=1,tbVisitas[Linha]),ROW(H278)),IF((tbVisitas[Realizada?]&lt;&gt;"Sim")*(tbVisitas[Cliente]=$B$5)*(tbVisitas[Data]&gt;=VLOOKUP($B$7,Aux!$E$2:$G$13,2,FALSE))*(tbVisitas[Data]&lt;=VLOOKUP($B$7,Aux!$E$2:$G$13,3,FALSE))=1,tbVisitas[Linha]),0),9),"")</f>
        <v/>
      </c>
    </row>
    <row r="284" spans="4:14" ht="30" customHeight="1" x14ac:dyDescent="0.25">
      <c r="D284" s="28" t="str">
        <f ca="1">IF($G284="","",IFERROR(INDEX(tbVisitas[],MATCH($G284,tbVisitas[Linha],0),2),""))</f>
        <v/>
      </c>
      <c r="E284" s="28" t="str">
        <f ca="1">IF($G284="","",IFERROR(INDEX(tbVisitas[],MATCH($G284,tbVisitas[Linha],0),5),""))</f>
        <v/>
      </c>
      <c r="F284" s="29" t="str">
        <f ca="1">IF($G284="","",IFERROR(INDEX(tbVisitas[],MATCH($G284,tbVisitas[Linha],0),1),""))</f>
        <v/>
      </c>
      <c r="G284" s="30" t="str">
        <f t="array" aca="1" ref="G284" ca="1">IFERROR(INDEX(tbVisitas[],MATCH(SMALL(IF((tbVisitas[Realizada?]="Sim")*(tbVisitas[Cliente]=$B$5)*(tbVisitas[Data]&gt;=VLOOKUP($B$7,Aux!$E$2:$G$13,2,FALSE))*(tbVisitas[Data]&lt;=VLOOKUP($B$7,Aux!$E$2:$G$13,3,FALSE))=1,tbVisitas[Linha]),ROW(A279)),IF((tbVisitas[Realizada?]="Sim")*(tbVisitas[Cliente]=$B$5)*(tbVisitas[Data]&gt;=VLOOKUP($B$7,Aux!$E$2:$G$13,2,FALSE))*(tbVisitas[Data]&lt;=VLOOKUP($B$7,Aux!$E$2:$G$13,3,FALSE))=1,tbVisitas[Linha]),0),9),"")</f>
        <v/>
      </c>
      <c r="I284" s="28" t="str">
        <f ca="1">IF($N284="","",IFERROR(INDEX(tbVisitas[],MATCH($N284,tbVisitas[Linha],0),2),""))</f>
        <v/>
      </c>
      <c r="J284" s="28" t="str">
        <f ca="1">IF($N284="","",IFERROR(INDEX(tbVisitas[],MATCH($N284,tbVisitas[Linha],0),5),""))</f>
        <v/>
      </c>
      <c r="K284" s="29" t="str">
        <f ca="1">IF($N284="","",IFERROR(INDEX(tbVisitas[],MATCH($N284,tbVisitas[Linha],0),1),""))</f>
        <v/>
      </c>
      <c r="L284" s="30" t="str">
        <f ca="1">IF($N284="","",IFERROR(INDEX(tbVisitas[],MATCH($N284,tbVisitas[Linha],0),6),""))</f>
        <v/>
      </c>
      <c r="M284" s="30" t="str">
        <f ca="1">IF($N284="","",IFERROR(INDEX(tbVisitas[],MATCH($N284,tbVisitas[Linha],0),7),""))</f>
        <v/>
      </c>
      <c r="N284" s="30" t="str">
        <f t="array" aca="1" ref="N284" ca="1">IFERROR(INDEX(tbVisitas[],MATCH(SMALL(IF((tbVisitas[Realizada?]&lt;&gt;"Sim")*(tbVisitas[Cliente]=$B$5)*(tbVisitas[Data]&gt;=VLOOKUP($B$7,Aux!$E$2:$G$13,2,FALSE))*(tbVisitas[Data]&lt;=VLOOKUP($B$7,Aux!$E$2:$G$13,3,FALSE))=1,tbVisitas[Linha]),ROW(H279)),IF((tbVisitas[Realizada?]&lt;&gt;"Sim")*(tbVisitas[Cliente]=$B$5)*(tbVisitas[Data]&gt;=VLOOKUP($B$7,Aux!$E$2:$G$13,2,FALSE))*(tbVisitas[Data]&lt;=VLOOKUP($B$7,Aux!$E$2:$G$13,3,FALSE))=1,tbVisitas[Linha]),0),9),"")</f>
        <v/>
      </c>
    </row>
    <row r="285" spans="4:14" ht="30" customHeight="1" x14ac:dyDescent="0.25">
      <c r="D285" s="28" t="str">
        <f ca="1">IF($G285="","",IFERROR(INDEX(tbVisitas[],MATCH($G285,tbVisitas[Linha],0),2),""))</f>
        <v/>
      </c>
      <c r="E285" s="28" t="str">
        <f ca="1">IF($G285="","",IFERROR(INDEX(tbVisitas[],MATCH($G285,tbVisitas[Linha],0),5),""))</f>
        <v/>
      </c>
      <c r="F285" s="29" t="str">
        <f ca="1">IF($G285="","",IFERROR(INDEX(tbVisitas[],MATCH($G285,tbVisitas[Linha],0),1),""))</f>
        <v/>
      </c>
      <c r="G285" s="30" t="str">
        <f t="array" aca="1" ref="G285" ca="1">IFERROR(INDEX(tbVisitas[],MATCH(SMALL(IF((tbVisitas[Realizada?]="Sim")*(tbVisitas[Cliente]=$B$5)*(tbVisitas[Data]&gt;=VLOOKUP($B$7,Aux!$E$2:$G$13,2,FALSE))*(tbVisitas[Data]&lt;=VLOOKUP($B$7,Aux!$E$2:$G$13,3,FALSE))=1,tbVisitas[Linha]),ROW(A280)),IF((tbVisitas[Realizada?]="Sim")*(tbVisitas[Cliente]=$B$5)*(tbVisitas[Data]&gt;=VLOOKUP($B$7,Aux!$E$2:$G$13,2,FALSE))*(tbVisitas[Data]&lt;=VLOOKUP($B$7,Aux!$E$2:$G$13,3,FALSE))=1,tbVisitas[Linha]),0),9),"")</f>
        <v/>
      </c>
      <c r="I285" s="28" t="str">
        <f ca="1">IF($N285="","",IFERROR(INDEX(tbVisitas[],MATCH($N285,tbVisitas[Linha],0),2),""))</f>
        <v/>
      </c>
      <c r="J285" s="28" t="str">
        <f ca="1">IF($N285="","",IFERROR(INDEX(tbVisitas[],MATCH($N285,tbVisitas[Linha],0),5),""))</f>
        <v/>
      </c>
      <c r="K285" s="29" t="str">
        <f ca="1">IF($N285="","",IFERROR(INDEX(tbVisitas[],MATCH($N285,tbVisitas[Linha],0),1),""))</f>
        <v/>
      </c>
      <c r="L285" s="30" t="str">
        <f ca="1">IF($N285="","",IFERROR(INDEX(tbVisitas[],MATCH($N285,tbVisitas[Linha],0),6),""))</f>
        <v/>
      </c>
      <c r="M285" s="30" t="str">
        <f ca="1">IF($N285="","",IFERROR(INDEX(tbVisitas[],MATCH($N285,tbVisitas[Linha],0),7),""))</f>
        <v/>
      </c>
      <c r="N285" s="30" t="str">
        <f t="array" aca="1" ref="N285" ca="1">IFERROR(INDEX(tbVisitas[],MATCH(SMALL(IF((tbVisitas[Realizada?]&lt;&gt;"Sim")*(tbVisitas[Cliente]=$B$5)*(tbVisitas[Data]&gt;=VLOOKUP($B$7,Aux!$E$2:$G$13,2,FALSE))*(tbVisitas[Data]&lt;=VLOOKUP($B$7,Aux!$E$2:$G$13,3,FALSE))=1,tbVisitas[Linha]),ROW(H280)),IF((tbVisitas[Realizada?]&lt;&gt;"Sim")*(tbVisitas[Cliente]=$B$5)*(tbVisitas[Data]&gt;=VLOOKUP($B$7,Aux!$E$2:$G$13,2,FALSE))*(tbVisitas[Data]&lt;=VLOOKUP($B$7,Aux!$E$2:$G$13,3,FALSE))=1,tbVisitas[Linha]),0),9),"")</f>
        <v/>
      </c>
    </row>
    <row r="286" spans="4:14" ht="30" customHeight="1" x14ac:dyDescent="0.25">
      <c r="D286" s="28" t="str">
        <f ca="1">IF($G286="","",IFERROR(INDEX(tbVisitas[],MATCH($G286,tbVisitas[Linha],0),2),""))</f>
        <v/>
      </c>
      <c r="E286" s="28" t="str">
        <f ca="1">IF($G286="","",IFERROR(INDEX(tbVisitas[],MATCH($G286,tbVisitas[Linha],0),5),""))</f>
        <v/>
      </c>
      <c r="F286" s="29" t="str">
        <f ca="1">IF($G286="","",IFERROR(INDEX(tbVisitas[],MATCH($G286,tbVisitas[Linha],0),1),""))</f>
        <v/>
      </c>
      <c r="G286" s="30" t="str">
        <f t="array" aca="1" ref="G286" ca="1">IFERROR(INDEX(tbVisitas[],MATCH(SMALL(IF((tbVisitas[Realizada?]="Sim")*(tbVisitas[Cliente]=$B$5)*(tbVisitas[Data]&gt;=VLOOKUP($B$7,Aux!$E$2:$G$13,2,FALSE))*(tbVisitas[Data]&lt;=VLOOKUP($B$7,Aux!$E$2:$G$13,3,FALSE))=1,tbVisitas[Linha]),ROW(A281)),IF((tbVisitas[Realizada?]="Sim")*(tbVisitas[Cliente]=$B$5)*(tbVisitas[Data]&gt;=VLOOKUP($B$7,Aux!$E$2:$G$13,2,FALSE))*(tbVisitas[Data]&lt;=VLOOKUP($B$7,Aux!$E$2:$G$13,3,FALSE))=1,tbVisitas[Linha]),0),9),"")</f>
        <v/>
      </c>
      <c r="I286" s="28" t="str">
        <f ca="1">IF($N286="","",IFERROR(INDEX(tbVisitas[],MATCH($N286,tbVisitas[Linha],0),2),""))</f>
        <v/>
      </c>
      <c r="J286" s="28" t="str">
        <f ca="1">IF($N286="","",IFERROR(INDEX(tbVisitas[],MATCH($N286,tbVisitas[Linha],0),5),""))</f>
        <v/>
      </c>
      <c r="K286" s="29" t="str">
        <f ca="1">IF($N286="","",IFERROR(INDEX(tbVisitas[],MATCH($N286,tbVisitas[Linha],0),1),""))</f>
        <v/>
      </c>
      <c r="L286" s="30" t="str">
        <f ca="1">IF($N286="","",IFERROR(INDEX(tbVisitas[],MATCH($N286,tbVisitas[Linha],0),6),""))</f>
        <v/>
      </c>
      <c r="M286" s="30" t="str">
        <f ca="1">IF($N286="","",IFERROR(INDEX(tbVisitas[],MATCH($N286,tbVisitas[Linha],0),7),""))</f>
        <v/>
      </c>
      <c r="N286" s="30" t="str">
        <f t="array" aca="1" ref="N286" ca="1">IFERROR(INDEX(tbVisitas[],MATCH(SMALL(IF((tbVisitas[Realizada?]&lt;&gt;"Sim")*(tbVisitas[Cliente]=$B$5)*(tbVisitas[Data]&gt;=VLOOKUP($B$7,Aux!$E$2:$G$13,2,FALSE))*(tbVisitas[Data]&lt;=VLOOKUP($B$7,Aux!$E$2:$G$13,3,FALSE))=1,tbVisitas[Linha]),ROW(H281)),IF((tbVisitas[Realizada?]&lt;&gt;"Sim")*(tbVisitas[Cliente]=$B$5)*(tbVisitas[Data]&gt;=VLOOKUP($B$7,Aux!$E$2:$G$13,2,FALSE))*(tbVisitas[Data]&lt;=VLOOKUP($B$7,Aux!$E$2:$G$13,3,FALSE))=1,tbVisitas[Linha]),0),9),"")</f>
        <v/>
      </c>
    </row>
    <row r="287" spans="4:14" ht="30" customHeight="1" x14ac:dyDescent="0.25">
      <c r="D287" s="28" t="str">
        <f ca="1">IF($G287="","",IFERROR(INDEX(tbVisitas[],MATCH($G287,tbVisitas[Linha],0),2),""))</f>
        <v/>
      </c>
      <c r="E287" s="28" t="str">
        <f ca="1">IF($G287="","",IFERROR(INDEX(tbVisitas[],MATCH($G287,tbVisitas[Linha],0),5),""))</f>
        <v/>
      </c>
      <c r="F287" s="29" t="str">
        <f ca="1">IF($G287="","",IFERROR(INDEX(tbVisitas[],MATCH($G287,tbVisitas[Linha],0),1),""))</f>
        <v/>
      </c>
      <c r="G287" s="30" t="str">
        <f t="array" aca="1" ref="G287" ca="1">IFERROR(INDEX(tbVisitas[],MATCH(SMALL(IF((tbVisitas[Realizada?]="Sim")*(tbVisitas[Cliente]=$B$5)*(tbVisitas[Data]&gt;=VLOOKUP($B$7,Aux!$E$2:$G$13,2,FALSE))*(tbVisitas[Data]&lt;=VLOOKUP($B$7,Aux!$E$2:$G$13,3,FALSE))=1,tbVisitas[Linha]),ROW(A282)),IF((tbVisitas[Realizada?]="Sim")*(tbVisitas[Cliente]=$B$5)*(tbVisitas[Data]&gt;=VLOOKUP($B$7,Aux!$E$2:$G$13,2,FALSE))*(tbVisitas[Data]&lt;=VLOOKUP($B$7,Aux!$E$2:$G$13,3,FALSE))=1,tbVisitas[Linha]),0),9),"")</f>
        <v/>
      </c>
      <c r="I287" s="28" t="str">
        <f ca="1">IF($N287="","",IFERROR(INDEX(tbVisitas[],MATCH($N287,tbVisitas[Linha],0),2),""))</f>
        <v/>
      </c>
      <c r="J287" s="28" t="str">
        <f ca="1">IF($N287="","",IFERROR(INDEX(tbVisitas[],MATCH($N287,tbVisitas[Linha],0),5),""))</f>
        <v/>
      </c>
      <c r="K287" s="29" t="str">
        <f ca="1">IF($N287="","",IFERROR(INDEX(tbVisitas[],MATCH($N287,tbVisitas[Linha],0),1),""))</f>
        <v/>
      </c>
      <c r="L287" s="30" t="str">
        <f ca="1">IF($N287="","",IFERROR(INDEX(tbVisitas[],MATCH($N287,tbVisitas[Linha],0),6),""))</f>
        <v/>
      </c>
      <c r="M287" s="30" t="str">
        <f ca="1">IF($N287="","",IFERROR(INDEX(tbVisitas[],MATCH($N287,tbVisitas[Linha],0),7),""))</f>
        <v/>
      </c>
      <c r="N287" s="30" t="str">
        <f t="array" aca="1" ref="N287" ca="1">IFERROR(INDEX(tbVisitas[],MATCH(SMALL(IF((tbVisitas[Realizada?]&lt;&gt;"Sim")*(tbVisitas[Cliente]=$B$5)*(tbVisitas[Data]&gt;=VLOOKUP($B$7,Aux!$E$2:$G$13,2,FALSE))*(tbVisitas[Data]&lt;=VLOOKUP($B$7,Aux!$E$2:$G$13,3,FALSE))=1,tbVisitas[Linha]),ROW(H282)),IF((tbVisitas[Realizada?]&lt;&gt;"Sim")*(tbVisitas[Cliente]=$B$5)*(tbVisitas[Data]&gt;=VLOOKUP($B$7,Aux!$E$2:$G$13,2,FALSE))*(tbVisitas[Data]&lt;=VLOOKUP($B$7,Aux!$E$2:$G$13,3,FALSE))=1,tbVisitas[Linha]),0),9),"")</f>
        <v/>
      </c>
    </row>
    <row r="288" spans="4:14" ht="30" customHeight="1" x14ac:dyDescent="0.25">
      <c r="D288" s="28" t="str">
        <f ca="1">IF($G288="","",IFERROR(INDEX(tbVisitas[],MATCH($G288,tbVisitas[Linha],0),2),""))</f>
        <v/>
      </c>
      <c r="E288" s="28" t="str">
        <f ca="1">IF($G288="","",IFERROR(INDEX(tbVisitas[],MATCH($G288,tbVisitas[Linha],0),5),""))</f>
        <v/>
      </c>
      <c r="F288" s="29" t="str">
        <f ca="1">IF($G288="","",IFERROR(INDEX(tbVisitas[],MATCH($G288,tbVisitas[Linha],0),1),""))</f>
        <v/>
      </c>
      <c r="G288" s="30" t="str">
        <f t="array" aca="1" ref="G288" ca="1">IFERROR(INDEX(tbVisitas[],MATCH(SMALL(IF((tbVisitas[Realizada?]="Sim")*(tbVisitas[Cliente]=$B$5)*(tbVisitas[Data]&gt;=VLOOKUP($B$7,Aux!$E$2:$G$13,2,FALSE))*(tbVisitas[Data]&lt;=VLOOKUP($B$7,Aux!$E$2:$G$13,3,FALSE))=1,tbVisitas[Linha]),ROW(A283)),IF((tbVisitas[Realizada?]="Sim")*(tbVisitas[Cliente]=$B$5)*(tbVisitas[Data]&gt;=VLOOKUP($B$7,Aux!$E$2:$G$13,2,FALSE))*(tbVisitas[Data]&lt;=VLOOKUP($B$7,Aux!$E$2:$G$13,3,FALSE))=1,tbVisitas[Linha]),0),9),"")</f>
        <v/>
      </c>
      <c r="I288" s="28" t="str">
        <f ca="1">IF($N288="","",IFERROR(INDEX(tbVisitas[],MATCH($N288,tbVisitas[Linha],0),2),""))</f>
        <v/>
      </c>
      <c r="J288" s="28" t="str">
        <f ca="1">IF($N288="","",IFERROR(INDEX(tbVisitas[],MATCH($N288,tbVisitas[Linha],0),5),""))</f>
        <v/>
      </c>
      <c r="K288" s="29" t="str">
        <f ca="1">IF($N288="","",IFERROR(INDEX(tbVisitas[],MATCH($N288,tbVisitas[Linha],0),1),""))</f>
        <v/>
      </c>
      <c r="L288" s="30" t="str">
        <f ca="1">IF($N288="","",IFERROR(INDEX(tbVisitas[],MATCH($N288,tbVisitas[Linha],0),6),""))</f>
        <v/>
      </c>
      <c r="M288" s="30" t="str">
        <f ca="1">IF($N288="","",IFERROR(INDEX(tbVisitas[],MATCH($N288,tbVisitas[Linha],0),7),""))</f>
        <v/>
      </c>
      <c r="N288" s="30" t="str">
        <f t="array" aca="1" ref="N288" ca="1">IFERROR(INDEX(tbVisitas[],MATCH(SMALL(IF((tbVisitas[Realizada?]&lt;&gt;"Sim")*(tbVisitas[Cliente]=$B$5)*(tbVisitas[Data]&gt;=VLOOKUP($B$7,Aux!$E$2:$G$13,2,FALSE))*(tbVisitas[Data]&lt;=VLOOKUP($B$7,Aux!$E$2:$G$13,3,FALSE))=1,tbVisitas[Linha]),ROW(H283)),IF((tbVisitas[Realizada?]&lt;&gt;"Sim")*(tbVisitas[Cliente]=$B$5)*(tbVisitas[Data]&gt;=VLOOKUP($B$7,Aux!$E$2:$G$13,2,FALSE))*(tbVisitas[Data]&lt;=VLOOKUP($B$7,Aux!$E$2:$G$13,3,FALSE))=1,tbVisitas[Linha]),0),9),"")</f>
        <v/>
      </c>
    </row>
    <row r="289" spans="4:14" ht="30" customHeight="1" x14ac:dyDescent="0.25">
      <c r="D289" s="28" t="str">
        <f ca="1">IF($G289="","",IFERROR(INDEX(tbVisitas[],MATCH($G289,tbVisitas[Linha],0),2),""))</f>
        <v/>
      </c>
      <c r="E289" s="28" t="str">
        <f ca="1">IF($G289="","",IFERROR(INDEX(tbVisitas[],MATCH($G289,tbVisitas[Linha],0),5),""))</f>
        <v/>
      </c>
      <c r="F289" s="29" t="str">
        <f ca="1">IF($G289="","",IFERROR(INDEX(tbVisitas[],MATCH($G289,tbVisitas[Linha],0),1),""))</f>
        <v/>
      </c>
      <c r="G289" s="30" t="str">
        <f t="array" aca="1" ref="G289" ca="1">IFERROR(INDEX(tbVisitas[],MATCH(SMALL(IF((tbVisitas[Realizada?]="Sim")*(tbVisitas[Cliente]=$B$5)*(tbVisitas[Data]&gt;=VLOOKUP($B$7,Aux!$E$2:$G$13,2,FALSE))*(tbVisitas[Data]&lt;=VLOOKUP($B$7,Aux!$E$2:$G$13,3,FALSE))=1,tbVisitas[Linha]),ROW(A284)),IF((tbVisitas[Realizada?]="Sim")*(tbVisitas[Cliente]=$B$5)*(tbVisitas[Data]&gt;=VLOOKUP($B$7,Aux!$E$2:$G$13,2,FALSE))*(tbVisitas[Data]&lt;=VLOOKUP($B$7,Aux!$E$2:$G$13,3,FALSE))=1,tbVisitas[Linha]),0),9),"")</f>
        <v/>
      </c>
      <c r="I289" s="28" t="str">
        <f ca="1">IF($N289="","",IFERROR(INDEX(tbVisitas[],MATCH($N289,tbVisitas[Linha],0),2),""))</f>
        <v/>
      </c>
      <c r="J289" s="28" t="str">
        <f ca="1">IF($N289="","",IFERROR(INDEX(tbVisitas[],MATCH($N289,tbVisitas[Linha],0),5),""))</f>
        <v/>
      </c>
      <c r="K289" s="29" t="str">
        <f ca="1">IF($N289="","",IFERROR(INDEX(tbVisitas[],MATCH($N289,tbVisitas[Linha],0),1),""))</f>
        <v/>
      </c>
      <c r="L289" s="30" t="str">
        <f ca="1">IF($N289="","",IFERROR(INDEX(tbVisitas[],MATCH($N289,tbVisitas[Linha],0),6),""))</f>
        <v/>
      </c>
      <c r="M289" s="30" t="str">
        <f ca="1">IF($N289="","",IFERROR(INDEX(tbVisitas[],MATCH($N289,tbVisitas[Linha],0),7),""))</f>
        <v/>
      </c>
      <c r="N289" s="30" t="str">
        <f t="array" aca="1" ref="N289" ca="1">IFERROR(INDEX(tbVisitas[],MATCH(SMALL(IF((tbVisitas[Realizada?]&lt;&gt;"Sim")*(tbVisitas[Cliente]=$B$5)*(tbVisitas[Data]&gt;=VLOOKUP($B$7,Aux!$E$2:$G$13,2,FALSE))*(tbVisitas[Data]&lt;=VLOOKUP($B$7,Aux!$E$2:$G$13,3,FALSE))=1,tbVisitas[Linha]),ROW(H284)),IF((tbVisitas[Realizada?]&lt;&gt;"Sim")*(tbVisitas[Cliente]=$B$5)*(tbVisitas[Data]&gt;=VLOOKUP($B$7,Aux!$E$2:$G$13,2,FALSE))*(tbVisitas[Data]&lt;=VLOOKUP($B$7,Aux!$E$2:$G$13,3,FALSE))=1,tbVisitas[Linha]),0),9),"")</f>
        <v/>
      </c>
    </row>
    <row r="290" spans="4:14" ht="30" customHeight="1" x14ac:dyDescent="0.25">
      <c r="D290" s="28" t="str">
        <f ca="1">IF($G290="","",IFERROR(INDEX(tbVisitas[],MATCH($G290,tbVisitas[Linha],0),2),""))</f>
        <v/>
      </c>
      <c r="E290" s="28" t="str">
        <f ca="1">IF($G290="","",IFERROR(INDEX(tbVisitas[],MATCH($G290,tbVisitas[Linha],0),5),""))</f>
        <v/>
      </c>
      <c r="F290" s="29" t="str">
        <f ca="1">IF($G290="","",IFERROR(INDEX(tbVisitas[],MATCH($G290,tbVisitas[Linha],0),1),""))</f>
        <v/>
      </c>
      <c r="G290" s="30" t="str">
        <f t="array" aca="1" ref="G290" ca="1">IFERROR(INDEX(tbVisitas[],MATCH(SMALL(IF((tbVisitas[Realizada?]="Sim")*(tbVisitas[Cliente]=$B$5)*(tbVisitas[Data]&gt;=VLOOKUP($B$7,Aux!$E$2:$G$13,2,FALSE))*(tbVisitas[Data]&lt;=VLOOKUP($B$7,Aux!$E$2:$G$13,3,FALSE))=1,tbVisitas[Linha]),ROW(A285)),IF((tbVisitas[Realizada?]="Sim")*(tbVisitas[Cliente]=$B$5)*(tbVisitas[Data]&gt;=VLOOKUP($B$7,Aux!$E$2:$G$13,2,FALSE))*(tbVisitas[Data]&lt;=VLOOKUP($B$7,Aux!$E$2:$G$13,3,FALSE))=1,tbVisitas[Linha]),0),9),"")</f>
        <v/>
      </c>
      <c r="I290" s="28" t="str">
        <f ca="1">IF($N290="","",IFERROR(INDEX(tbVisitas[],MATCH($N290,tbVisitas[Linha],0),2),""))</f>
        <v/>
      </c>
      <c r="J290" s="28" t="str">
        <f ca="1">IF($N290="","",IFERROR(INDEX(tbVisitas[],MATCH($N290,tbVisitas[Linha],0),5),""))</f>
        <v/>
      </c>
      <c r="K290" s="29" t="str">
        <f ca="1">IF($N290="","",IFERROR(INDEX(tbVisitas[],MATCH($N290,tbVisitas[Linha],0),1),""))</f>
        <v/>
      </c>
      <c r="L290" s="30" t="str">
        <f ca="1">IF($N290="","",IFERROR(INDEX(tbVisitas[],MATCH($N290,tbVisitas[Linha],0),6),""))</f>
        <v/>
      </c>
      <c r="M290" s="30" t="str">
        <f ca="1">IF($N290="","",IFERROR(INDEX(tbVisitas[],MATCH($N290,tbVisitas[Linha],0),7),""))</f>
        <v/>
      </c>
      <c r="N290" s="30" t="str">
        <f t="array" aca="1" ref="N290" ca="1">IFERROR(INDEX(tbVisitas[],MATCH(SMALL(IF((tbVisitas[Realizada?]&lt;&gt;"Sim")*(tbVisitas[Cliente]=$B$5)*(tbVisitas[Data]&gt;=VLOOKUP($B$7,Aux!$E$2:$G$13,2,FALSE))*(tbVisitas[Data]&lt;=VLOOKUP($B$7,Aux!$E$2:$G$13,3,FALSE))=1,tbVisitas[Linha]),ROW(H285)),IF((tbVisitas[Realizada?]&lt;&gt;"Sim")*(tbVisitas[Cliente]=$B$5)*(tbVisitas[Data]&gt;=VLOOKUP($B$7,Aux!$E$2:$G$13,2,FALSE))*(tbVisitas[Data]&lt;=VLOOKUP($B$7,Aux!$E$2:$G$13,3,FALSE))=1,tbVisitas[Linha]),0),9),"")</f>
        <v/>
      </c>
    </row>
    <row r="291" spans="4:14" ht="30" customHeight="1" x14ac:dyDescent="0.25">
      <c r="D291" s="28" t="str">
        <f ca="1">IF($G291="","",IFERROR(INDEX(tbVisitas[],MATCH($G291,tbVisitas[Linha],0),2),""))</f>
        <v/>
      </c>
      <c r="E291" s="28" t="str">
        <f ca="1">IF($G291="","",IFERROR(INDEX(tbVisitas[],MATCH($G291,tbVisitas[Linha],0),5),""))</f>
        <v/>
      </c>
      <c r="F291" s="29" t="str">
        <f ca="1">IF($G291="","",IFERROR(INDEX(tbVisitas[],MATCH($G291,tbVisitas[Linha],0),1),""))</f>
        <v/>
      </c>
      <c r="G291" s="30" t="str">
        <f t="array" aca="1" ref="G291" ca="1">IFERROR(INDEX(tbVisitas[],MATCH(SMALL(IF((tbVisitas[Realizada?]="Sim")*(tbVisitas[Cliente]=$B$5)*(tbVisitas[Data]&gt;=VLOOKUP($B$7,Aux!$E$2:$G$13,2,FALSE))*(tbVisitas[Data]&lt;=VLOOKUP($B$7,Aux!$E$2:$G$13,3,FALSE))=1,tbVisitas[Linha]),ROW(A286)),IF((tbVisitas[Realizada?]="Sim")*(tbVisitas[Cliente]=$B$5)*(tbVisitas[Data]&gt;=VLOOKUP($B$7,Aux!$E$2:$G$13,2,FALSE))*(tbVisitas[Data]&lt;=VLOOKUP($B$7,Aux!$E$2:$G$13,3,FALSE))=1,tbVisitas[Linha]),0),9),"")</f>
        <v/>
      </c>
      <c r="I291" s="28" t="str">
        <f ca="1">IF($N291="","",IFERROR(INDEX(tbVisitas[],MATCH($N291,tbVisitas[Linha],0),2),""))</f>
        <v/>
      </c>
      <c r="J291" s="28" t="str">
        <f ca="1">IF($N291="","",IFERROR(INDEX(tbVisitas[],MATCH($N291,tbVisitas[Linha],0),5),""))</f>
        <v/>
      </c>
      <c r="K291" s="29" t="str">
        <f ca="1">IF($N291="","",IFERROR(INDEX(tbVisitas[],MATCH($N291,tbVisitas[Linha],0),1),""))</f>
        <v/>
      </c>
      <c r="L291" s="30" t="str">
        <f ca="1">IF($N291="","",IFERROR(INDEX(tbVisitas[],MATCH($N291,tbVisitas[Linha],0),6),""))</f>
        <v/>
      </c>
      <c r="M291" s="30" t="str">
        <f ca="1">IF($N291="","",IFERROR(INDEX(tbVisitas[],MATCH($N291,tbVisitas[Linha],0),7),""))</f>
        <v/>
      </c>
      <c r="N291" s="30" t="str">
        <f t="array" aca="1" ref="N291" ca="1">IFERROR(INDEX(tbVisitas[],MATCH(SMALL(IF((tbVisitas[Realizada?]&lt;&gt;"Sim")*(tbVisitas[Cliente]=$B$5)*(tbVisitas[Data]&gt;=VLOOKUP($B$7,Aux!$E$2:$G$13,2,FALSE))*(tbVisitas[Data]&lt;=VLOOKUP($B$7,Aux!$E$2:$G$13,3,FALSE))=1,tbVisitas[Linha]),ROW(H286)),IF((tbVisitas[Realizada?]&lt;&gt;"Sim")*(tbVisitas[Cliente]=$B$5)*(tbVisitas[Data]&gt;=VLOOKUP($B$7,Aux!$E$2:$G$13,2,FALSE))*(tbVisitas[Data]&lt;=VLOOKUP($B$7,Aux!$E$2:$G$13,3,FALSE))=1,tbVisitas[Linha]),0),9),"")</f>
        <v/>
      </c>
    </row>
    <row r="292" spans="4:14" ht="30" customHeight="1" x14ac:dyDescent="0.25">
      <c r="D292" s="28" t="str">
        <f ca="1">IF($G292="","",IFERROR(INDEX(tbVisitas[],MATCH($G292,tbVisitas[Linha],0),2),""))</f>
        <v/>
      </c>
      <c r="E292" s="28" t="str">
        <f ca="1">IF($G292="","",IFERROR(INDEX(tbVisitas[],MATCH($G292,tbVisitas[Linha],0),5),""))</f>
        <v/>
      </c>
      <c r="F292" s="29" t="str">
        <f ca="1">IF($G292="","",IFERROR(INDEX(tbVisitas[],MATCH($G292,tbVisitas[Linha],0),1),""))</f>
        <v/>
      </c>
      <c r="G292" s="30" t="str">
        <f t="array" aca="1" ref="G292" ca="1">IFERROR(INDEX(tbVisitas[],MATCH(SMALL(IF((tbVisitas[Realizada?]="Sim")*(tbVisitas[Cliente]=$B$5)*(tbVisitas[Data]&gt;=VLOOKUP($B$7,Aux!$E$2:$G$13,2,FALSE))*(tbVisitas[Data]&lt;=VLOOKUP($B$7,Aux!$E$2:$G$13,3,FALSE))=1,tbVisitas[Linha]),ROW(A287)),IF((tbVisitas[Realizada?]="Sim")*(tbVisitas[Cliente]=$B$5)*(tbVisitas[Data]&gt;=VLOOKUP($B$7,Aux!$E$2:$G$13,2,FALSE))*(tbVisitas[Data]&lt;=VLOOKUP($B$7,Aux!$E$2:$G$13,3,FALSE))=1,tbVisitas[Linha]),0),9),"")</f>
        <v/>
      </c>
      <c r="I292" s="28" t="str">
        <f ca="1">IF($N292="","",IFERROR(INDEX(tbVisitas[],MATCH($N292,tbVisitas[Linha],0),2),""))</f>
        <v/>
      </c>
      <c r="J292" s="28" t="str">
        <f ca="1">IF($N292="","",IFERROR(INDEX(tbVisitas[],MATCH($N292,tbVisitas[Linha],0),5),""))</f>
        <v/>
      </c>
      <c r="K292" s="29" t="str">
        <f ca="1">IF($N292="","",IFERROR(INDEX(tbVisitas[],MATCH($N292,tbVisitas[Linha],0),1),""))</f>
        <v/>
      </c>
      <c r="L292" s="30" t="str">
        <f ca="1">IF($N292="","",IFERROR(INDEX(tbVisitas[],MATCH($N292,tbVisitas[Linha],0),6),""))</f>
        <v/>
      </c>
      <c r="M292" s="30" t="str">
        <f ca="1">IF($N292="","",IFERROR(INDEX(tbVisitas[],MATCH($N292,tbVisitas[Linha],0),7),""))</f>
        <v/>
      </c>
      <c r="N292" s="30" t="str">
        <f t="array" aca="1" ref="N292" ca="1">IFERROR(INDEX(tbVisitas[],MATCH(SMALL(IF((tbVisitas[Realizada?]&lt;&gt;"Sim")*(tbVisitas[Cliente]=$B$5)*(tbVisitas[Data]&gt;=VLOOKUP($B$7,Aux!$E$2:$G$13,2,FALSE))*(tbVisitas[Data]&lt;=VLOOKUP($B$7,Aux!$E$2:$G$13,3,FALSE))=1,tbVisitas[Linha]),ROW(H287)),IF((tbVisitas[Realizada?]&lt;&gt;"Sim")*(tbVisitas[Cliente]=$B$5)*(tbVisitas[Data]&gt;=VLOOKUP($B$7,Aux!$E$2:$G$13,2,FALSE))*(tbVisitas[Data]&lt;=VLOOKUP($B$7,Aux!$E$2:$G$13,3,FALSE))=1,tbVisitas[Linha]),0),9),"")</f>
        <v/>
      </c>
    </row>
    <row r="293" spans="4:14" ht="30" customHeight="1" x14ac:dyDescent="0.25">
      <c r="D293" s="28" t="str">
        <f ca="1">IF($G293="","",IFERROR(INDEX(tbVisitas[],MATCH($G293,tbVisitas[Linha],0),2),""))</f>
        <v/>
      </c>
      <c r="E293" s="28" t="str">
        <f ca="1">IF($G293="","",IFERROR(INDEX(tbVisitas[],MATCH($G293,tbVisitas[Linha],0),5),""))</f>
        <v/>
      </c>
      <c r="F293" s="29" t="str">
        <f ca="1">IF($G293="","",IFERROR(INDEX(tbVisitas[],MATCH($G293,tbVisitas[Linha],0),1),""))</f>
        <v/>
      </c>
      <c r="G293" s="30" t="str">
        <f t="array" aca="1" ref="G293" ca="1">IFERROR(INDEX(tbVisitas[],MATCH(SMALL(IF((tbVisitas[Realizada?]="Sim")*(tbVisitas[Cliente]=$B$5)*(tbVisitas[Data]&gt;=VLOOKUP($B$7,Aux!$E$2:$G$13,2,FALSE))*(tbVisitas[Data]&lt;=VLOOKUP($B$7,Aux!$E$2:$G$13,3,FALSE))=1,tbVisitas[Linha]),ROW(A288)),IF((tbVisitas[Realizada?]="Sim")*(tbVisitas[Cliente]=$B$5)*(tbVisitas[Data]&gt;=VLOOKUP($B$7,Aux!$E$2:$G$13,2,FALSE))*(tbVisitas[Data]&lt;=VLOOKUP($B$7,Aux!$E$2:$G$13,3,FALSE))=1,tbVisitas[Linha]),0),9),"")</f>
        <v/>
      </c>
      <c r="I293" s="28" t="str">
        <f ca="1">IF($N293="","",IFERROR(INDEX(tbVisitas[],MATCH($N293,tbVisitas[Linha],0),2),""))</f>
        <v/>
      </c>
      <c r="J293" s="28" t="str">
        <f ca="1">IF($N293="","",IFERROR(INDEX(tbVisitas[],MATCH($N293,tbVisitas[Linha],0),5),""))</f>
        <v/>
      </c>
      <c r="K293" s="29" t="str">
        <f ca="1">IF($N293="","",IFERROR(INDEX(tbVisitas[],MATCH($N293,tbVisitas[Linha],0),1),""))</f>
        <v/>
      </c>
      <c r="L293" s="30" t="str">
        <f ca="1">IF($N293="","",IFERROR(INDEX(tbVisitas[],MATCH($N293,tbVisitas[Linha],0),6),""))</f>
        <v/>
      </c>
      <c r="M293" s="30" t="str">
        <f ca="1">IF($N293="","",IFERROR(INDEX(tbVisitas[],MATCH($N293,tbVisitas[Linha],0),7),""))</f>
        <v/>
      </c>
      <c r="N293" s="30" t="str">
        <f t="array" aca="1" ref="N293" ca="1">IFERROR(INDEX(tbVisitas[],MATCH(SMALL(IF((tbVisitas[Realizada?]&lt;&gt;"Sim")*(tbVisitas[Cliente]=$B$5)*(tbVisitas[Data]&gt;=VLOOKUP($B$7,Aux!$E$2:$G$13,2,FALSE))*(tbVisitas[Data]&lt;=VLOOKUP($B$7,Aux!$E$2:$G$13,3,FALSE))=1,tbVisitas[Linha]),ROW(H288)),IF((tbVisitas[Realizada?]&lt;&gt;"Sim")*(tbVisitas[Cliente]=$B$5)*(tbVisitas[Data]&gt;=VLOOKUP($B$7,Aux!$E$2:$G$13,2,FALSE))*(tbVisitas[Data]&lt;=VLOOKUP($B$7,Aux!$E$2:$G$13,3,FALSE))=1,tbVisitas[Linha]),0),9),"")</f>
        <v/>
      </c>
    </row>
    <row r="294" spans="4:14" ht="30" customHeight="1" x14ac:dyDescent="0.25">
      <c r="D294" s="28" t="str">
        <f ca="1">IF($G294="","",IFERROR(INDEX(tbVisitas[],MATCH($G294,tbVisitas[Linha],0),2),""))</f>
        <v/>
      </c>
      <c r="E294" s="28" t="str">
        <f ca="1">IF($G294="","",IFERROR(INDEX(tbVisitas[],MATCH($G294,tbVisitas[Linha],0),5),""))</f>
        <v/>
      </c>
      <c r="F294" s="29" t="str">
        <f ca="1">IF($G294="","",IFERROR(INDEX(tbVisitas[],MATCH($G294,tbVisitas[Linha],0),1),""))</f>
        <v/>
      </c>
      <c r="G294" s="30" t="str">
        <f t="array" aca="1" ref="G294" ca="1">IFERROR(INDEX(tbVisitas[],MATCH(SMALL(IF((tbVisitas[Realizada?]="Sim")*(tbVisitas[Cliente]=$B$5)*(tbVisitas[Data]&gt;=VLOOKUP($B$7,Aux!$E$2:$G$13,2,FALSE))*(tbVisitas[Data]&lt;=VLOOKUP($B$7,Aux!$E$2:$G$13,3,FALSE))=1,tbVisitas[Linha]),ROW(A289)),IF((tbVisitas[Realizada?]="Sim")*(tbVisitas[Cliente]=$B$5)*(tbVisitas[Data]&gt;=VLOOKUP($B$7,Aux!$E$2:$G$13,2,FALSE))*(tbVisitas[Data]&lt;=VLOOKUP($B$7,Aux!$E$2:$G$13,3,FALSE))=1,tbVisitas[Linha]),0),9),"")</f>
        <v/>
      </c>
      <c r="I294" s="28" t="str">
        <f ca="1">IF($N294="","",IFERROR(INDEX(tbVisitas[],MATCH($N294,tbVisitas[Linha],0),2),""))</f>
        <v/>
      </c>
      <c r="J294" s="28" t="str">
        <f ca="1">IF($N294="","",IFERROR(INDEX(tbVisitas[],MATCH($N294,tbVisitas[Linha],0),5),""))</f>
        <v/>
      </c>
      <c r="K294" s="29" t="str">
        <f ca="1">IF($N294="","",IFERROR(INDEX(tbVisitas[],MATCH($N294,tbVisitas[Linha],0),1),""))</f>
        <v/>
      </c>
      <c r="L294" s="30" t="str">
        <f ca="1">IF($N294="","",IFERROR(INDEX(tbVisitas[],MATCH($N294,tbVisitas[Linha],0),6),""))</f>
        <v/>
      </c>
      <c r="M294" s="30" t="str">
        <f ca="1">IF($N294="","",IFERROR(INDEX(tbVisitas[],MATCH($N294,tbVisitas[Linha],0),7),""))</f>
        <v/>
      </c>
      <c r="N294" s="30" t="str">
        <f t="array" aca="1" ref="N294" ca="1">IFERROR(INDEX(tbVisitas[],MATCH(SMALL(IF((tbVisitas[Realizada?]&lt;&gt;"Sim")*(tbVisitas[Cliente]=$B$5)*(tbVisitas[Data]&gt;=VLOOKUP($B$7,Aux!$E$2:$G$13,2,FALSE))*(tbVisitas[Data]&lt;=VLOOKUP($B$7,Aux!$E$2:$G$13,3,FALSE))=1,tbVisitas[Linha]),ROW(H289)),IF((tbVisitas[Realizada?]&lt;&gt;"Sim")*(tbVisitas[Cliente]=$B$5)*(tbVisitas[Data]&gt;=VLOOKUP($B$7,Aux!$E$2:$G$13,2,FALSE))*(tbVisitas[Data]&lt;=VLOOKUP($B$7,Aux!$E$2:$G$13,3,FALSE))=1,tbVisitas[Linha]),0),9),"")</f>
        <v/>
      </c>
    </row>
    <row r="295" spans="4:14" ht="30" customHeight="1" x14ac:dyDescent="0.25">
      <c r="D295" s="28" t="str">
        <f ca="1">IF($G295="","",IFERROR(INDEX(tbVisitas[],MATCH($G295,tbVisitas[Linha],0),2),""))</f>
        <v/>
      </c>
      <c r="E295" s="28" t="str">
        <f ca="1">IF($G295="","",IFERROR(INDEX(tbVisitas[],MATCH($G295,tbVisitas[Linha],0),5),""))</f>
        <v/>
      </c>
      <c r="F295" s="29" t="str">
        <f ca="1">IF($G295="","",IFERROR(INDEX(tbVisitas[],MATCH($G295,tbVisitas[Linha],0),1),""))</f>
        <v/>
      </c>
      <c r="G295" s="30" t="str">
        <f t="array" aca="1" ref="G295" ca="1">IFERROR(INDEX(tbVisitas[],MATCH(SMALL(IF((tbVisitas[Realizada?]="Sim")*(tbVisitas[Cliente]=$B$5)*(tbVisitas[Data]&gt;=VLOOKUP($B$7,Aux!$E$2:$G$13,2,FALSE))*(tbVisitas[Data]&lt;=VLOOKUP($B$7,Aux!$E$2:$G$13,3,FALSE))=1,tbVisitas[Linha]),ROW(A290)),IF((tbVisitas[Realizada?]="Sim")*(tbVisitas[Cliente]=$B$5)*(tbVisitas[Data]&gt;=VLOOKUP($B$7,Aux!$E$2:$G$13,2,FALSE))*(tbVisitas[Data]&lt;=VLOOKUP($B$7,Aux!$E$2:$G$13,3,FALSE))=1,tbVisitas[Linha]),0),9),"")</f>
        <v/>
      </c>
      <c r="I295" s="28" t="str">
        <f ca="1">IF($N295="","",IFERROR(INDEX(tbVisitas[],MATCH($N295,tbVisitas[Linha],0),2),""))</f>
        <v/>
      </c>
      <c r="J295" s="28" t="str">
        <f ca="1">IF($N295="","",IFERROR(INDEX(tbVisitas[],MATCH($N295,tbVisitas[Linha],0),5),""))</f>
        <v/>
      </c>
      <c r="K295" s="29" t="str">
        <f ca="1">IF($N295="","",IFERROR(INDEX(tbVisitas[],MATCH($N295,tbVisitas[Linha],0),1),""))</f>
        <v/>
      </c>
      <c r="L295" s="30" t="str">
        <f ca="1">IF($N295="","",IFERROR(INDEX(tbVisitas[],MATCH($N295,tbVisitas[Linha],0),6),""))</f>
        <v/>
      </c>
      <c r="M295" s="30" t="str">
        <f ca="1">IF($N295="","",IFERROR(INDEX(tbVisitas[],MATCH($N295,tbVisitas[Linha],0),7),""))</f>
        <v/>
      </c>
      <c r="N295" s="30" t="str">
        <f t="array" aca="1" ref="N295" ca="1">IFERROR(INDEX(tbVisitas[],MATCH(SMALL(IF((tbVisitas[Realizada?]&lt;&gt;"Sim")*(tbVisitas[Cliente]=$B$5)*(tbVisitas[Data]&gt;=VLOOKUP($B$7,Aux!$E$2:$G$13,2,FALSE))*(tbVisitas[Data]&lt;=VLOOKUP($B$7,Aux!$E$2:$G$13,3,FALSE))=1,tbVisitas[Linha]),ROW(H290)),IF((tbVisitas[Realizada?]&lt;&gt;"Sim")*(tbVisitas[Cliente]=$B$5)*(tbVisitas[Data]&gt;=VLOOKUP($B$7,Aux!$E$2:$G$13,2,FALSE))*(tbVisitas[Data]&lt;=VLOOKUP($B$7,Aux!$E$2:$G$13,3,FALSE))=1,tbVisitas[Linha]),0),9),"")</f>
        <v/>
      </c>
    </row>
    <row r="296" spans="4:14" ht="30" customHeight="1" x14ac:dyDescent="0.25">
      <c r="D296" s="28" t="str">
        <f ca="1">IF($G296="","",IFERROR(INDEX(tbVisitas[],MATCH($G296,tbVisitas[Linha],0),2),""))</f>
        <v/>
      </c>
      <c r="E296" s="28" t="str">
        <f ca="1">IF($G296="","",IFERROR(INDEX(tbVisitas[],MATCH($G296,tbVisitas[Linha],0),5),""))</f>
        <v/>
      </c>
      <c r="F296" s="29" t="str">
        <f ca="1">IF($G296="","",IFERROR(INDEX(tbVisitas[],MATCH($G296,tbVisitas[Linha],0),1),""))</f>
        <v/>
      </c>
      <c r="G296" s="30" t="str">
        <f t="array" aca="1" ref="G296" ca="1">IFERROR(INDEX(tbVisitas[],MATCH(SMALL(IF((tbVisitas[Realizada?]="Sim")*(tbVisitas[Cliente]=$B$5)*(tbVisitas[Data]&gt;=VLOOKUP($B$7,Aux!$E$2:$G$13,2,FALSE))*(tbVisitas[Data]&lt;=VLOOKUP($B$7,Aux!$E$2:$G$13,3,FALSE))=1,tbVisitas[Linha]),ROW(A291)),IF((tbVisitas[Realizada?]="Sim")*(tbVisitas[Cliente]=$B$5)*(tbVisitas[Data]&gt;=VLOOKUP($B$7,Aux!$E$2:$G$13,2,FALSE))*(tbVisitas[Data]&lt;=VLOOKUP($B$7,Aux!$E$2:$G$13,3,FALSE))=1,tbVisitas[Linha]),0),9),"")</f>
        <v/>
      </c>
      <c r="I296" s="28" t="str">
        <f ca="1">IF($N296="","",IFERROR(INDEX(tbVisitas[],MATCH($N296,tbVisitas[Linha],0),2),""))</f>
        <v/>
      </c>
      <c r="J296" s="28" t="str">
        <f ca="1">IF($N296="","",IFERROR(INDEX(tbVisitas[],MATCH($N296,tbVisitas[Linha],0),5),""))</f>
        <v/>
      </c>
      <c r="K296" s="29" t="str">
        <f ca="1">IF($N296="","",IFERROR(INDEX(tbVisitas[],MATCH($N296,tbVisitas[Linha],0),1),""))</f>
        <v/>
      </c>
      <c r="L296" s="30" t="str">
        <f ca="1">IF($N296="","",IFERROR(INDEX(tbVisitas[],MATCH($N296,tbVisitas[Linha],0),6),""))</f>
        <v/>
      </c>
      <c r="M296" s="30" t="str">
        <f ca="1">IF($N296="","",IFERROR(INDEX(tbVisitas[],MATCH($N296,tbVisitas[Linha],0),7),""))</f>
        <v/>
      </c>
      <c r="N296" s="30" t="str">
        <f t="array" aca="1" ref="N296" ca="1">IFERROR(INDEX(tbVisitas[],MATCH(SMALL(IF((tbVisitas[Realizada?]&lt;&gt;"Sim")*(tbVisitas[Cliente]=$B$5)*(tbVisitas[Data]&gt;=VLOOKUP($B$7,Aux!$E$2:$G$13,2,FALSE))*(tbVisitas[Data]&lt;=VLOOKUP($B$7,Aux!$E$2:$G$13,3,FALSE))=1,tbVisitas[Linha]),ROW(H291)),IF((tbVisitas[Realizada?]&lt;&gt;"Sim")*(tbVisitas[Cliente]=$B$5)*(tbVisitas[Data]&gt;=VLOOKUP($B$7,Aux!$E$2:$G$13,2,FALSE))*(tbVisitas[Data]&lt;=VLOOKUP($B$7,Aux!$E$2:$G$13,3,FALSE))=1,tbVisitas[Linha]),0),9),"")</f>
        <v/>
      </c>
    </row>
    <row r="297" spans="4:14" ht="30" customHeight="1" x14ac:dyDescent="0.25">
      <c r="D297" s="28" t="str">
        <f ca="1">IF($G297="","",IFERROR(INDEX(tbVisitas[],MATCH($G297,tbVisitas[Linha],0),2),""))</f>
        <v/>
      </c>
      <c r="E297" s="28" t="str">
        <f ca="1">IF($G297="","",IFERROR(INDEX(tbVisitas[],MATCH($G297,tbVisitas[Linha],0),5),""))</f>
        <v/>
      </c>
      <c r="F297" s="29" t="str">
        <f ca="1">IF($G297="","",IFERROR(INDEX(tbVisitas[],MATCH($G297,tbVisitas[Linha],0),1),""))</f>
        <v/>
      </c>
      <c r="G297" s="30" t="str">
        <f t="array" aca="1" ref="G297" ca="1">IFERROR(INDEX(tbVisitas[],MATCH(SMALL(IF((tbVisitas[Realizada?]="Sim")*(tbVisitas[Cliente]=$B$5)*(tbVisitas[Data]&gt;=VLOOKUP($B$7,Aux!$E$2:$G$13,2,FALSE))*(tbVisitas[Data]&lt;=VLOOKUP($B$7,Aux!$E$2:$G$13,3,FALSE))=1,tbVisitas[Linha]),ROW(A292)),IF((tbVisitas[Realizada?]="Sim")*(tbVisitas[Cliente]=$B$5)*(tbVisitas[Data]&gt;=VLOOKUP($B$7,Aux!$E$2:$G$13,2,FALSE))*(tbVisitas[Data]&lt;=VLOOKUP($B$7,Aux!$E$2:$G$13,3,FALSE))=1,tbVisitas[Linha]),0),9),"")</f>
        <v/>
      </c>
      <c r="I297" s="28" t="str">
        <f ca="1">IF($N297="","",IFERROR(INDEX(tbVisitas[],MATCH($N297,tbVisitas[Linha],0),2),""))</f>
        <v/>
      </c>
      <c r="J297" s="28" t="str">
        <f ca="1">IF($N297="","",IFERROR(INDEX(tbVisitas[],MATCH($N297,tbVisitas[Linha],0),5),""))</f>
        <v/>
      </c>
      <c r="K297" s="29" t="str">
        <f ca="1">IF($N297="","",IFERROR(INDEX(tbVisitas[],MATCH($N297,tbVisitas[Linha],0),1),""))</f>
        <v/>
      </c>
      <c r="L297" s="30" t="str">
        <f ca="1">IF($N297="","",IFERROR(INDEX(tbVisitas[],MATCH($N297,tbVisitas[Linha],0),6),""))</f>
        <v/>
      </c>
      <c r="M297" s="30" t="str">
        <f ca="1">IF($N297="","",IFERROR(INDEX(tbVisitas[],MATCH($N297,tbVisitas[Linha],0),7),""))</f>
        <v/>
      </c>
      <c r="N297" s="30" t="str">
        <f t="array" aca="1" ref="N297" ca="1">IFERROR(INDEX(tbVisitas[],MATCH(SMALL(IF((tbVisitas[Realizada?]&lt;&gt;"Sim")*(tbVisitas[Cliente]=$B$5)*(tbVisitas[Data]&gt;=VLOOKUP($B$7,Aux!$E$2:$G$13,2,FALSE))*(tbVisitas[Data]&lt;=VLOOKUP($B$7,Aux!$E$2:$G$13,3,FALSE))=1,tbVisitas[Linha]),ROW(H292)),IF((tbVisitas[Realizada?]&lt;&gt;"Sim")*(tbVisitas[Cliente]=$B$5)*(tbVisitas[Data]&gt;=VLOOKUP($B$7,Aux!$E$2:$G$13,2,FALSE))*(tbVisitas[Data]&lt;=VLOOKUP($B$7,Aux!$E$2:$G$13,3,FALSE))=1,tbVisitas[Linha]),0),9),"")</f>
        <v/>
      </c>
    </row>
    <row r="298" spans="4:14" ht="30" customHeight="1" x14ac:dyDescent="0.25">
      <c r="D298" s="28" t="str">
        <f ca="1">IF($G298="","",IFERROR(INDEX(tbVisitas[],MATCH($G298,tbVisitas[Linha],0),2),""))</f>
        <v/>
      </c>
      <c r="E298" s="28" t="str">
        <f ca="1">IF($G298="","",IFERROR(INDEX(tbVisitas[],MATCH($G298,tbVisitas[Linha],0),5),""))</f>
        <v/>
      </c>
      <c r="F298" s="29" t="str">
        <f ca="1">IF($G298="","",IFERROR(INDEX(tbVisitas[],MATCH($G298,tbVisitas[Linha],0),1),""))</f>
        <v/>
      </c>
      <c r="G298" s="30" t="str">
        <f t="array" aca="1" ref="G298" ca="1">IFERROR(INDEX(tbVisitas[],MATCH(SMALL(IF((tbVisitas[Realizada?]="Sim")*(tbVisitas[Cliente]=$B$5)*(tbVisitas[Data]&gt;=VLOOKUP($B$7,Aux!$E$2:$G$13,2,FALSE))*(tbVisitas[Data]&lt;=VLOOKUP($B$7,Aux!$E$2:$G$13,3,FALSE))=1,tbVisitas[Linha]),ROW(A293)),IF((tbVisitas[Realizada?]="Sim")*(tbVisitas[Cliente]=$B$5)*(tbVisitas[Data]&gt;=VLOOKUP($B$7,Aux!$E$2:$G$13,2,FALSE))*(tbVisitas[Data]&lt;=VLOOKUP($B$7,Aux!$E$2:$G$13,3,FALSE))=1,tbVisitas[Linha]),0),9),"")</f>
        <v/>
      </c>
      <c r="I298" s="28" t="str">
        <f ca="1">IF($N298="","",IFERROR(INDEX(tbVisitas[],MATCH($N298,tbVisitas[Linha],0),2),""))</f>
        <v/>
      </c>
      <c r="J298" s="28" t="str">
        <f ca="1">IF($N298="","",IFERROR(INDEX(tbVisitas[],MATCH($N298,tbVisitas[Linha],0),5),""))</f>
        <v/>
      </c>
      <c r="K298" s="29" t="str">
        <f ca="1">IF($N298="","",IFERROR(INDEX(tbVisitas[],MATCH($N298,tbVisitas[Linha],0),1),""))</f>
        <v/>
      </c>
      <c r="L298" s="30" t="str">
        <f ca="1">IF($N298="","",IFERROR(INDEX(tbVisitas[],MATCH($N298,tbVisitas[Linha],0),6),""))</f>
        <v/>
      </c>
      <c r="M298" s="30" t="str">
        <f ca="1">IF($N298="","",IFERROR(INDEX(tbVisitas[],MATCH($N298,tbVisitas[Linha],0),7),""))</f>
        <v/>
      </c>
      <c r="N298" s="30" t="str">
        <f t="array" aca="1" ref="N298" ca="1">IFERROR(INDEX(tbVisitas[],MATCH(SMALL(IF((tbVisitas[Realizada?]&lt;&gt;"Sim")*(tbVisitas[Cliente]=$B$5)*(tbVisitas[Data]&gt;=VLOOKUP($B$7,Aux!$E$2:$G$13,2,FALSE))*(tbVisitas[Data]&lt;=VLOOKUP($B$7,Aux!$E$2:$G$13,3,FALSE))=1,tbVisitas[Linha]),ROW(H293)),IF((tbVisitas[Realizada?]&lt;&gt;"Sim")*(tbVisitas[Cliente]=$B$5)*(tbVisitas[Data]&gt;=VLOOKUP($B$7,Aux!$E$2:$G$13,2,FALSE))*(tbVisitas[Data]&lt;=VLOOKUP($B$7,Aux!$E$2:$G$13,3,FALSE))=1,tbVisitas[Linha]),0),9),"")</f>
        <v/>
      </c>
    </row>
    <row r="299" spans="4:14" ht="30" customHeight="1" x14ac:dyDescent="0.25">
      <c r="D299" s="28" t="str">
        <f ca="1">IF($G299="","",IFERROR(INDEX(tbVisitas[],MATCH($G299,tbVisitas[Linha],0),2),""))</f>
        <v/>
      </c>
      <c r="E299" s="28" t="str">
        <f ca="1">IF($G299="","",IFERROR(INDEX(tbVisitas[],MATCH($G299,tbVisitas[Linha],0),5),""))</f>
        <v/>
      </c>
      <c r="F299" s="29" t="str">
        <f ca="1">IF($G299="","",IFERROR(INDEX(tbVisitas[],MATCH($G299,tbVisitas[Linha],0),1),""))</f>
        <v/>
      </c>
      <c r="G299" s="30" t="str">
        <f t="array" aca="1" ref="G299" ca="1">IFERROR(INDEX(tbVisitas[],MATCH(SMALL(IF((tbVisitas[Realizada?]="Sim")*(tbVisitas[Cliente]=$B$5)*(tbVisitas[Data]&gt;=VLOOKUP($B$7,Aux!$E$2:$G$13,2,FALSE))*(tbVisitas[Data]&lt;=VLOOKUP($B$7,Aux!$E$2:$G$13,3,FALSE))=1,tbVisitas[Linha]),ROW(A294)),IF((tbVisitas[Realizada?]="Sim")*(tbVisitas[Cliente]=$B$5)*(tbVisitas[Data]&gt;=VLOOKUP($B$7,Aux!$E$2:$G$13,2,FALSE))*(tbVisitas[Data]&lt;=VLOOKUP($B$7,Aux!$E$2:$G$13,3,FALSE))=1,tbVisitas[Linha]),0),9),"")</f>
        <v/>
      </c>
      <c r="I299" s="28" t="str">
        <f ca="1">IF($N299="","",IFERROR(INDEX(tbVisitas[],MATCH($N299,tbVisitas[Linha],0),2),""))</f>
        <v/>
      </c>
      <c r="J299" s="28" t="str">
        <f ca="1">IF($N299="","",IFERROR(INDEX(tbVisitas[],MATCH($N299,tbVisitas[Linha],0),5),""))</f>
        <v/>
      </c>
      <c r="K299" s="29" t="str">
        <f ca="1">IF($N299="","",IFERROR(INDEX(tbVisitas[],MATCH($N299,tbVisitas[Linha],0),1),""))</f>
        <v/>
      </c>
      <c r="L299" s="30" t="str">
        <f ca="1">IF($N299="","",IFERROR(INDEX(tbVisitas[],MATCH($N299,tbVisitas[Linha],0),6),""))</f>
        <v/>
      </c>
      <c r="M299" s="30" t="str">
        <f ca="1">IF($N299="","",IFERROR(INDEX(tbVisitas[],MATCH($N299,tbVisitas[Linha],0),7),""))</f>
        <v/>
      </c>
      <c r="N299" s="30" t="str">
        <f t="array" aca="1" ref="N299" ca="1">IFERROR(INDEX(tbVisitas[],MATCH(SMALL(IF((tbVisitas[Realizada?]&lt;&gt;"Sim")*(tbVisitas[Cliente]=$B$5)*(tbVisitas[Data]&gt;=VLOOKUP($B$7,Aux!$E$2:$G$13,2,FALSE))*(tbVisitas[Data]&lt;=VLOOKUP($B$7,Aux!$E$2:$G$13,3,FALSE))=1,tbVisitas[Linha]),ROW(H294)),IF((tbVisitas[Realizada?]&lt;&gt;"Sim")*(tbVisitas[Cliente]=$B$5)*(tbVisitas[Data]&gt;=VLOOKUP($B$7,Aux!$E$2:$G$13,2,FALSE))*(tbVisitas[Data]&lt;=VLOOKUP($B$7,Aux!$E$2:$G$13,3,FALSE))=1,tbVisitas[Linha]),0),9),"")</f>
        <v/>
      </c>
    </row>
    <row r="300" spans="4:14" ht="30" customHeight="1" x14ac:dyDescent="0.25">
      <c r="D300" s="28" t="str">
        <f ca="1">IF($G300="","",IFERROR(INDEX(tbVisitas[],MATCH($G300,tbVisitas[Linha],0),2),""))</f>
        <v/>
      </c>
      <c r="E300" s="28" t="str">
        <f ca="1">IF($G300="","",IFERROR(INDEX(tbVisitas[],MATCH($G300,tbVisitas[Linha],0),5),""))</f>
        <v/>
      </c>
      <c r="F300" s="29" t="str">
        <f ca="1">IF($G300="","",IFERROR(INDEX(tbVisitas[],MATCH($G300,tbVisitas[Linha],0),1),""))</f>
        <v/>
      </c>
      <c r="G300" s="30" t="str">
        <f t="array" aca="1" ref="G300" ca="1">IFERROR(INDEX(tbVisitas[],MATCH(SMALL(IF((tbVisitas[Realizada?]="Sim")*(tbVisitas[Cliente]=$B$5)*(tbVisitas[Data]&gt;=VLOOKUP($B$7,Aux!$E$2:$G$13,2,FALSE))*(tbVisitas[Data]&lt;=VLOOKUP($B$7,Aux!$E$2:$G$13,3,FALSE))=1,tbVisitas[Linha]),ROW(A295)),IF((tbVisitas[Realizada?]="Sim")*(tbVisitas[Cliente]=$B$5)*(tbVisitas[Data]&gt;=VLOOKUP($B$7,Aux!$E$2:$G$13,2,FALSE))*(tbVisitas[Data]&lt;=VLOOKUP($B$7,Aux!$E$2:$G$13,3,FALSE))=1,tbVisitas[Linha]),0),9),"")</f>
        <v/>
      </c>
      <c r="I300" s="28" t="str">
        <f ca="1">IF($N300="","",IFERROR(INDEX(tbVisitas[],MATCH($N300,tbVisitas[Linha],0),2),""))</f>
        <v/>
      </c>
      <c r="J300" s="28" t="str">
        <f ca="1">IF($N300="","",IFERROR(INDEX(tbVisitas[],MATCH($N300,tbVisitas[Linha],0),5),""))</f>
        <v/>
      </c>
      <c r="K300" s="29" t="str">
        <f ca="1">IF($N300="","",IFERROR(INDEX(tbVisitas[],MATCH($N300,tbVisitas[Linha],0),1),""))</f>
        <v/>
      </c>
      <c r="L300" s="30" t="str">
        <f ca="1">IF($N300="","",IFERROR(INDEX(tbVisitas[],MATCH($N300,tbVisitas[Linha],0),6),""))</f>
        <v/>
      </c>
      <c r="M300" s="30" t="str">
        <f ca="1">IF($N300="","",IFERROR(INDEX(tbVisitas[],MATCH($N300,tbVisitas[Linha],0),7),""))</f>
        <v/>
      </c>
      <c r="N300" s="30" t="str">
        <f t="array" aca="1" ref="N300" ca="1">IFERROR(INDEX(tbVisitas[],MATCH(SMALL(IF((tbVisitas[Realizada?]&lt;&gt;"Sim")*(tbVisitas[Cliente]=$B$5)*(tbVisitas[Data]&gt;=VLOOKUP($B$7,Aux!$E$2:$G$13,2,FALSE))*(tbVisitas[Data]&lt;=VLOOKUP($B$7,Aux!$E$2:$G$13,3,FALSE))=1,tbVisitas[Linha]),ROW(H295)),IF((tbVisitas[Realizada?]&lt;&gt;"Sim")*(tbVisitas[Cliente]=$B$5)*(tbVisitas[Data]&gt;=VLOOKUP($B$7,Aux!$E$2:$G$13,2,FALSE))*(tbVisitas[Data]&lt;=VLOOKUP($B$7,Aux!$E$2:$G$13,3,FALSE))=1,tbVisitas[Linha]),0),9),"")</f>
        <v/>
      </c>
    </row>
    <row r="301" spans="4:14" ht="30" customHeight="1" x14ac:dyDescent="0.25">
      <c r="D301" s="28" t="str">
        <f ca="1">IF($G301="","",IFERROR(INDEX(tbVisitas[],MATCH($G301,tbVisitas[Linha],0),2),""))</f>
        <v/>
      </c>
      <c r="E301" s="28" t="str">
        <f ca="1">IF($G301="","",IFERROR(INDEX(tbVisitas[],MATCH($G301,tbVisitas[Linha],0),5),""))</f>
        <v/>
      </c>
      <c r="F301" s="29" t="str">
        <f ca="1">IF($G301="","",IFERROR(INDEX(tbVisitas[],MATCH($G301,tbVisitas[Linha],0),1),""))</f>
        <v/>
      </c>
      <c r="G301" s="30" t="str">
        <f t="array" aca="1" ref="G301" ca="1">IFERROR(INDEX(tbVisitas[],MATCH(SMALL(IF((tbVisitas[Realizada?]="Sim")*(tbVisitas[Cliente]=$B$5)*(tbVisitas[Data]&gt;=VLOOKUP($B$7,Aux!$E$2:$G$13,2,FALSE))*(tbVisitas[Data]&lt;=VLOOKUP($B$7,Aux!$E$2:$G$13,3,FALSE))=1,tbVisitas[Linha]),ROW(A296)),IF((tbVisitas[Realizada?]="Sim")*(tbVisitas[Cliente]=$B$5)*(tbVisitas[Data]&gt;=VLOOKUP($B$7,Aux!$E$2:$G$13,2,FALSE))*(tbVisitas[Data]&lt;=VLOOKUP($B$7,Aux!$E$2:$G$13,3,FALSE))=1,tbVisitas[Linha]),0),9),"")</f>
        <v/>
      </c>
      <c r="I301" s="28" t="str">
        <f ca="1">IF($N301="","",IFERROR(INDEX(tbVisitas[],MATCH($N301,tbVisitas[Linha],0),2),""))</f>
        <v/>
      </c>
      <c r="J301" s="28" t="str">
        <f ca="1">IF($N301="","",IFERROR(INDEX(tbVisitas[],MATCH($N301,tbVisitas[Linha],0),5),""))</f>
        <v/>
      </c>
      <c r="K301" s="29" t="str">
        <f ca="1">IF($N301="","",IFERROR(INDEX(tbVisitas[],MATCH($N301,tbVisitas[Linha],0),1),""))</f>
        <v/>
      </c>
      <c r="L301" s="30" t="str">
        <f ca="1">IF($N301="","",IFERROR(INDEX(tbVisitas[],MATCH($N301,tbVisitas[Linha],0),6),""))</f>
        <v/>
      </c>
      <c r="M301" s="30" t="str">
        <f ca="1">IF($N301="","",IFERROR(INDEX(tbVisitas[],MATCH($N301,tbVisitas[Linha],0),7),""))</f>
        <v/>
      </c>
      <c r="N301" s="30" t="str">
        <f t="array" aca="1" ref="N301" ca="1">IFERROR(INDEX(tbVisitas[],MATCH(SMALL(IF((tbVisitas[Realizada?]&lt;&gt;"Sim")*(tbVisitas[Cliente]=$B$5)*(tbVisitas[Data]&gt;=VLOOKUP($B$7,Aux!$E$2:$G$13,2,FALSE))*(tbVisitas[Data]&lt;=VLOOKUP($B$7,Aux!$E$2:$G$13,3,FALSE))=1,tbVisitas[Linha]),ROW(H296)),IF((tbVisitas[Realizada?]&lt;&gt;"Sim")*(tbVisitas[Cliente]=$B$5)*(tbVisitas[Data]&gt;=VLOOKUP($B$7,Aux!$E$2:$G$13,2,FALSE))*(tbVisitas[Data]&lt;=VLOOKUP($B$7,Aux!$E$2:$G$13,3,FALSE))=1,tbVisitas[Linha]),0),9),"")</f>
        <v/>
      </c>
    </row>
    <row r="302" spans="4:14" ht="30" customHeight="1" x14ac:dyDescent="0.25">
      <c r="D302" s="28" t="str">
        <f ca="1">IF($G302="","",IFERROR(INDEX(tbVisitas[],MATCH($G302,tbVisitas[Linha],0),2),""))</f>
        <v/>
      </c>
      <c r="E302" s="28" t="str">
        <f ca="1">IF($G302="","",IFERROR(INDEX(tbVisitas[],MATCH($G302,tbVisitas[Linha],0),5),""))</f>
        <v/>
      </c>
      <c r="F302" s="29" t="str">
        <f ca="1">IF($G302="","",IFERROR(INDEX(tbVisitas[],MATCH($G302,tbVisitas[Linha],0),1),""))</f>
        <v/>
      </c>
      <c r="G302" s="30" t="str">
        <f t="array" aca="1" ref="G302" ca="1">IFERROR(INDEX(tbVisitas[],MATCH(SMALL(IF((tbVisitas[Realizada?]="Sim")*(tbVisitas[Cliente]=$B$5)*(tbVisitas[Data]&gt;=VLOOKUP($B$7,Aux!$E$2:$G$13,2,FALSE))*(tbVisitas[Data]&lt;=VLOOKUP($B$7,Aux!$E$2:$G$13,3,FALSE))=1,tbVisitas[Linha]),ROW(A297)),IF((tbVisitas[Realizada?]="Sim")*(tbVisitas[Cliente]=$B$5)*(tbVisitas[Data]&gt;=VLOOKUP($B$7,Aux!$E$2:$G$13,2,FALSE))*(tbVisitas[Data]&lt;=VLOOKUP($B$7,Aux!$E$2:$G$13,3,FALSE))=1,tbVisitas[Linha]),0),9),"")</f>
        <v/>
      </c>
      <c r="I302" s="28" t="str">
        <f ca="1">IF($N302="","",IFERROR(INDEX(tbVisitas[],MATCH($N302,tbVisitas[Linha],0),2),""))</f>
        <v/>
      </c>
      <c r="J302" s="28" t="str">
        <f ca="1">IF($N302="","",IFERROR(INDEX(tbVisitas[],MATCH($N302,tbVisitas[Linha],0),5),""))</f>
        <v/>
      </c>
      <c r="K302" s="29" t="str">
        <f ca="1">IF($N302="","",IFERROR(INDEX(tbVisitas[],MATCH($N302,tbVisitas[Linha],0),1),""))</f>
        <v/>
      </c>
      <c r="L302" s="30" t="str">
        <f ca="1">IF($N302="","",IFERROR(INDEX(tbVisitas[],MATCH($N302,tbVisitas[Linha],0),6),""))</f>
        <v/>
      </c>
      <c r="M302" s="30" t="str">
        <f ca="1">IF($N302="","",IFERROR(INDEX(tbVisitas[],MATCH($N302,tbVisitas[Linha],0),7),""))</f>
        <v/>
      </c>
      <c r="N302" s="30" t="str">
        <f t="array" aca="1" ref="N302" ca="1">IFERROR(INDEX(tbVisitas[],MATCH(SMALL(IF((tbVisitas[Realizada?]&lt;&gt;"Sim")*(tbVisitas[Cliente]=$B$5)*(tbVisitas[Data]&gt;=VLOOKUP($B$7,Aux!$E$2:$G$13,2,FALSE))*(tbVisitas[Data]&lt;=VLOOKUP($B$7,Aux!$E$2:$G$13,3,FALSE))=1,tbVisitas[Linha]),ROW(H297)),IF((tbVisitas[Realizada?]&lt;&gt;"Sim")*(tbVisitas[Cliente]=$B$5)*(tbVisitas[Data]&gt;=VLOOKUP($B$7,Aux!$E$2:$G$13,2,FALSE))*(tbVisitas[Data]&lt;=VLOOKUP($B$7,Aux!$E$2:$G$13,3,FALSE))=1,tbVisitas[Linha]),0),9),"")</f>
        <v/>
      </c>
    </row>
    <row r="303" spans="4:14" ht="30" customHeight="1" x14ac:dyDescent="0.25">
      <c r="D303" s="28" t="str">
        <f ca="1">IF($G303="","",IFERROR(INDEX(tbVisitas[],MATCH($G303,tbVisitas[Linha],0),2),""))</f>
        <v/>
      </c>
      <c r="E303" s="28" t="str">
        <f ca="1">IF($G303="","",IFERROR(INDEX(tbVisitas[],MATCH($G303,tbVisitas[Linha],0),5),""))</f>
        <v/>
      </c>
      <c r="F303" s="29" t="str">
        <f ca="1">IF($G303="","",IFERROR(INDEX(tbVisitas[],MATCH($G303,tbVisitas[Linha],0),1),""))</f>
        <v/>
      </c>
      <c r="G303" s="30" t="str">
        <f t="array" aca="1" ref="G303" ca="1">IFERROR(INDEX(tbVisitas[],MATCH(SMALL(IF((tbVisitas[Realizada?]="Sim")*(tbVisitas[Cliente]=$B$5)*(tbVisitas[Data]&gt;=VLOOKUP($B$7,Aux!$E$2:$G$13,2,FALSE))*(tbVisitas[Data]&lt;=VLOOKUP($B$7,Aux!$E$2:$G$13,3,FALSE))=1,tbVisitas[Linha]),ROW(A298)),IF((tbVisitas[Realizada?]="Sim")*(tbVisitas[Cliente]=$B$5)*(tbVisitas[Data]&gt;=VLOOKUP($B$7,Aux!$E$2:$G$13,2,FALSE))*(tbVisitas[Data]&lt;=VLOOKUP($B$7,Aux!$E$2:$G$13,3,FALSE))=1,tbVisitas[Linha]),0),9),"")</f>
        <v/>
      </c>
      <c r="I303" s="28" t="str">
        <f ca="1">IF($N303="","",IFERROR(INDEX(tbVisitas[],MATCH($N303,tbVisitas[Linha],0),2),""))</f>
        <v/>
      </c>
      <c r="J303" s="28" t="str">
        <f ca="1">IF($N303="","",IFERROR(INDEX(tbVisitas[],MATCH($N303,tbVisitas[Linha],0),5),""))</f>
        <v/>
      </c>
      <c r="K303" s="29" t="str">
        <f ca="1">IF($N303="","",IFERROR(INDEX(tbVisitas[],MATCH($N303,tbVisitas[Linha],0),1),""))</f>
        <v/>
      </c>
      <c r="L303" s="30" t="str">
        <f ca="1">IF($N303="","",IFERROR(INDEX(tbVisitas[],MATCH($N303,tbVisitas[Linha],0),6),""))</f>
        <v/>
      </c>
      <c r="M303" s="30" t="str">
        <f ca="1">IF($N303="","",IFERROR(INDEX(tbVisitas[],MATCH($N303,tbVisitas[Linha],0),7),""))</f>
        <v/>
      </c>
      <c r="N303" s="30" t="str">
        <f t="array" aca="1" ref="N303" ca="1">IFERROR(INDEX(tbVisitas[],MATCH(SMALL(IF((tbVisitas[Realizada?]&lt;&gt;"Sim")*(tbVisitas[Cliente]=$B$5)*(tbVisitas[Data]&gt;=VLOOKUP($B$7,Aux!$E$2:$G$13,2,FALSE))*(tbVisitas[Data]&lt;=VLOOKUP($B$7,Aux!$E$2:$G$13,3,FALSE))=1,tbVisitas[Linha]),ROW(H298)),IF((tbVisitas[Realizada?]&lt;&gt;"Sim")*(tbVisitas[Cliente]=$B$5)*(tbVisitas[Data]&gt;=VLOOKUP($B$7,Aux!$E$2:$G$13,2,FALSE))*(tbVisitas[Data]&lt;=VLOOKUP($B$7,Aux!$E$2:$G$13,3,FALSE))=1,tbVisitas[Linha]),0),9),"")</f>
        <v/>
      </c>
    </row>
    <row r="304" spans="4:14" ht="30" customHeight="1" x14ac:dyDescent="0.25">
      <c r="D304" s="28" t="str">
        <f ca="1">IF($G304="","",IFERROR(INDEX(tbVisitas[],MATCH($G304,tbVisitas[Linha],0),2),""))</f>
        <v/>
      </c>
      <c r="E304" s="28" t="str">
        <f ca="1">IF($G304="","",IFERROR(INDEX(tbVisitas[],MATCH($G304,tbVisitas[Linha],0),5),""))</f>
        <v/>
      </c>
      <c r="F304" s="29" t="str">
        <f ca="1">IF($G304="","",IFERROR(INDEX(tbVisitas[],MATCH($G304,tbVisitas[Linha],0),1),""))</f>
        <v/>
      </c>
      <c r="G304" s="30" t="str">
        <f t="array" aca="1" ref="G304" ca="1">IFERROR(INDEX(tbVisitas[],MATCH(SMALL(IF((tbVisitas[Realizada?]="Sim")*(tbVisitas[Cliente]=$B$5)*(tbVisitas[Data]&gt;=VLOOKUP($B$7,Aux!$E$2:$G$13,2,FALSE))*(tbVisitas[Data]&lt;=VLOOKUP($B$7,Aux!$E$2:$G$13,3,FALSE))=1,tbVisitas[Linha]),ROW(A299)),IF((tbVisitas[Realizada?]="Sim")*(tbVisitas[Cliente]=$B$5)*(tbVisitas[Data]&gt;=VLOOKUP($B$7,Aux!$E$2:$G$13,2,FALSE))*(tbVisitas[Data]&lt;=VLOOKUP($B$7,Aux!$E$2:$G$13,3,FALSE))=1,tbVisitas[Linha]),0),9),"")</f>
        <v/>
      </c>
      <c r="I304" s="28" t="str">
        <f ca="1">IF($N304="","",IFERROR(INDEX(tbVisitas[],MATCH($N304,tbVisitas[Linha],0),2),""))</f>
        <v/>
      </c>
      <c r="J304" s="28" t="str">
        <f ca="1">IF($N304="","",IFERROR(INDEX(tbVisitas[],MATCH($N304,tbVisitas[Linha],0),5),""))</f>
        <v/>
      </c>
      <c r="K304" s="29" t="str">
        <f ca="1">IF($N304="","",IFERROR(INDEX(tbVisitas[],MATCH($N304,tbVisitas[Linha],0),1),""))</f>
        <v/>
      </c>
      <c r="L304" s="30" t="str">
        <f ca="1">IF($N304="","",IFERROR(INDEX(tbVisitas[],MATCH($N304,tbVisitas[Linha],0),6),""))</f>
        <v/>
      </c>
      <c r="M304" s="30" t="str">
        <f ca="1">IF($N304="","",IFERROR(INDEX(tbVisitas[],MATCH($N304,tbVisitas[Linha],0),7),""))</f>
        <v/>
      </c>
      <c r="N304" s="30" t="str">
        <f t="array" aca="1" ref="N304" ca="1">IFERROR(INDEX(tbVisitas[],MATCH(SMALL(IF((tbVisitas[Realizada?]&lt;&gt;"Sim")*(tbVisitas[Cliente]=$B$5)*(tbVisitas[Data]&gt;=VLOOKUP($B$7,Aux!$E$2:$G$13,2,FALSE))*(tbVisitas[Data]&lt;=VLOOKUP($B$7,Aux!$E$2:$G$13,3,FALSE))=1,tbVisitas[Linha]),ROW(H299)),IF((tbVisitas[Realizada?]&lt;&gt;"Sim")*(tbVisitas[Cliente]=$B$5)*(tbVisitas[Data]&gt;=VLOOKUP($B$7,Aux!$E$2:$G$13,2,FALSE))*(tbVisitas[Data]&lt;=VLOOKUP($B$7,Aux!$E$2:$G$13,3,FALSE))=1,tbVisitas[Linha]),0),9),"")</f>
        <v/>
      </c>
    </row>
    <row r="305" spans="4:14" ht="30" customHeight="1" x14ac:dyDescent="0.25">
      <c r="D305" s="28" t="str">
        <f ca="1">IF($G305="","",IFERROR(INDEX(tbVisitas[],MATCH($G305,tbVisitas[Linha],0),2),""))</f>
        <v/>
      </c>
      <c r="E305" s="28" t="str">
        <f ca="1">IF($G305="","",IFERROR(INDEX(tbVisitas[],MATCH($G305,tbVisitas[Linha],0),5),""))</f>
        <v/>
      </c>
      <c r="F305" s="29" t="str">
        <f ca="1">IF($G305="","",IFERROR(INDEX(tbVisitas[],MATCH($G305,tbVisitas[Linha],0),1),""))</f>
        <v/>
      </c>
      <c r="G305" s="30" t="str">
        <f t="array" aca="1" ref="G305" ca="1">IFERROR(INDEX(tbVisitas[],MATCH(SMALL(IF((tbVisitas[Realizada?]="Sim")*(tbVisitas[Cliente]=$B$5)*(tbVisitas[Data]&gt;=VLOOKUP($B$7,Aux!$E$2:$G$13,2,FALSE))*(tbVisitas[Data]&lt;=VLOOKUP($B$7,Aux!$E$2:$G$13,3,FALSE))=1,tbVisitas[Linha]),ROW(A300)),IF((tbVisitas[Realizada?]="Sim")*(tbVisitas[Cliente]=$B$5)*(tbVisitas[Data]&gt;=VLOOKUP($B$7,Aux!$E$2:$G$13,2,FALSE))*(tbVisitas[Data]&lt;=VLOOKUP($B$7,Aux!$E$2:$G$13,3,FALSE))=1,tbVisitas[Linha]),0),9),"")</f>
        <v/>
      </c>
      <c r="I305" s="28" t="str">
        <f ca="1">IF($N305="","",IFERROR(INDEX(tbVisitas[],MATCH($N305,tbVisitas[Linha],0),2),""))</f>
        <v/>
      </c>
      <c r="J305" s="28" t="str">
        <f ca="1">IF($N305="","",IFERROR(INDEX(tbVisitas[],MATCH($N305,tbVisitas[Linha],0),5),""))</f>
        <v/>
      </c>
      <c r="K305" s="29" t="str">
        <f ca="1">IF($N305="","",IFERROR(INDEX(tbVisitas[],MATCH($N305,tbVisitas[Linha],0),1),""))</f>
        <v/>
      </c>
      <c r="L305" s="30" t="str">
        <f ca="1">IF($N305="","",IFERROR(INDEX(tbVisitas[],MATCH($N305,tbVisitas[Linha],0),6),""))</f>
        <v/>
      </c>
      <c r="M305" s="30" t="str">
        <f ca="1">IF($N305="","",IFERROR(INDEX(tbVisitas[],MATCH($N305,tbVisitas[Linha],0),7),""))</f>
        <v/>
      </c>
      <c r="N305" s="30" t="str">
        <f t="array" aca="1" ref="N305" ca="1">IFERROR(INDEX(tbVisitas[],MATCH(SMALL(IF((tbVisitas[Realizada?]&lt;&gt;"Sim")*(tbVisitas[Cliente]=$B$5)*(tbVisitas[Data]&gt;=VLOOKUP($B$7,Aux!$E$2:$G$13,2,FALSE))*(tbVisitas[Data]&lt;=VLOOKUP($B$7,Aux!$E$2:$G$13,3,FALSE))=1,tbVisitas[Linha]),ROW(H300)),IF((tbVisitas[Realizada?]&lt;&gt;"Sim")*(tbVisitas[Cliente]=$B$5)*(tbVisitas[Data]&gt;=VLOOKUP($B$7,Aux!$E$2:$G$13,2,FALSE))*(tbVisitas[Data]&lt;=VLOOKUP($B$7,Aux!$E$2:$G$13,3,FALSE))=1,tbVisitas[Linha]),0),9),"")</f>
        <v/>
      </c>
    </row>
    <row r="306" spans="4:14" ht="30" customHeight="1" x14ac:dyDescent="0.25">
      <c r="D306" s="28" t="str">
        <f ca="1">IF($G306="","",IFERROR(INDEX(tbVisitas[],MATCH($G306,tbVisitas[Linha],0),2),""))</f>
        <v/>
      </c>
      <c r="E306" s="28" t="str">
        <f ca="1">IF($G306="","",IFERROR(INDEX(tbVisitas[],MATCH($G306,tbVisitas[Linha],0),5),""))</f>
        <v/>
      </c>
      <c r="F306" s="29" t="str">
        <f ca="1">IF($G306="","",IFERROR(INDEX(tbVisitas[],MATCH($G306,tbVisitas[Linha],0),1),""))</f>
        <v/>
      </c>
      <c r="G306" s="30" t="str">
        <f t="array" aca="1" ref="G306" ca="1">IFERROR(INDEX(tbVisitas[],MATCH(SMALL(IF((tbVisitas[Realizada?]="Sim")*(tbVisitas[Cliente]=$B$5)*(tbVisitas[Data]&gt;=VLOOKUP($B$7,Aux!$E$2:$G$13,2,FALSE))*(tbVisitas[Data]&lt;=VLOOKUP($B$7,Aux!$E$2:$G$13,3,FALSE))=1,tbVisitas[Linha]),ROW(A301)),IF((tbVisitas[Realizada?]="Sim")*(tbVisitas[Cliente]=$B$5)*(tbVisitas[Data]&gt;=VLOOKUP($B$7,Aux!$E$2:$G$13,2,FALSE))*(tbVisitas[Data]&lt;=VLOOKUP($B$7,Aux!$E$2:$G$13,3,FALSE))=1,tbVisitas[Linha]),0),9),"")</f>
        <v/>
      </c>
      <c r="I306" s="28" t="str">
        <f ca="1">IF($N306="","",IFERROR(INDEX(tbVisitas[],MATCH($N306,tbVisitas[Linha],0),2),""))</f>
        <v/>
      </c>
      <c r="J306" s="28" t="str">
        <f ca="1">IF($N306="","",IFERROR(INDEX(tbVisitas[],MATCH($N306,tbVisitas[Linha],0),5),""))</f>
        <v/>
      </c>
      <c r="K306" s="29" t="str">
        <f ca="1">IF($N306="","",IFERROR(INDEX(tbVisitas[],MATCH($N306,tbVisitas[Linha],0),1),""))</f>
        <v/>
      </c>
      <c r="L306" s="30" t="str">
        <f ca="1">IF($N306="","",IFERROR(INDEX(tbVisitas[],MATCH($N306,tbVisitas[Linha],0),6),""))</f>
        <v/>
      </c>
      <c r="M306" s="30" t="str">
        <f ca="1">IF($N306="","",IFERROR(INDEX(tbVisitas[],MATCH($N306,tbVisitas[Linha],0),7),""))</f>
        <v/>
      </c>
      <c r="N306" s="30" t="str">
        <f t="array" aca="1" ref="N306" ca="1">IFERROR(INDEX(tbVisitas[],MATCH(SMALL(IF((tbVisitas[Realizada?]&lt;&gt;"Sim")*(tbVisitas[Cliente]=$B$5)*(tbVisitas[Data]&gt;=VLOOKUP($B$7,Aux!$E$2:$G$13,2,FALSE))*(tbVisitas[Data]&lt;=VLOOKUP($B$7,Aux!$E$2:$G$13,3,FALSE))=1,tbVisitas[Linha]),ROW(H301)),IF((tbVisitas[Realizada?]&lt;&gt;"Sim")*(tbVisitas[Cliente]=$B$5)*(tbVisitas[Data]&gt;=VLOOKUP($B$7,Aux!$E$2:$G$13,2,FALSE))*(tbVisitas[Data]&lt;=VLOOKUP($B$7,Aux!$E$2:$G$13,3,FALSE))=1,tbVisitas[Linha]),0),9),"")</f>
        <v/>
      </c>
    </row>
    <row r="307" spans="4:14" ht="30" customHeight="1" x14ac:dyDescent="0.25">
      <c r="D307" s="28" t="str">
        <f ca="1">IF($G307="","",IFERROR(INDEX(tbVisitas[],MATCH($G307,tbVisitas[Linha],0),2),""))</f>
        <v/>
      </c>
      <c r="E307" s="28" t="str">
        <f ca="1">IF($G307="","",IFERROR(INDEX(tbVisitas[],MATCH($G307,tbVisitas[Linha],0),5),""))</f>
        <v/>
      </c>
      <c r="F307" s="29" t="str">
        <f ca="1">IF($G307="","",IFERROR(INDEX(tbVisitas[],MATCH($G307,tbVisitas[Linha],0),1),""))</f>
        <v/>
      </c>
      <c r="G307" s="30" t="str">
        <f t="array" aca="1" ref="G307" ca="1">IFERROR(INDEX(tbVisitas[],MATCH(SMALL(IF((tbVisitas[Realizada?]="Sim")*(tbVisitas[Cliente]=$B$5)*(tbVisitas[Data]&gt;=VLOOKUP($B$7,Aux!$E$2:$G$13,2,FALSE))*(tbVisitas[Data]&lt;=VLOOKUP($B$7,Aux!$E$2:$G$13,3,FALSE))=1,tbVisitas[Linha]),ROW(A302)),IF((tbVisitas[Realizada?]="Sim")*(tbVisitas[Cliente]=$B$5)*(tbVisitas[Data]&gt;=VLOOKUP($B$7,Aux!$E$2:$G$13,2,FALSE))*(tbVisitas[Data]&lt;=VLOOKUP($B$7,Aux!$E$2:$G$13,3,FALSE))=1,tbVisitas[Linha]),0),9),"")</f>
        <v/>
      </c>
      <c r="I307" s="28" t="str">
        <f ca="1">IF($N307="","",IFERROR(INDEX(tbVisitas[],MATCH($N307,tbVisitas[Linha],0),2),""))</f>
        <v/>
      </c>
      <c r="J307" s="28" t="str">
        <f ca="1">IF($N307="","",IFERROR(INDEX(tbVisitas[],MATCH($N307,tbVisitas[Linha],0),5),""))</f>
        <v/>
      </c>
      <c r="K307" s="29" t="str">
        <f ca="1">IF($N307="","",IFERROR(INDEX(tbVisitas[],MATCH($N307,tbVisitas[Linha],0),1),""))</f>
        <v/>
      </c>
      <c r="L307" s="30" t="str">
        <f ca="1">IF($N307="","",IFERROR(INDEX(tbVisitas[],MATCH($N307,tbVisitas[Linha],0),6),""))</f>
        <v/>
      </c>
      <c r="M307" s="30" t="str">
        <f ca="1">IF($N307="","",IFERROR(INDEX(tbVisitas[],MATCH($N307,tbVisitas[Linha],0),7),""))</f>
        <v/>
      </c>
      <c r="N307" s="30" t="str">
        <f t="array" aca="1" ref="N307" ca="1">IFERROR(INDEX(tbVisitas[],MATCH(SMALL(IF((tbVisitas[Realizada?]&lt;&gt;"Sim")*(tbVisitas[Cliente]=$B$5)*(tbVisitas[Data]&gt;=VLOOKUP($B$7,Aux!$E$2:$G$13,2,FALSE))*(tbVisitas[Data]&lt;=VLOOKUP($B$7,Aux!$E$2:$G$13,3,FALSE))=1,tbVisitas[Linha]),ROW(H302)),IF((tbVisitas[Realizada?]&lt;&gt;"Sim")*(tbVisitas[Cliente]=$B$5)*(tbVisitas[Data]&gt;=VLOOKUP($B$7,Aux!$E$2:$G$13,2,FALSE))*(tbVisitas[Data]&lt;=VLOOKUP($B$7,Aux!$E$2:$G$13,3,FALSE))=1,tbVisitas[Linha]),0),9),"")</f>
        <v/>
      </c>
    </row>
    <row r="308" spans="4:14" ht="30" customHeight="1" x14ac:dyDescent="0.25">
      <c r="D308" s="28" t="str">
        <f ca="1">IF($G308="","",IFERROR(INDEX(tbVisitas[],MATCH($G308,tbVisitas[Linha],0),2),""))</f>
        <v/>
      </c>
      <c r="E308" s="28" t="str">
        <f ca="1">IF($G308="","",IFERROR(INDEX(tbVisitas[],MATCH($G308,tbVisitas[Linha],0),5),""))</f>
        <v/>
      </c>
      <c r="F308" s="29" t="str">
        <f ca="1">IF($G308="","",IFERROR(INDEX(tbVisitas[],MATCH($G308,tbVisitas[Linha],0),1),""))</f>
        <v/>
      </c>
      <c r="G308" s="30" t="str">
        <f t="array" aca="1" ref="G308" ca="1">IFERROR(INDEX(tbVisitas[],MATCH(SMALL(IF((tbVisitas[Realizada?]="Sim")*(tbVisitas[Cliente]=$B$5)*(tbVisitas[Data]&gt;=VLOOKUP($B$7,Aux!$E$2:$G$13,2,FALSE))*(tbVisitas[Data]&lt;=VLOOKUP($B$7,Aux!$E$2:$G$13,3,FALSE))=1,tbVisitas[Linha]),ROW(A303)),IF((tbVisitas[Realizada?]="Sim")*(tbVisitas[Cliente]=$B$5)*(tbVisitas[Data]&gt;=VLOOKUP($B$7,Aux!$E$2:$G$13,2,FALSE))*(tbVisitas[Data]&lt;=VLOOKUP($B$7,Aux!$E$2:$G$13,3,FALSE))=1,tbVisitas[Linha]),0),9),"")</f>
        <v/>
      </c>
      <c r="I308" s="28" t="str">
        <f ca="1">IF($N308="","",IFERROR(INDEX(tbVisitas[],MATCH($N308,tbVisitas[Linha],0),2),""))</f>
        <v/>
      </c>
      <c r="J308" s="28" t="str">
        <f ca="1">IF($N308="","",IFERROR(INDEX(tbVisitas[],MATCH($N308,tbVisitas[Linha],0),5),""))</f>
        <v/>
      </c>
      <c r="K308" s="29" t="str">
        <f ca="1">IF($N308="","",IFERROR(INDEX(tbVisitas[],MATCH($N308,tbVisitas[Linha],0),1),""))</f>
        <v/>
      </c>
      <c r="L308" s="30" t="str">
        <f ca="1">IF($N308="","",IFERROR(INDEX(tbVisitas[],MATCH($N308,tbVisitas[Linha],0),6),""))</f>
        <v/>
      </c>
      <c r="M308" s="30" t="str">
        <f ca="1">IF($N308="","",IFERROR(INDEX(tbVisitas[],MATCH($N308,tbVisitas[Linha],0),7),""))</f>
        <v/>
      </c>
      <c r="N308" s="30" t="str">
        <f t="array" aca="1" ref="N308" ca="1">IFERROR(INDEX(tbVisitas[],MATCH(SMALL(IF((tbVisitas[Realizada?]&lt;&gt;"Sim")*(tbVisitas[Cliente]=$B$5)*(tbVisitas[Data]&gt;=VLOOKUP($B$7,Aux!$E$2:$G$13,2,FALSE))*(tbVisitas[Data]&lt;=VLOOKUP($B$7,Aux!$E$2:$G$13,3,FALSE))=1,tbVisitas[Linha]),ROW(H303)),IF((tbVisitas[Realizada?]&lt;&gt;"Sim")*(tbVisitas[Cliente]=$B$5)*(tbVisitas[Data]&gt;=VLOOKUP($B$7,Aux!$E$2:$G$13,2,FALSE))*(tbVisitas[Data]&lt;=VLOOKUP($B$7,Aux!$E$2:$G$13,3,FALSE))=1,tbVisitas[Linha]),0),9),"")</f>
        <v/>
      </c>
    </row>
    <row r="309" spans="4:14" ht="30" customHeight="1" x14ac:dyDescent="0.25">
      <c r="D309" s="28" t="str">
        <f ca="1">IF($G309="","",IFERROR(INDEX(tbVisitas[],MATCH($G309,tbVisitas[Linha],0),2),""))</f>
        <v/>
      </c>
      <c r="E309" s="28" t="str">
        <f ca="1">IF($G309="","",IFERROR(INDEX(tbVisitas[],MATCH($G309,tbVisitas[Linha],0),5),""))</f>
        <v/>
      </c>
      <c r="F309" s="29" t="str">
        <f ca="1">IF($G309="","",IFERROR(INDEX(tbVisitas[],MATCH($G309,tbVisitas[Linha],0),1),""))</f>
        <v/>
      </c>
      <c r="G309" s="30" t="str">
        <f t="array" aca="1" ref="G309" ca="1">IFERROR(INDEX(tbVisitas[],MATCH(SMALL(IF((tbVisitas[Realizada?]="Sim")*(tbVisitas[Cliente]=$B$5)*(tbVisitas[Data]&gt;=VLOOKUP($B$7,Aux!$E$2:$G$13,2,FALSE))*(tbVisitas[Data]&lt;=VLOOKUP($B$7,Aux!$E$2:$G$13,3,FALSE))=1,tbVisitas[Linha]),ROW(A304)),IF((tbVisitas[Realizada?]="Sim")*(tbVisitas[Cliente]=$B$5)*(tbVisitas[Data]&gt;=VLOOKUP($B$7,Aux!$E$2:$G$13,2,FALSE))*(tbVisitas[Data]&lt;=VLOOKUP($B$7,Aux!$E$2:$G$13,3,FALSE))=1,tbVisitas[Linha]),0),9),"")</f>
        <v/>
      </c>
      <c r="I309" s="28" t="str">
        <f ca="1">IF($N309="","",IFERROR(INDEX(tbVisitas[],MATCH($N309,tbVisitas[Linha],0),2),""))</f>
        <v/>
      </c>
      <c r="J309" s="28" t="str">
        <f ca="1">IF($N309="","",IFERROR(INDEX(tbVisitas[],MATCH($N309,tbVisitas[Linha],0),5),""))</f>
        <v/>
      </c>
      <c r="K309" s="29" t="str">
        <f ca="1">IF($N309="","",IFERROR(INDEX(tbVisitas[],MATCH($N309,tbVisitas[Linha],0),1),""))</f>
        <v/>
      </c>
      <c r="L309" s="30" t="str">
        <f ca="1">IF($N309="","",IFERROR(INDEX(tbVisitas[],MATCH($N309,tbVisitas[Linha],0),6),""))</f>
        <v/>
      </c>
      <c r="M309" s="30" t="str">
        <f ca="1">IF($N309="","",IFERROR(INDEX(tbVisitas[],MATCH($N309,tbVisitas[Linha],0),7),""))</f>
        <v/>
      </c>
      <c r="N309" s="30" t="str">
        <f t="array" aca="1" ref="N309" ca="1">IFERROR(INDEX(tbVisitas[],MATCH(SMALL(IF((tbVisitas[Realizada?]&lt;&gt;"Sim")*(tbVisitas[Cliente]=$B$5)*(tbVisitas[Data]&gt;=VLOOKUP($B$7,Aux!$E$2:$G$13,2,FALSE))*(tbVisitas[Data]&lt;=VLOOKUP($B$7,Aux!$E$2:$G$13,3,FALSE))=1,tbVisitas[Linha]),ROW(H304)),IF((tbVisitas[Realizada?]&lt;&gt;"Sim")*(tbVisitas[Cliente]=$B$5)*(tbVisitas[Data]&gt;=VLOOKUP($B$7,Aux!$E$2:$G$13,2,FALSE))*(tbVisitas[Data]&lt;=VLOOKUP($B$7,Aux!$E$2:$G$13,3,FALSE))=1,tbVisitas[Linha]),0),9),"")</f>
        <v/>
      </c>
    </row>
    <row r="310" spans="4:14" ht="30" customHeight="1" x14ac:dyDescent="0.25">
      <c r="D310" s="28" t="str">
        <f ca="1">IF($G310="","",IFERROR(INDEX(tbVisitas[],MATCH($G310,tbVisitas[Linha],0),2),""))</f>
        <v/>
      </c>
      <c r="E310" s="28" t="str">
        <f ca="1">IF($G310="","",IFERROR(INDEX(tbVisitas[],MATCH($G310,tbVisitas[Linha],0),5),""))</f>
        <v/>
      </c>
      <c r="F310" s="29" t="str">
        <f ca="1">IF($G310="","",IFERROR(INDEX(tbVisitas[],MATCH($G310,tbVisitas[Linha],0),1),""))</f>
        <v/>
      </c>
      <c r="G310" s="30" t="str">
        <f t="array" aca="1" ref="G310" ca="1">IFERROR(INDEX(tbVisitas[],MATCH(SMALL(IF((tbVisitas[Realizada?]="Sim")*(tbVisitas[Cliente]=$B$5)*(tbVisitas[Data]&gt;=VLOOKUP($B$7,Aux!$E$2:$G$13,2,FALSE))*(tbVisitas[Data]&lt;=VLOOKUP($B$7,Aux!$E$2:$G$13,3,FALSE))=1,tbVisitas[Linha]),ROW(A305)),IF((tbVisitas[Realizada?]="Sim")*(tbVisitas[Cliente]=$B$5)*(tbVisitas[Data]&gt;=VLOOKUP($B$7,Aux!$E$2:$G$13,2,FALSE))*(tbVisitas[Data]&lt;=VLOOKUP($B$7,Aux!$E$2:$G$13,3,FALSE))=1,tbVisitas[Linha]),0),9),"")</f>
        <v/>
      </c>
      <c r="I310" s="28" t="str">
        <f ca="1">IF($N310="","",IFERROR(INDEX(tbVisitas[],MATCH($N310,tbVisitas[Linha],0),2),""))</f>
        <v/>
      </c>
      <c r="J310" s="28" t="str">
        <f ca="1">IF($N310="","",IFERROR(INDEX(tbVisitas[],MATCH($N310,tbVisitas[Linha],0),5),""))</f>
        <v/>
      </c>
      <c r="K310" s="29" t="str">
        <f ca="1">IF($N310="","",IFERROR(INDEX(tbVisitas[],MATCH($N310,tbVisitas[Linha],0),1),""))</f>
        <v/>
      </c>
      <c r="L310" s="30" t="str">
        <f ca="1">IF($N310="","",IFERROR(INDEX(tbVisitas[],MATCH($N310,tbVisitas[Linha],0),6),""))</f>
        <v/>
      </c>
      <c r="M310" s="30" t="str">
        <f ca="1">IF($N310="","",IFERROR(INDEX(tbVisitas[],MATCH($N310,tbVisitas[Linha],0),7),""))</f>
        <v/>
      </c>
      <c r="N310" s="30" t="str">
        <f t="array" aca="1" ref="N310" ca="1">IFERROR(INDEX(tbVisitas[],MATCH(SMALL(IF((tbVisitas[Realizada?]&lt;&gt;"Sim")*(tbVisitas[Cliente]=$B$5)*(tbVisitas[Data]&gt;=VLOOKUP($B$7,Aux!$E$2:$G$13,2,FALSE))*(tbVisitas[Data]&lt;=VLOOKUP($B$7,Aux!$E$2:$G$13,3,FALSE))=1,tbVisitas[Linha]),ROW(H305)),IF((tbVisitas[Realizada?]&lt;&gt;"Sim")*(tbVisitas[Cliente]=$B$5)*(tbVisitas[Data]&gt;=VLOOKUP($B$7,Aux!$E$2:$G$13,2,FALSE))*(tbVisitas[Data]&lt;=VLOOKUP($B$7,Aux!$E$2:$G$13,3,FALSE))=1,tbVisitas[Linha]),0),9),"")</f>
        <v/>
      </c>
    </row>
    <row r="311" spans="4:14" ht="30" customHeight="1" x14ac:dyDescent="0.25">
      <c r="D311" s="28" t="str">
        <f ca="1">IF($G311="","",IFERROR(INDEX(tbVisitas[],MATCH($G311,tbVisitas[Linha],0),2),""))</f>
        <v/>
      </c>
      <c r="E311" s="28" t="str">
        <f ca="1">IF($G311="","",IFERROR(INDEX(tbVisitas[],MATCH($G311,tbVisitas[Linha],0),5),""))</f>
        <v/>
      </c>
      <c r="F311" s="29" t="str">
        <f ca="1">IF($G311="","",IFERROR(INDEX(tbVisitas[],MATCH($G311,tbVisitas[Linha],0),1),""))</f>
        <v/>
      </c>
      <c r="G311" s="30" t="str">
        <f t="array" aca="1" ref="G311" ca="1">IFERROR(INDEX(tbVisitas[],MATCH(SMALL(IF((tbVisitas[Realizada?]="Sim")*(tbVisitas[Cliente]=$B$5)*(tbVisitas[Data]&gt;=VLOOKUP($B$7,Aux!$E$2:$G$13,2,FALSE))*(tbVisitas[Data]&lt;=VLOOKUP($B$7,Aux!$E$2:$G$13,3,FALSE))=1,tbVisitas[Linha]),ROW(A306)),IF((tbVisitas[Realizada?]="Sim")*(tbVisitas[Cliente]=$B$5)*(tbVisitas[Data]&gt;=VLOOKUP($B$7,Aux!$E$2:$G$13,2,FALSE))*(tbVisitas[Data]&lt;=VLOOKUP($B$7,Aux!$E$2:$G$13,3,FALSE))=1,tbVisitas[Linha]),0),9),"")</f>
        <v/>
      </c>
      <c r="I311" s="28" t="str">
        <f ca="1">IF($N311="","",IFERROR(INDEX(tbVisitas[],MATCH($N311,tbVisitas[Linha],0),2),""))</f>
        <v/>
      </c>
      <c r="J311" s="28" t="str">
        <f ca="1">IF($N311="","",IFERROR(INDEX(tbVisitas[],MATCH($N311,tbVisitas[Linha],0),5),""))</f>
        <v/>
      </c>
      <c r="K311" s="29" t="str">
        <f ca="1">IF($N311="","",IFERROR(INDEX(tbVisitas[],MATCH($N311,tbVisitas[Linha],0),1),""))</f>
        <v/>
      </c>
      <c r="L311" s="30" t="str">
        <f ca="1">IF($N311="","",IFERROR(INDEX(tbVisitas[],MATCH($N311,tbVisitas[Linha],0),6),""))</f>
        <v/>
      </c>
      <c r="M311" s="30" t="str">
        <f ca="1">IF($N311="","",IFERROR(INDEX(tbVisitas[],MATCH($N311,tbVisitas[Linha],0),7),""))</f>
        <v/>
      </c>
      <c r="N311" s="30" t="str">
        <f t="array" aca="1" ref="N311" ca="1">IFERROR(INDEX(tbVisitas[],MATCH(SMALL(IF((tbVisitas[Realizada?]&lt;&gt;"Sim")*(tbVisitas[Cliente]=$B$5)*(tbVisitas[Data]&gt;=VLOOKUP($B$7,Aux!$E$2:$G$13,2,FALSE))*(tbVisitas[Data]&lt;=VLOOKUP($B$7,Aux!$E$2:$G$13,3,FALSE))=1,tbVisitas[Linha]),ROW(H306)),IF((tbVisitas[Realizada?]&lt;&gt;"Sim")*(tbVisitas[Cliente]=$B$5)*(tbVisitas[Data]&gt;=VLOOKUP($B$7,Aux!$E$2:$G$13,2,FALSE))*(tbVisitas[Data]&lt;=VLOOKUP($B$7,Aux!$E$2:$G$13,3,FALSE))=1,tbVisitas[Linha]),0),9),"")</f>
        <v/>
      </c>
    </row>
    <row r="312" spans="4:14" ht="30" customHeight="1" x14ac:dyDescent="0.25">
      <c r="D312" s="28" t="str">
        <f ca="1">IF($G312="","",IFERROR(INDEX(tbVisitas[],MATCH($G312,tbVisitas[Linha],0),2),""))</f>
        <v/>
      </c>
      <c r="E312" s="28" t="str">
        <f ca="1">IF($G312="","",IFERROR(INDEX(tbVisitas[],MATCH($G312,tbVisitas[Linha],0),5),""))</f>
        <v/>
      </c>
      <c r="F312" s="29" t="str">
        <f ca="1">IF($G312="","",IFERROR(INDEX(tbVisitas[],MATCH($G312,tbVisitas[Linha],0),1),""))</f>
        <v/>
      </c>
      <c r="G312" s="30" t="str">
        <f t="array" aca="1" ref="G312" ca="1">IFERROR(INDEX(tbVisitas[],MATCH(SMALL(IF((tbVisitas[Realizada?]="Sim")*(tbVisitas[Cliente]=$B$5)*(tbVisitas[Data]&gt;=VLOOKUP($B$7,Aux!$E$2:$G$13,2,FALSE))*(tbVisitas[Data]&lt;=VLOOKUP($B$7,Aux!$E$2:$G$13,3,FALSE))=1,tbVisitas[Linha]),ROW(A307)),IF((tbVisitas[Realizada?]="Sim")*(tbVisitas[Cliente]=$B$5)*(tbVisitas[Data]&gt;=VLOOKUP($B$7,Aux!$E$2:$G$13,2,FALSE))*(tbVisitas[Data]&lt;=VLOOKUP($B$7,Aux!$E$2:$G$13,3,FALSE))=1,tbVisitas[Linha]),0),9),"")</f>
        <v/>
      </c>
      <c r="I312" s="28" t="str">
        <f ca="1">IF($N312="","",IFERROR(INDEX(tbVisitas[],MATCH($N312,tbVisitas[Linha],0),2),""))</f>
        <v/>
      </c>
      <c r="J312" s="28" t="str">
        <f ca="1">IF($N312="","",IFERROR(INDEX(tbVisitas[],MATCH($N312,tbVisitas[Linha],0),5),""))</f>
        <v/>
      </c>
      <c r="K312" s="29" t="str">
        <f ca="1">IF($N312="","",IFERROR(INDEX(tbVisitas[],MATCH($N312,tbVisitas[Linha],0),1),""))</f>
        <v/>
      </c>
      <c r="L312" s="30" t="str">
        <f ca="1">IF($N312="","",IFERROR(INDEX(tbVisitas[],MATCH($N312,tbVisitas[Linha],0),6),""))</f>
        <v/>
      </c>
      <c r="M312" s="30" t="str">
        <f ca="1">IF($N312="","",IFERROR(INDEX(tbVisitas[],MATCH($N312,tbVisitas[Linha],0),7),""))</f>
        <v/>
      </c>
      <c r="N312" s="30" t="str">
        <f t="array" aca="1" ref="N312" ca="1">IFERROR(INDEX(tbVisitas[],MATCH(SMALL(IF((tbVisitas[Realizada?]&lt;&gt;"Sim")*(tbVisitas[Cliente]=$B$5)*(tbVisitas[Data]&gt;=VLOOKUP($B$7,Aux!$E$2:$G$13,2,FALSE))*(tbVisitas[Data]&lt;=VLOOKUP($B$7,Aux!$E$2:$G$13,3,FALSE))=1,tbVisitas[Linha]),ROW(H307)),IF((tbVisitas[Realizada?]&lt;&gt;"Sim")*(tbVisitas[Cliente]=$B$5)*(tbVisitas[Data]&gt;=VLOOKUP($B$7,Aux!$E$2:$G$13,2,FALSE))*(tbVisitas[Data]&lt;=VLOOKUP($B$7,Aux!$E$2:$G$13,3,FALSE))=1,tbVisitas[Linha]),0),9),"")</f>
        <v/>
      </c>
    </row>
    <row r="313" spans="4:14" ht="30" customHeight="1" x14ac:dyDescent="0.25">
      <c r="D313" s="28" t="str">
        <f ca="1">IF($G313="","",IFERROR(INDEX(tbVisitas[],MATCH($G313,tbVisitas[Linha],0),2),""))</f>
        <v/>
      </c>
      <c r="E313" s="28" t="str">
        <f ca="1">IF($G313="","",IFERROR(INDEX(tbVisitas[],MATCH($G313,tbVisitas[Linha],0),5),""))</f>
        <v/>
      </c>
      <c r="F313" s="29" t="str">
        <f ca="1">IF($G313="","",IFERROR(INDEX(tbVisitas[],MATCH($G313,tbVisitas[Linha],0),1),""))</f>
        <v/>
      </c>
      <c r="G313" s="30" t="str">
        <f t="array" aca="1" ref="G313" ca="1">IFERROR(INDEX(tbVisitas[],MATCH(SMALL(IF((tbVisitas[Realizada?]="Sim")*(tbVisitas[Cliente]=$B$5)*(tbVisitas[Data]&gt;=VLOOKUP($B$7,Aux!$E$2:$G$13,2,FALSE))*(tbVisitas[Data]&lt;=VLOOKUP($B$7,Aux!$E$2:$G$13,3,FALSE))=1,tbVisitas[Linha]),ROW(A308)),IF((tbVisitas[Realizada?]="Sim")*(tbVisitas[Cliente]=$B$5)*(tbVisitas[Data]&gt;=VLOOKUP($B$7,Aux!$E$2:$G$13,2,FALSE))*(tbVisitas[Data]&lt;=VLOOKUP($B$7,Aux!$E$2:$G$13,3,FALSE))=1,tbVisitas[Linha]),0),9),"")</f>
        <v/>
      </c>
      <c r="I313" s="28" t="str">
        <f ca="1">IF($N313="","",IFERROR(INDEX(tbVisitas[],MATCH($N313,tbVisitas[Linha],0),2),""))</f>
        <v/>
      </c>
      <c r="J313" s="28" t="str">
        <f ca="1">IF($N313="","",IFERROR(INDEX(tbVisitas[],MATCH($N313,tbVisitas[Linha],0),5),""))</f>
        <v/>
      </c>
      <c r="K313" s="29" t="str">
        <f ca="1">IF($N313="","",IFERROR(INDEX(tbVisitas[],MATCH($N313,tbVisitas[Linha],0),1),""))</f>
        <v/>
      </c>
      <c r="L313" s="30" t="str">
        <f ca="1">IF($N313="","",IFERROR(INDEX(tbVisitas[],MATCH($N313,tbVisitas[Linha],0),6),""))</f>
        <v/>
      </c>
      <c r="M313" s="30" t="str">
        <f ca="1">IF($N313="","",IFERROR(INDEX(tbVisitas[],MATCH($N313,tbVisitas[Linha],0),7),""))</f>
        <v/>
      </c>
      <c r="N313" s="30" t="str">
        <f t="array" aca="1" ref="N313" ca="1">IFERROR(INDEX(tbVisitas[],MATCH(SMALL(IF((tbVisitas[Realizada?]&lt;&gt;"Sim")*(tbVisitas[Cliente]=$B$5)*(tbVisitas[Data]&gt;=VLOOKUP($B$7,Aux!$E$2:$G$13,2,FALSE))*(tbVisitas[Data]&lt;=VLOOKUP($B$7,Aux!$E$2:$G$13,3,FALSE))=1,tbVisitas[Linha]),ROW(H308)),IF((tbVisitas[Realizada?]&lt;&gt;"Sim")*(tbVisitas[Cliente]=$B$5)*(tbVisitas[Data]&gt;=VLOOKUP($B$7,Aux!$E$2:$G$13,2,FALSE))*(tbVisitas[Data]&lt;=VLOOKUP($B$7,Aux!$E$2:$G$13,3,FALSE))=1,tbVisitas[Linha]),0),9),"")</f>
        <v/>
      </c>
    </row>
    <row r="314" spans="4:14" ht="30" customHeight="1" x14ac:dyDescent="0.25">
      <c r="D314" s="28" t="str">
        <f ca="1">IF($G314="","",IFERROR(INDEX(tbVisitas[],MATCH($G314,tbVisitas[Linha],0),2),""))</f>
        <v/>
      </c>
      <c r="E314" s="28" t="str">
        <f ca="1">IF($G314="","",IFERROR(INDEX(tbVisitas[],MATCH($G314,tbVisitas[Linha],0),5),""))</f>
        <v/>
      </c>
      <c r="F314" s="29" t="str">
        <f ca="1">IF($G314="","",IFERROR(INDEX(tbVisitas[],MATCH($G314,tbVisitas[Linha],0),1),""))</f>
        <v/>
      </c>
      <c r="G314" s="30" t="str">
        <f t="array" aca="1" ref="G314" ca="1">IFERROR(INDEX(tbVisitas[],MATCH(SMALL(IF((tbVisitas[Realizada?]="Sim")*(tbVisitas[Cliente]=$B$5)*(tbVisitas[Data]&gt;=VLOOKUP($B$7,Aux!$E$2:$G$13,2,FALSE))*(tbVisitas[Data]&lt;=VLOOKUP($B$7,Aux!$E$2:$G$13,3,FALSE))=1,tbVisitas[Linha]),ROW(A309)),IF((tbVisitas[Realizada?]="Sim")*(tbVisitas[Cliente]=$B$5)*(tbVisitas[Data]&gt;=VLOOKUP($B$7,Aux!$E$2:$G$13,2,FALSE))*(tbVisitas[Data]&lt;=VLOOKUP($B$7,Aux!$E$2:$G$13,3,FALSE))=1,tbVisitas[Linha]),0),9),"")</f>
        <v/>
      </c>
      <c r="I314" s="28" t="str">
        <f ca="1">IF($N314="","",IFERROR(INDEX(tbVisitas[],MATCH($N314,tbVisitas[Linha],0),2),""))</f>
        <v/>
      </c>
      <c r="J314" s="28" t="str">
        <f ca="1">IF($N314="","",IFERROR(INDEX(tbVisitas[],MATCH($N314,tbVisitas[Linha],0),5),""))</f>
        <v/>
      </c>
      <c r="K314" s="29" t="str">
        <f ca="1">IF($N314="","",IFERROR(INDEX(tbVisitas[],MATCH($N314,tbVisitas[Linha],0),1),""))</f>
        <v/>
      </c>
      <c r="L314" s="30" t="str">
        <f ca="1">IF($N314="","",IFERROR(INDEX(tbVisitas[],MATCH($N314,tbVisitas[Linha],0),6),""))</f>
        <v/>
      </c>
      <c r="M314" s="30" t="str">
        <f ca="1">IF($N314="","",IFERROR(INDEX(tbVisitas[],MATCH($N314,tbVisitas[Linha],0),7),""))</f>
        <v/>
      </c>
      <c r="N314" s="30" t="str">
        <f t="array" aca="1" ref="N314" ca="1">IFERROR(INDEX(tbVisitas[],MATCH(SMALL(IF((tbVisitas[Realizada?]&lt;&gt;"Sim")*(tbVisitas[Cliente]=$B$5)*(tbVisitas[Data]&gt;=VLOOKUP($B$7,Aux!$E$2:$G$13,2,FALSE))*(tbVisitas[Data]&lt;=VLOOKUP($B$7,Aux!$E$2:$G$13,3,FALSE))=1,tbVisitas[Linha]),ROW(H309)),IF((tbVisitas[Realizada?]&lt;&gt;"Sim")*(tbVisitas[Cliente]=$B$5)*(tbVisitas[Data]&gt;=VLOOKUP($B$7,Aux!$E$2:$G$13,2,FALSE))*(tbVisitas[Data]&lt;=VLOOKUP($B$7,Aux!$E$2:$G$13,3,FALSE))=1,tbVisitas[Linha]),0),9),"")</f>
        <v/>
      </c>
    </row>
    <row r="315" spans="4:14" ht="30" customHeight="1" x14ac:dyDescent="0.25">
      <c r="D315" s="28" t="str">
        <f ca="1">IF($G315="","",IFERROR(INDEX(tbVisitas[],MATCH($G315,tbVisitas[Linha],0),2),""))</f>
        <v/>
      </c>
      <c r="E315" s="28" t="str">
        <f ca="1">IF($G315="","",IFERROR(INDEX(tbVisitas[],MATCH($G315,tbVisitas[Linha],0),5),""))</f>
        <v/>
      </c>
      <c r="F315" s="29" t="str">
        <f ca="1">IF($G315="","",IFERROR(INDEX(tbVisitas[],MATCH($G315,tbVisitas[Linha],0),1),""))</f>
        <v/>
      </c>
      <c r="G315" s="30" t="str">
        <f t="array" aca="1" ref="G315" ca="1">IFERROR(INDEX(tbVisitas[],MATCH(SMALL(IF((tbVisitas[Realizada?]="Sim")*(tbVisitas[Cliente]=$B$5)*(tbVisitas[Data]&gt;=VLOOKUP($B$7,Aux!$E$2:$G$13,2,FALSE))*(tbVisitas[Data]&lt;=VLOOKUP($B$7,Aux!$E$2:$G$13,3,FALSE))=1,tbVisitas[Linha]),ROW(A310)),IF((tbVisitas[Realizada?]="Sim")*(tbVisitas[Cliente]=$B$5)*(tbVisitas[Data]&gt;=VLOOKUP($B$7,Aux!$E$2:$G$13,2,FALSE))*(tbVisitas[Data]&lt;=VLOOKUP($B$7,Aux!$E$2:$G$13,3,FALSE))=1,tbVisitas[Linha]),0),9),"")</f>
        <v/>
      </c>
      <c r="I315" s="28" t="str">
        <f ca="1">IF($N315="","",IFERROR(INDEX(tbVisitas[],MATCH($N315,tbVisitas[Linha],0),2),""))</f>
        <v/>
      </c>
      <c r="J315" s="28" t="str">
        <f ca="1">IF($N315="","",IFERROR(INDEX(tbVisitas[],MATCH($N315,tbVisitas[Linha],0),5),""))</f>
        <v/>
      </c>
      <c r="K315" s="29" t="str">
        <f ca="1">IF($N315="","",IFERROR(INDEX(tbVisitas[],MATCH($N315,tbVisitas[Linha],0),1),""))</f>
        <v/>
      </c>
      <c r="L315" s="30" t="str">
        <f ca="1">IF($N315="","",IFERROR(INDEX(tbVisitas[],MATCH($N315,tbVisitas[Linha],0),6),""))</f>
        <v/>
      </c>
      <c r="M315" s="30" t="str">
        <f ca="1">IF($N315="","",IFERROR(INDEX(tbVisitas[],MATCH($N315,tbVisitas[Linha],0),7),""))</f>
        <v/>
      </c>
      <c r="N315" s="30" t="str">
        <f t="array" aca="1" ref="N315" ca="1">IFERROR(INDEX(tbVisitas[],MATCH(SMALL(IF((tbVisitas[Realizada?]&lt;&gt;"Sim")*(tbVisitas[Cliente]=$B$5)*(tbVisitas[Data]&gt;=VLOOKUP($B$7,Aux!$E$2:$G$13,2,FALSE))*(tbVisitas[Data]&lt;=VLOOKUP($B$7,Aux!$E$2:$G$13,3,FALSE))=1,tbVisitas[Linha]),ROW(H310)),IF((tbVisitas[Realizada?]&lt;&gt;"Sim")*(tbVisitas[Cliente]=$B$5)*(tbVisitas[Data]&gt;=VLOOKUP($B$7,Aux!$E$2:$G$13,2,FALSE))*(tbVisitas[Data]&lt;=VLOOKUP($B$7,Aux!$E$2:$G$13,3,FALSE))=1,tbVisitas[Linha]),0),9),"")</f>
        <v/>
      </c>
    </row>
    <row r="316" spans="4:14" ht="30" customHeight="1" x14ac:dyDescent="0.25">
      <c r="D316" s="28" t="str">
        <f ca="1">IF($G316="","",IFERROR(INDEX(tbVisitas[],MATCH($G316,tbVisitas[Linha],0),2),""))</f>
        <v/>
      </c>
      <c r="E316" s="28" t="str">
        <f ca="1">IF($G316="","",IFERROR(INDEX(tbVisitas[],MATCH($G316,tbVisitas[Linha],0),5),""))</f>
        <v/>
      </c>
      <c r="F316" s="29" t="str">
        <f ca="1">IF($G316="","",IFERROR(INDEX(tbVisitas[],MATCH($G316,tbVisitas[Linha],0),1),""))</f>
        <v/>
      </c>
      <c r="G316" s="30" t="str">
        <f t="array" aca="1" ref="G316" ca="1">IFERROR(INDEX(tbVisitas[],MATCH(SMALL(IF((tbVisitas[Realizada?]="Sim")*(tbVisitas[Cliente]=$B$5)*(tbVisitas[Data]&gt;=VLOOKUP($B$7,Aux!$E$2:$G$13,2,FALSE))*(tbVisitas[Data]&lt;=VLOOKUP($B$7,Aux!$E$2:$G$13,3,FALSE))=1,tbVisitas[Linha]),ROW(A311)),IF((tbVisitas[Realizada?]="Sim")*(tbVisitas[Cliente]=$B$5)*(tbVisitas[Data]&gt;=VLOOKUP($B$7,Aux!$E$2:$G$13,2,FALSE))*(tbVisitas[Data]&lt;=VLOOKUP($B$7,Aux!$E$2:$G$13,3,FALSE))=1,tbVisitas[Linha]),0),9),"")</f>
        <v/>
      </c>
      <c r="I316" s="28" t="str">
        <f ca="1">IF($N316="","",IFERROR(INDEX(tbVisitas[],MATCH($N316,tbVisitas[Linha],0),2),""))</f>
        <v/>
      </c>
      <c r="J316" s="28" t="str">
        <f ca="1">IF($N316="","",IFERROR(INDEX(tbVisitas[],MATCH($N316,tbVisitas[Linha],0),5),""))</f>
        <v/>
      </c>
      <c r="K316" s="29" t="str">
        <f ca="1">IF($N316="","",IFERROR(INDEX(tbVisitas[],MATCH($N316,tbVisitas[Linha],0),1),""))</f>
        <v/>
      </c>
      <c r="L316" s="30" t="str">
        <f ca="1">IF($N316="","",IFERROR(INDEX(tbVisitas[],MATCH($N316,tbVisitas[Linha],0),6),""))</f>
        <v/>
      </c>
      <c r="M316" s="30" t="str">
        <f ca="1">IF($N316="","",IFERROR(INDEX(tbVisitas[],MATCH($N316,tbVisitas[Linha],0),7),""))</f>
        <v/>
      </c>
      <c r="N316" s="30" t="str">
        <f t="array" aca="1" ref="N316" ca="1">IFERROR(INDEX(tbVisitas[],MATCH(SMALL(IF((tbVisitas[Realizada?]&lt;&gt;"Sim")*(tbVisitas[Cliente]=$B$5)*(tbVisitas[Data]&gt;=VLOOKUP($B$7,Aux!$E$2:$G$13,2,FALSE))*(tbVisitas[Data]&lt;=VLOOKUP($B$7,Aux!$E$2:$G$13,3,FALSE))=1,tbVisitas[Linha]),ROW(H311)),IF((tbVisitas[Realizada?]&lt;&gt;"Sim")*(tbVisitas[Cliente]=$B$5)*(tbVisitas[Data]&gt;=VLOOKUP($B$7,Aux!$E$2:$G$13,2,FALSE))*(tbVisitas[Data]&lt;=VLOOKUP($B$7,Aux!$E$2:$G$13,3,FALSE))=1,tbVisitas[Linha]),0),9),"")</f>
        <v/>
      </c>
    </row>
    <row r="317" spans="4:14" ht="30" customHeight="1" x14ac:dyDescent="0.25">
      <c r="D317" s="28" t="str">
        <f ca="1">IF($G317="","",IFERROR(INDEX(tbVisitas[],MATCH($G317,tbVisitas[Linha],0),2),""))</f>
        <v/>
      </c>
      <c r="E317" s="28" t="str">
        <f ca="1">IF($G317="","",IFERROR(INDEX(tbVisitas[],MATCH($G317,tbVisitas[Linha],0),5),""))</f>
        <v/>
      </c>
      <c r="F317" s="29" t="str">
        <f ca="1">IF($G317="","",IFERROR(INDEX(tbVisitas[],MATCH($G317,tbVisitas[Linha],0),1),""))</f>
        <v/>
      </c>
      <c r="G317" s="30" t="str">
        <f t="array" aca="1" ref="G317" ca="1">IFERROR(INDEX(tbVisitas[],MATCH(SMALL(IF((tbVisitas[Realizada?]="Sim")*(tbVisitas[Cliente]=$B$5)*(tbVisitas[Data]&gt;=VLOOKUP($B$7,Aux!$E$2:$G$13,2,FALSE))*(tbVisitas[Data]&lt;=VLOOKUP($B$7,Aux!$E$2:$G$13,3,FALSE))=1,tbVisitas[Linha]),ROW(A312)),IF((tbVisitas[Realizada?]="Sim")*(tbVisitas[Cliente]=$B$5)*(tbVisitas[Data]&gt;=VLOOKUP($B$7,Aux!$E$2:$G$13,2,FALSE))*(tbVisitas[Data]&lt;=VLOOKUP($B$7,Aux!$E$2:$G$13,3,FALSE))=1,tbVisitas[Linha]),0),9),"")</f>
        <v/>
      </c>
      <c r="I317" s="28" t="str">
        <f ca="1">IF($N317="","",IFERROR(INDEX(tbVisitas[],MATCH($N317,tbVisitas[Linha],0),2),""))</f>
        <v/>
      </c>
      <c r="J317" s="28" t="str">
        <f ca="1">IF($N317="","",IFERROR(INDEX(tbVisitas[],MATCH($N317,tbVisitas[Linha],0),5),""))</f>
        <v/>
      </c>
      <c r="K317" s="29" t="str">
        <f ca="1">IF($N317="","",IFERROR(INDEX(tbVisitas[],MATCH($N317,tbVisitas[Linha],0),1),""))</f>
        <v/>
      </c>
      <c r="L317" s="30" t="str">
        <f ca="1">IF($N317="","",IFERROR(INDEX(tbVisitas[],MATCH($N317,tbVisitas[Linha],0),6),""))</f>
        <v/>
      </c>
      <c r="M317" s="30" t="str">
        <f ca="1">IF($N317="","",IFERROR(INDEX(tbVisitas[],MATCH($N317,tbVisitas[Linha],0),7),""))</f>
        <v/>
      </c>
      <c r="N317" s="30" t="str">
        <f t="array" aca="1" ref="N317" ca="1">IFERROR(INDEX(tbVisitas[],MATCH(SMALL(IF((tbVisitas[Realizada?]&lt;&gt;"Sim")*(tbVisitas[Cliente]=$B$5)*(tbVisitas[Data]&gt;=VLOOKUP($B$7,Aux!$E$2:$G$13,2,FALSE))*(tbVisitas[Data]&lt;=VLOOKUP($B$7,Aux!$E$2:$G$13,3,FALSE))=1,tbVisitas[Linha]),ROW(H312)),IF((tbVisitas[Realizada?]&lt;&gt;"Sim")*(tbVisitas[Cliente]=$B$5)*(tbVisitas[Data]&gt;=VLOOKUP($B$7,Aux!$E$2:$G$13,2,FALSE))*(tbVisitas[Data]&lt;=VLOOKUP($B$7,Aux!$E$2:$G$13,3,FALSE))=1,tbVisitas[Linha]),0),9),"")</f>
        <v/>
      </c>
    </row>
    <row r="318" spans="4:14" ht="30" customHeight="1" x14ac:dyDescent="0.25">
      <c r="D318" s="28" t="str">
        <f ca="1">IF($G318="","",IFERROR(INDEX(tbVisitas[],MATCH($G318,tbVisitas[Linha],0),2),""))</f>
        <v/>
      </c>
      <c r="E318" s="28" t="str">
        <f ca="1">IF($G318="","",IFERROR(INDEX(tbVisitas[],MATCH($G318,tbVisitas[Linha],0),5),""))</f>
        <v/>
      </c>
      <c r="F318" s="29" t="str">
        <f ca="1">IF($G318="","",IFERROR(INDEX(tbVisitas[],MATCH($G318,tbVisitas[Linha],0),1),""))</f>
        <v/>
      </c>
      <c r="G318" s="30" t="str">
        <f t="array" aca="1" ref="G318" ca="1">IFERROR(INDEX(tbVisitas[],MATCH(SMALL(IF((tbVisitas[Realizada?]="Sim")*(tbVisitas[Cliente]=$B$5)*(tbVisitas[Data]&gt;=VLOOKUP($B$7,Aux!$E$2:$G$13,2,FALSE))*(tbVisitas[Data]&lt;=VLOOKUP($B$7,Aux!$E$2:$G$13,3,FALSE))=1,tbVisitas[Linha]),ROW(A313)),IF((tbVisitas[Realizada?]="Sim")*(tbVisitas[Cliente]=$B$5)*(tbVisitas[Data]&gt;=VLOOKUP($B$7,Aux!$E$2:$G$13,2,FALSE))*(tbVisitas[Data]&lt;=VLOOKUP($B$7,Aux!$E$2:$G$13,3,FALSE))=1,tbVisitas[Linha]),0),9),"")</f>
        <v/>
      </c>
      <c r="I318" s="28" t="str">
        <f ca="1">IF($N318="","",IFERROR(INDEX(tbVisitas[],MATCH($N318,tbVisitas[Linha],0),2),""))</f>
        <v/>
      </c>
      <c r="J318" s="28" t="str">
        <f ca="1">IF($N318="","",IFERROR(INDEX(tbVisitas[],MATCH($N318,tbVisitas[Linha],0),5),""))</f>
        <v/>
      </c>
      <c r="K318" s="29" t="str">
        <f ca="1">IF($N318="","",IFERROR(INDEX(tbVisitas[],MATCH($N318,tbVisitas[Linha],0),1),""))</f>
        <v/>
      </c>
      <c r="L318" s="30" t="str">
        <f ca="1">IF($N318="","",IFERROR(INDEX(tbVisitas[],MATCH($N318,tbVisitas[Linha],0),6),""))</f>
        <v/>
      </c>
      <c r="M318" s="30" t="str">
        <f ca="1">IF($N318="","",IFERROR(INDEX(tbVisitas[],MATCH($N318,tbVisitas[Linha],0),7),""))</f>
        <v/>
      </c>
      <c r="N318" s="30" t="str">
        <f t="array" aca="1" ref="N318" ca="1">IFERROR(INDEX(tbVisitas[],MATCH(SMALL(IF((tbVisitas[Realizada?]&lt;&gt;"Sim")*(tbVisitas[Cliente]=$B$5)*(tbVisitas[Data]&gt;=VLOOKUP($B$7,Aux!$E$2:$G$13,2,FALSE))*(tbVisitas[Data]&lt;=VLOOKUP($B$7,Aux!$E$2:$G$13,3,FALSE))=1,tbVisitas[Linha]),ROW(H313)),IF((tbVisitas[Realizada?]&lt;&gt;"Sim")*(tbVisitas[Cliente]=$B$5)*(tbVisitas[Data]&gt;=VLOOKUP($B$7,Aux!$E$2:$G$13,2,FALSE))*(tbVisitas[Data]&lt;=VLOOKUP($B$7,Aux!$E$2:$G$13,3,FALSE))=1,tbVisitas[Linha]),0),9),"")</f>
        <v/>
      </c>
    </row>
    <row r="319" spans="4:14" ht="30" customHeight="1" x14ac:dyDescent="0.25">
      <c r="D319" s="28" t="str">
        <f ca="1">IF($G319="","",IFERROR(INDEX(tbVisitas[],MATCH($G319,tbVisitas[Linha],0),2),""))</f>
        <v/>
      </c>
      <c r="E319" s="28" t="str">
        <f ca="1">IF($G319="","",IFERROR(INDEX(tbVisitas[],MATCH($G319,tbVisitas[Linha],0),5),""))</f>
        <v/>
      </c>
      <c r="F319" s="29" t="str">
        <f ca="1">IF($G319="","",IFERROR(INDEX(tbVisitas[],MATCH($G319,tbVisitas[Linha],0),1),""))</f>
        <v/>
      </c>
      <c r="G319" s="30" t="str">
        <f t="array" aca="1" ref="G319" ca="1">IFERROR(INDEX(tbVisitas[],MATCH(SMALL(IF((tbVisitas[Realizada?]="Sim")*(tbVisitas[Cliente]=$B$5)*(tbVisitas[Data]&gt;=VLOOKUP($B$7,Aux!$E$2:$G$13,2,FALSE))*(tbVisitas[Data]&lt;=VLOOKUP($B$7,Aux!$E$2:$G$13,3,FALSE))=1,tbVisitas[Linha]),ROW(A314)),IF((tbVisitas[Realizada?]="Sim")*(tbVisitas[Cliente]=$B$5)*(tbVisitas[Data]&gt;=VLOOKUP($B$7,Aux!$E$2:$G$13,2,FALSE))*(tbVisitas[Data]&lt;=VLOOKUP($B$7,Aux!$E$2:$G$13,3,FALSE))=1,tbVisitas[Linha]),0),9),"")</f>
        <v/>
      </c>
      <c r="I319" s="28" t="str">
        <f ca="1">IF($N319="","",IFERROR(INDEX(tbVisitas[],MATCH($N319,tbVisitas[Linha],0),2),""))</f>
        <v/>
      </c>
      <c r="J319" s="28" t="str">
        <f ca="1">IF($N319="","",IFERROR(INDEX(tbVisitas[],MATCH($N319,tbVisitas[Linha],0),5),""))</f>
        <v/>
      </c>
      <c r="K319" s="29" t="str">
        <f ca="1">IF($N319="","",IFERROR(INDEX(tbVisitas[],MATCH($N319,tbVisitas[Linha],0),1),""))</f>
        <v/>
      </c>
      <c r="L319" s="30" t="str">
        <f ca="1">IF($N319="","",IFERROR(INDEX(tbVisitas[],MATCH($N319,tbVisitas[Linha],0),6),""))</f>
        <v/>
      </c>
      <c r="M319" s="30" t="str">
        <f ca="1">IF($N319="","",IFERROR(INDEX(tbVisitas[],MATCH($N319,tbVisitas[Linha],0),7),""))</f>
        <v/>
      </c>
      <c r="N319" s="30" t="str">
        <f t="array" aca="1" ref="N319" ca="1">IFERROR(INDEX(tbVisitas[],MATCH(SMALL(IF((tbVisitas[Realizada?]&lt;&gt;"Sim")*(tbVisitas[Cliente]=$B$5)*(tbVisitas[Data]&gt;=VLOOKUP($B$7,Aux!$E$2:$G$13,2,FALSE))*(tbVisitas[Data]&lt;=VLOOKUP($B$7,Aux!$E$2:$G$13,3,FALSE))=1,tbVisitas[Linha]),ROW(H314)),IF((tbVisitas[Realizada?]&lt;&gt;"Sim")*(tbVisitas[Cliente]=$B$5)*(tbVisitas[Data]&gt;=VLOOKUP($B$7,Aux!$E$2:$G$13,2,FALSE))*(tbVisitas[Data]&lt;=VLOOKUP($B$7,Aux!$E$2:$G$13,3,FALSE))=1,tbVisitas[Linha]),0),9),"")</f>
        <v/>
      </c>
    </row>
    <row r="320" spans="4:14" ht="30" customHeight="1" x14ac:dyDescent="0.25">
      <c r="D320" s="28" t="str">
        <f ca="1">IF($G320="","",IFERROR(INDEX(tbVisitas[],MATCH($G320,tbVisitas[Linha],0),2),""))</f>
        <v/>
      </c>
      <c r="E320" s="28" t="str">
        <f ca="1">IF($G320="","",IFERROR(INDEX(tbVisitas[],MATCH($G320,tbVisitas[Linha],0),5),""))</f>
        <v/>
      </c>
      <c r="F320" s="29" t="str">
        <f ca="1">IF($G320="","",IFERROR(INDEX(tbVisitas[],MATCH($G320,tbVisitas[Linha],0),1),""))</f>
        <v/>
      </c>
      <c r="G320" s="30" t="str">
        <f t="array" aca="1" ref="G320" ca="1">IFERROR(INDEX(tbVisitas[],MATCH(SMALL(IF((tbVisitas[Realizada?]="Sim")*(tbVisitas[Cliente]=$B$5)*(tbVisitas[Data]&gt;=VLOOKUP($B$7,Aux!$E$2:$G$13,2,FALSE))*(tbVisitas[Data]&lt;=VLOOKUP($B$7,Aux!$E$2:$G$13,3,FALSE))=1,tbVisitas[Linha]),ROW(A315)),IF((tbVisitas[Realizada?]="Sim")*(tbVisitas[Cliente]=$B$5)*(tbVisitas[Data]&gt;=VLOOKUP($B$7,Aux!$E$2:$G$13,2,FALSE))*(tbVisitas[Data]&lt;=VLOOKUP($B$7,Aux!$E$2:$G$13,3,FALSE))=1,tbVisitas[Linha]),0),9),"")</f>
        <v/>
      </c>
      <c r="I320" s="28" t="str">
        <f ca="1">IF($N320="","",IFERROR(INDEX(tbVisitas[],MATCH($N320,tbVisitas[Linha],0),2),""))</f>
        <v/>
      </c>
      <c r="J320" s="28" t="str">
        <f ca="1">IF($N320="","",IFERROR(INDEX(tbVisitas[],MATCH($N320,tbVisitas[Linha],0),5),""))</f>
        <v/>
      </c>
      <c r="K320" s="29" t="str">
        <f ca="1">IF($N320="","",IFERROR(INDEX(tbVisitas[],MATCH($N320,tbVisitas[Linha],0),1),""))</f>
        <v/>
      </c>
      <c r="L320" s="30" t="str">
        <f ca="1">IF($N320="","",IFERROR(INDEX(tbVisitas[],MATCH($N320,tbVisitas[Linha],0),6),""))</f>
        <v/>
      </c>
      <c r="M320" s="30" t="str">
        <f ca="1">IF($N320="","",IFERROR(INDEX(tbVisitas[],MATCH($N320,tbVisitas[Linha],0),7),""))</f>
        <v/>
      </c>
      <c r="N320" s="30" t="str">
        <f t="array" aca="1" ref="N320" ca="1">IFERROR(INDEX(tbVisitas[],MATCH(SMALL(IF((tbVisitas[Realizada?]&lt;&gt;"Sim")*(tbVisitas[Cliente]=$B$5)*(tbVisitas[Data]&gt;=VLOOKUP($B$7,Aux!$E$2:$G$13,2,FALSE))*(tbVisitas[Data]&lt;=VLOOKUP($B$7,Aux!$E$2:$G$13,3,FALSE))=1,tbVisitas[Linha]),ROW(H315)),IF((tbVisitas[Realizada?]&lt;&gt;"Sim")*(tbVisitas[Cliente]=$B$5)*(tbVisitas[Data]&gt;=VLOOKUP($B$7,Aux!$E$2:$G$13,2,FALSE))*(tbVisitas[Data]&lt;=VLOOKUP($B$7,Aux!$E$2:$G$13,3,FALSE))=1,tbVisitas[Linha]),0),9),"")</f>
        <v/>
      </c>
    </row>
    <row r="321" spans="4:14" ht="30" customHeight="1" x14ac:dyDescent="0.25">
      <c r="D321" s="28" t="str">
        <f ca="1">IF($G321="","",IFERROR(INDEX(tbVisitas[],MATCH($G321,tbVisitas[Linha],0),2),""))</f>
        <v/>
      </c>
      <c r="E321" s="28" t="str">
        <f ca="1">IF($G321="","",IFERROR(INDEX(tbVisitas[],MATCH($G321,tbVisitas[Linha],0),5),""))</f>
        <v/>
      </c>
      <c r="F321" s="29" t="str">
        <f ca="1">IF($G321="","",IFERROR(INDEX(tbVisitas[],MATCH($G321,tbVisitas[Linha],0),1),""))</f>
        <v/>
      </c>
      <c r="G321" s="30" t="str">
        <f t="array" aca="1" ref="G321" ca="1">IFERROR(INDEX(tbVisitas[],MATCH(SMALL(IF((tbVisitas[Realizada?]="Sim")*(tbVisitas[Cliente]=$B$5)*(tbVisitas[Data]&gt;=VLOOKUP($B$7,Aux!$E$2:$G$13,2,FALSE))*(tbVisitas[Data]&lt;=VLOOKUP($B$7,Aux!$E$2:$G$13,3,FALSE))=1,tbVisitas[Linha]),ROW(A316)),IF((tbVisitas[Realizada?]="Sim")*(tbVisitas[Cliente]=$B$5)*(tbVisitas[Data]&gt;=VLOOKUP($B$7,Aux!$E$2:$G$13,2,FALSE))*(tbVisitas[Data]&lt;=VLOOKUP($B$7,Aux!$E$2:$G$13,3,FALSE))=1,tbVisitas[Linha]),0),9),"")</f>
        <v/>
      </c>
      <c r="I321" s="28" t="str">
        <f ca="1">IF($N321="","",IFERROR(INDEX(tbVisitas[],MATCH($N321,tbVisitas[Linha],0),2),""))</f>
        <v/>
      </c>
      <c r="J321" s="28" t="str">
        <f ca="1">IF($N321="","",IFERROR(INDEX(tbVisitas[],MATCH($N321,tbVisitas[Linha],0),5),""))</f>
        <v/>
      </c>
      <c r="K321" s="29" t="str">
        <f ca="1">IF($N321="","",IFERROR(INDEX(tbVisitas[],MATCH($N321,tbVisitas[Linha],0),1),""))</f>
        <v/>
      </c>
      <c r="L321" s="30" t="str">
        <f ca="1">IF($N321="","",IFERROR(INDEX(tbVisitas[],MATCH($N321,tbVisitas[Linha],0),6),""))</f>
        <v/>
      </c>
      <c r="M321" s="30" t="str">
        <f ca="1">IF($N321="","",IFERROR(INDEX(tbVisitas[],MATCH($N321,tbVisitas[Linha],0),7),""))</f>
        <v/>
      </c>
      <c r="N321" s="30" t="str">
        <f t="array" aca="1" ref="N321" ca="1">IFERROR(INDEX(tbVisitas[],MATCH(SMALL(IF((tbVisitas[Realizada?]&lt;&gt;"Sim")*(tbVisitas[Cliente]=$B$5)*(tbVisitas[Data]&gt;=VLOOKUP($B$7,Aux!$E$2:$G$13,2,FALSE))*(tbVisitas[Data]&lt;=VLOOKUP($B$7,Aux!$E$2:$G$13,3,FALSE))=1,tbVisitas[Linha]),ROW(H316)),IF((tbVisitas[Realizada?]&lt;&gt;"Sim")*(tbVisitas[Cliente]=$B$5)*(tbVisitas[Data]&gt;=VLOOKUP($B$7,Aux!$E$2:$G$13,2,FALSE))*(tbVisitas[Data]&lt;=VLOOKUP($B$7,Aux!$E$2:$G$13,3,FALSE))=1,tbVisitas[Linha]),0),9),"")</f>
        <v/>
      </c>
    </row>
    <row r="322" spans="4:14" ht="30" customHeight="1" x14ac:dyDescent="0.25">
      <c r="D322" s="28" t="str">
        <f ca="1">IF($G322="","",IFERROR(INDEX(tbVisitas[],MATCH($G322,tbVisitas[Linha],0),2),""))</f>
        <v/>
      </c>
      <c r="E322" s="28" t="str">
        <f ca="1">IF($G322="","",IFERROR(INDEX(tbVisitas[],MATCH($G322,tbVisitas[Linha],0),5),""))</f>
        <v/>
      </c>
      <c r="F322" s="29" t="str">
        <f ca="1">IF($G322="","",IFERROR(INDEX(tbVisitas[],MATCH($G322,tbVisitas[Linha],0),1),""))</f>
        <v/>
      </c>
      <c r="G322" s="30" t="str">
        <f t="array" aca="1" ref="G322" ca="1">IFERROR(INDEX(tbVisitas[],MATCH(SMALL(IF((tbVisitas[Realizada?]="Sim")*(tbVisitas[Cliente]=$B$5)*(tbVisitas[Data]&gt;=VLOOKUP($B$7,Aux!$E$2:$G$13,2,FALSE))*(tbVisitas[Data]&lt;=VLOOKUP($B$7,Aux!$E$2:$G$13,3,FALSE))=1,tbVisitas[Linha]),ROW(A317)),IF((tbVisitas[Realizada?]="Sim")*(tbVisitas[Cliente]=$B$5)*(tbVisitas[Data]&gt;=VLOOKUP($B$7,Aux!$E$2:$G$13,2,FALSE))*(tbVisitas[Data]&lt;=VLOOKUP($B$7,Aux!$E$2:$G$13,3,FALSE))=1,tbVisitas[Linha]),0),9),"")</f>
        <v/>
      </c>
      <c r="I322" s="28" t="str">
        <f ca="1">IF($N322="","",IFERROR(INDEX(tbVisitas[],MATCH($N322,tbVisitas[Linha],0),2),""))</f>
        <v/>
      </c>
      <c r="J322" s="28" t="str">
        <f ca="1">IF($N322="","",IFERROR(INDEX(tbVisitas[],MATCH($N322,tbVisitas[Linha],0),5),""))</f>
        <v/>
      </c>
      <c r="K322" s="29" t="str">
        <f ca="1">IF($N322="","",IFERROR(INDEX(tbVisitas[],MATCH($N322,tbVisitas[Linha],0),1),""))</f>
        <v/>
      </c>
      <c r="L322" s="30" t="str">
        <f ca="1">IF($N322="","",IFERROR(INDEX(tbVisitas[],MATCH($N322,tbVisitas[Linha],0),6),""))</f>
        <v/>
      </c>
      <c r="M322" s="30" t="str">
        <f ca="1">IF($N322="","",IFERROR(INDEX(tbVisitas[],MATCH($N322,tbVisitas[Linha],0),7),""))</f>
        <v/>
      </c>
      <c r="N322" s="30" t="str">
        <f t="array" aca="1" ref="N322" ca="1">IFERROR(INDEX(tbVisitas[],MATCH(SMALL(IF((tbVisitas[Realizada?]&lt;&gt;"Sim")*(tbVisitas[Cliente]=$B$5)*(tbVisitas[Data]&gt;=VLOOKUP($B$7,Aux!$E$2:$G$13,2,FALSE))*(tbVisitas[Data]&lt;=VLOOKUP($B$7,Aux!$E$2:$G$13,3,FALSE))=1,tbVisitas[Linha]),ROW(H317)),IF((tbVisitas[Realizada?]&lt;&gt;"Sim")*(tbVisitas[Cliente]=$B$5)*(tbVisitas[Data]&gt;=VLOOKUP($B$7,Aux!$E$2:$G$13,2,FALSE))*(tbVisitas[Data]&lt;=VLOOKUP($B$7,Aux!$E$2:$G$13,3,FALSE))=1,tbVisitas[Linha]),0),9),"")</f>
        <v/>
      </c>
    </row>
    <row r="323" spans="4:14" ht="30" customHeight="1" x14ac:dyDescent="0.25">
      <c r="D323" s="28" t="str">
        <f ca="1">IF($G323="","",IFERROR(INDEX(tbVisitas[],MATCH($G323,tbVisitas[Linha],0),2),""))</f>
        <v/>
      </c>
      <c r="E323" s="28" t="str">
        <f ca="1">IF($G323="","",IFERROR(INDEX(tbVisitas[],MATCH($G323,tbVisitas[Linha],0),5),""))</f>
        <v/>
      </c>
      <c r="F323" s="29" t="str">
        <f ca="1">IF($G323="","",IFERROR(INDEX(tbVisitas[],MATCH($G323,tbVisitas[Linha],0),1),""))</f>
        <v/>
      </c>
      <c r="G323" s="30" t="str">
        <f t="array" aca="1" ref="G323" ca="1">IFERROR(INDEX(tbVisitas[],MATCH(SMALL(IF((tbVisitas[Realizada?]="Sim")*(tbVisitas[Cliente]=$B$5)*(tbVisitas[Data]&gt;=VLOOKUP($B$7,Aux!$E$2:$G$13,2,FALSE))*(tbVisitas[Data]&lt;=VLOOKUP($B$7,Aux!$E$2:$G$13,3,FALSE))=1,tbVisitas[Linha]),ROW(A318)),IF((tbVisitas[Realizada?]="Sim")*(tbVisitas[Cliente]=$B$5)*(tbVisitas[Data]&gt;=VLOOKUP($B$7,Aux!$E$2:$G$13,2,FALSE))*(tbVisitas[Data]&lt;=VLOOKUP($B$7,Aux!$E$2:$G$13,3,FALSE))=1,tbVisitas[Linha]),0),9),"")</f>
        <v/>
      </c>
      <c r="I323" s="28" t="str">
        <f ca="1">IF($N323="","",IFERROR(INDEX(tbVisitas[],MATCH($N323,tbVisitas[Linha],0),2),""))</f>
        <v/>
      </c>
      <c r="J323" s="28" t="str">
        <f ca="1">IF($N323="","",IFERROR(INDEX(tbVisitas[],MATCH($N323,tbVisitas[Linha],0),5),""))</f>
        <v/>
      </c>
      <c r="K323" s="29" t="str">
        <f ca="1">IF($N323="","",IFERROR(INDEX(tbVisitas[],MATCH($N323,tbVisitas[Linha],0),1),""))</f>
        <v/>
      </c>
      <c r="L323" s="30" t="str">
        <f ca="1">IF($N323="","",IFERROR(INDEX(tbVisitas[],MATCH($N323,tbVisitas[Linha],0),6),""))</f>
        <v/>
      </c>
      <c r="M323" s="30" t="str">
        <f ca="1">IF($N323="","",IFERROR(INDEX(tbVisitas[],MATCH($N323,tbVisitas[Linha],0),7),""))</f>
        <v/>
      </c>
      <c r="N323" s="30" t="str">
        <f t="array" aca="1" ref="N323" ca="1">IFERROR(INDEX(tbVisitas[],MATCH(SMALL(IF((tbVisitas[Realizada?]&lt;&gt;"Sim")*(tbVisitas[Cliente]=$B$5)*(tbVisitas[Data]&gt;=VLOOKUP($B$7,Aux!$E$2:$G$13,2,FALSE))*(tbVisitas[Data]&lt;=VLOOKUP($B$7,Aux!$E$2:$G$13,3,FALSE))=1,tbVisitas[Linha]),ROW(H318)),IF((tbVisitas[Realizada?]&lt;&gt;"Sim")*(tbVisitas[Cliente]=$B$5)*(tbVisitas[Data]&gt;=VLOOKUP($B$7,Aux!$E$2:$G$13,2,FALSE))*(tbVisitas[Data]&lt;=VLOOKUP($B$7,Aux!$E$2:$G$13,3,FALSE))=1,tbVisitas[Linha]),0),9),"")</f>
        <v/>
      </c>
    </row>
    <row r="324" spans="4:14" ht="30" customHeight="1" x14ac:dyDescent="0.25">
      <c r="D324" s="28" t="str">
        <f ca="1">IF($G324="","",IFERROR(INDEX(tbVisitas[],MATCH($G324,tbVisitas[Linha],0),2),""))</f>
        <v/>
      </c>
      <c r="E324" s="28" t="str">
        <f ca="1">IF($G324="","",IFERROR(INDEX(tbVisitas[],MATCH($G324,tbVisitas[Linha],0),5),""))</f>
        <v/>
      </c>
      <c r="F324" s="29" t="str">
        <f ca="1">IF($G324="","",IFERROR(INDEX(tbVisitas[],MATCH($G324,tbVisitas[Linha],0),1),""))</f>
        <v/>
      </c>
      <c r="G324" s="30" t="str">
        <f t="array" aca="1" ref="G324" ca="1">IFERROR(INDEX(tbVisitas[],MATCH(SMALL(IF((tbVisitas[Realizada?]="Sim")*(tbVisitas[Cliente]=$B$5)*(tbVisitas[Data]&gt;=VLOOKUP($B$7,Aux!$E$2:$G$13,2,FALSE))*(tbVisitas[Data]&lt;=VLOOKUP($B$7,Aux!$E$2:$G$13,3,FALSE))=1,tbVisitas[Linha]),ROW(A319)),IF((tbVisitas[Realizada?]="Sim")*(tbVisitas[Cliente]=$B$5)*(tbVisitas[Data]&gt;=VLOOKUP($B$7,Aux!$E$2:$G$13,2,FALSE))*(tbVisitas[Data]&lt;=VLOOKUP($B$7,Aux!$E$2:$G$13,3,FALSE))=1,tbVisitas[Linha]),0),9),"")</f>
        <v/>
      </c>
      <c r="I324" s="28" t="str">
        <f ca="1">IF($N324="","",IFERROR(INDEX(tbVisitas[],MATCH($N324,tbVisitas[Linha],0),2),""))</f>
        <v/>
      </c>
      <c r="J324" s="28" t="str">
        <f ca="1">IF($N324="","",IFERROR(INDEX(tbVisitas[],MATCH($N324,tbVisitas[Linha],0),5),""))</f>
        <v/>
      </c>
      <c r="K324" s="29" t="str">
        <f ca="1">IF($N324="","",IFERROR(INDEX(tbVisitas[],MATCH($N324,tbVisitas[Linha],0),1),""))</f>
        <v/>
      </c>
      <c r="L324" s="30" t="str">
        <f ca="1">IF($N324="","",IFERROR(INDEX(tbVisitas[],MATCH($N324,tbVisitas[Linha],0),6),""))</f>
        <v/>
      </c>
      <c r="M324" s="30" t="str">
        <f ca="1">IF($N324="","",IFERROR(INDEX(tbVisitas[],MATCH($N324,tbVisitas[Linha],0),7),""))</f>
        <v/>
      </c>
      <c r="N324" s="30" t="str">
        <f t="array" aca="1" ref="N324" ca="1">IFERROR(INDEX(tbVisitas[],MATCH(SMALL(IF((tbVisitas[Realizada?]&lt;&gt;"Sim")*(tbVisitas[Cliente]=$B$5)*(tbVisitas[Data]&gt;=VLOOKUP($B$7,Aux!$E$2:$G$13,2,FALSE))*(tbVisitas[Data]&lt;=VLOOKUP($B$7,Aux!$E$2:$G$13,3,FALSE))=1,tbVisitas[Linha]),ROW(H319)),IF((tbVisitas[Realizada?]&lt;&gt;"Sim")*(tbVisitas[Cliente]=$B$5)*(tbVisitas[Data]&gt;=VLOOKUP($B$7,Aux!$E$2:$G$13,2,FALSE))*(tbVisitas[Data]&lt;=VLOOKUP($B$7,Aux!$E$2:$G$13,3,FALSE))=1,tbVisitas[Linha]),0),9),"")</f>
        <v/>
      </c>
    </row>
    <row r="325" spans="4:14" ht="30" customHeight="1" x14ac:dyDescent="0.25">
      <c r="D325" s="28" t="str">
        <f ca="1">IF($G325="","",IFERROR(INDEX(tbVisitas[],MATCH($G325,tbVisitas[Linha],0),2),""))</f>
        <v/>
      </c>
      <c r="E325" s="28" t="str">
        <f ca="1">IF($G325="","",IFERROR(INDEX(tbVisitas[],MATCH($G325,tbVisitas[Linha],0),5),""))</f>
        <v/>
      </c>
      <c r="F325" s="29" t="str">
        <f ca="1">IF($G325="","",IFERROR(INDEX(tbVisitas[],MATCH($G325,tbVisitas[Linha],0),1),""))</f>
        <v/>
      </c>
      <c r="G325" s="30" t="str">
        <f t="array" aca="1" ref="G325" ca="1">IFERROR(INDEX(tbVisitas[],MATCH(SMALL(IF((tbVisitas[Realizada?]="Sim")*(tbVisitas[Cliente]=$B$5)*(tbVisitas[Data]&gt;=VLOOKUP($B$7,Aux!$E$2:$G$13,2,FALSE))*(tbVisitas[Data]&lt;=VLOOKUP($B$7,Aux!$E$2:$G$13,3,FALSE))=1,tbVisitas[Linha]),ROW(A320)),IF((tbVisitas[Realizada?]="Sim")*(tbVisitas[Cliente]=$B$5)*(tbVisitas[Data]&gt;=VLOOKUP($B$7,Aux!$E$2:$G$13,2,FALSE))*(tbVisitas[Data]&lt;=VLOOKUP($B$7,Aux!$E$2:$G$13,3,FALSE))=1,tbVisitas[Linha]),0),9),"")</f>
        <v/>
      </c>
      <c r="I325" s="28" t="str">
        <f ca="1">IF($N325="","",IFERROR(INDEX(tbVisitas[],MATCH($N325,tbVisitas[Linha],0),2),""))</f>
        <v/>
      </c>
      <c r="J325" s="28" t="str">
        <f ca="1">IF($N325="","",IFERROR(INDEX(tbVisitas[],MATCH($N325,tbVisitas[Linha],0),5),""))</f>
        <v/>
      </c>
      <c r="K325" s="29" t="str">
        <f ca="1">IF($N325="","",IFERROR(INDEX(tbVisitas[],MATCH($N325,tbVisitas[Linha],0),1),""))</f>
        <v/>
      </c>
      <c r="L325" s="30" t="str">
        <f ca="1">IF($N325="","",IFERROR(INDEX(tbVisitas[],MATCH($N325,tbVisitas[Linha],0),6),""))</f>
        <v/>
      </c>
      <c r="M325" s="30" t="str">
        <f ca="1">IF($N325="","",IFERROR(INDEX(tbVisitas[],MATCH($N325,tbVisitas[Linha],0),7),""))</f>
        <v/>
      </c>
      <c r="N325" s="30" t="str">
        <f t="array" aca="1" ref="N325" ca="1">IFERROR(INDEX(tbVisitas[],MATCH(SMALL(IF((tbVisitas[Realizada?]&lt;&gt;"Sim")*(tbVisitas[Cliente]=$B$5)*(tbVisitas[Data]&gt;=VLOOKUP($B$7,Aux!$E$2:$G$13,2,FALSE))*(tbVisitas[Data]&lt;=VLOOKUP($B$7,Aux!$E$2:$G$13,3,FALSE))=1,tbVisitas[Linha]),ROW(H320)),IF((tbVisitas[Realizada?]&lt;&gt;"Sim")*(tbVisitas[Cliente]=$B$5)*(tbVisitas[Data]&gt;=VLOOKUP($B$7,Aux!$E$2:$G$13,2,FALSE))*(tbVisitas[Data]&lt;=VLOOKUP($B$7,Aux!$E$2:$G$13,3,FALSE))=1,tbVisitas[Linha]),0),9),"")</f>
        <v/>
      </c>
    </row>
    <row r="326" spans="4:14" ht="30" customHeight="1" x14ac:dyDescent="0.25">
      <c r="D326" s="28" t="str">
        <f ca="1">IF($G326="","",IFERROR(INDEX(tbVisitas[],MATCH($G326,tbVisitas[Linha],0),2),""))</f>
        <v/>
      </c>
      <c r="E326" s="28" t="str">
        <f ca="1">IF($G326="","",IFERROR(INDEX(tbVisitas[],MATCH($G326,tbVisitas[Linha],0),5),""))</f>
        <v/>
      </c>
      <c r="F326" s="29" t="str">
        <f ca="1">IF($G326="","",IFERROR(INDEX(tbVisitas[],MATCH($G326,tbVisitas[Linha],0),1),""))</f>
        <v/>
      </c>
      <c r="G326" s="30" t="str">
        <f t="array" aca="1" ref="G326" ca="1">IFERROR(INDEX(tbVisitas[],MATCH(SMALL(IF((tbVisitas[Realizada?]="Sim")*(tbVisitas[Cliente]=$B$5)*(tbVisitas[Data]&gt;=VLOOKUP($B$7,Aux!$E$2:$G$13,2,FALSE))*(tbVisitas[Data]&lt;=VLOOKUP($B$7,Aux!$E$2:$G$13,3,FALSE))=1,tbVisitas[Linha]),ROW(A321)),IF((tbVisitas[Realizada?]="Sim")*(tbVisitas[Cliente]=$B$5)*(tbVisitas[Data]&gt;=VLOOKUP($B$7,Aux!$E$2:$G$13,2,FALSE))*(tbVisitas[Data]&lt;=VLOOKUP($B$7,Aux!$E$2:$G$13,3,FALSE))=1,tbVisitas[Linha]),0),9),"")</f>
        <v/>
      </c>
      <c r="I326" s="28" t="str">
        <f ca="1">IF($N326="","",IFERROR(INDEX(tbVisitas[],MATCH($N326,tbVisitas[Linha],0),2),""))</f>
        <v/>
      </c>
      <c r="J326" s="28" t="str">
        <f ca="1">IF($N326="","",IFERROR(INDEX(tbVisitas[],MATCH($N326,tbVisitas[Linha],0),5),""))</f>
        <v/>
      </c>
      <c r="K326" s="29" t="str">
        <f ca="1">IF($N326="","",IFERROR(INDEX(tbVisitas[],MATCH($N326,tbVisitas[Linha],0),1),""))</f>
        <v/>
      </c>
      <c r="L326" s="30" t="str">
        <f ca="1">IF($N326="","",IFERROR(INDEX(tbVisitas[],MATCH($N326,tbVisitas[Linha],0),6),""))</f>
        <v/>
      </c>
      <c r="M326" s="30" t="str">
        <f ca="1">IF($N326="","",IFERROR(INDEX(tbVisitas[],MATCH($N326,tbVisitas[Linha],0),7),""))</f>
        <v/>
      </c>
      <c r="N326" s="30" t="str">
        <f t="array" aca="1" ref="N326" ca="1">IFERROR(INDEX(tbVisitas[],MATCH(SMALL(IF((tbVisitas[Realizada?]&lt;&gt;"Sim")*(tbVisitas[Cliente]=$B$5)*(tbVisitas[Data]&gt;=VLOOKUP($B$7,Aux!$E$2:$G$13,2,FALSE))*(tbVisitas[Data]&lt;=VLOOKUP($B$7,Aux!$E$2:$G$13,3,FALSE))=1,tbVisitas[Linha]),ROW(H321)),IF((tbVisitas[Realizada?]&lt;&gt;"Sim")*(tbVisitas[Cliente]=$B$5)*(tbVisitas[Data]&gt;=VLOOKUP($B$7,Aux!$E$2:$G$13,2,FALSE))*(tbVisitas[Data]&lt;=VLOOKUP($B$7,Aux!$E$2:$G$13,3,FALSE))=1,tbVisitas[Linha]),0),9),"")</f>
        <v/>
      </c>
    </row>
    <row r="327" spans="4:14" ht="30" customHeight="1" x14ac:dyDescent="0.25">
      <c r="D327" s="28" t="str">
        <f ca="1">IF($G327="","",IFERROR(INDEX(tbVisitas[],MATCH($G327,tbVisitas[Linha],0),2),""))</f>
        <v/>
      </c>
      <c r="E327" s="28" t="str">
        <f ca="1">IF($G327="","",IFERROR(INDEX(tbVisitas[],MATCH($G327,tbVisitas[Linha],0),5),""))</f>
        <v/>
      </c>
      <c r="F327" s="29" t="str">
        <f ca="1">IF($G327="","",IFERROR(INDEX(tbVisitas[],MATCH($G327,tbVisitas[Linha],0),1),""))</f>
        <v/>
      </c>
      <c r="G327" s="30" t="str">
        <f t="array" aca="1" ref="G327" ca="1">IFERROR(INDEX(tbVisitas[],MATCH(SMALL(IF((tbVisitas[Realizada?]="Sim")*(tbVisitas[Cliente]=$B$5)*(tbVisitas[Data]&gt;=VLOOKUP($B$7,Aux!$E$2:$G$13,2,FALSE))*(tbVisitas[Data]&lt;=VLOOKUP($B$7,Aux!$E$2:$G$13,3,FALSE))=1,tbVisitas[Linha]),ROW(A322)),IF((tbVisitas[Realizada?]="Sim")*(tbVisitas[Cliente]=$B$5)*(tbVisitas[Data]&gt;=VLOOKUP($B$7,Aux!$E$2:$G$13,2,FALSE))*(tbVisitas[Data]&lt;=VLOOKUP($B$7,Aux!$E$2:$G$13,3,FALSE))=1,tbVisitas[Linha]),0),9),"")</f>
        <v/>
      </c>
      <c r="I327" s="28" t="str">
        <f ca="1">IF($N327="","",IFERROR(INDEX(tbVisitas[],MATCH($N327,tbVisitas[Linha],0),2),""))</f>
        <v/>
      </c>
      <c r="J327" s="28" t="str">
        <f ca="1">IF($N327="","",IFERROR(INDEX(tbVisitas[],MATCH($N327,tbVisitas[Linha],0),5),""))</f>
        <v/>
      </c>
      <c r="K327" s="29" t="str">
        <f ca="1">IF($N327="","",IFERROR(INDEX(tbVisitas[],MATCH($N327,tbVisitas[Linha],0),1),""))</f>
        <v/>
      </c>
      <c r="L327" s="30" t="str">
        <f ca="1">IF($N327="","",IFERROR(INDEX(tbVisitas[],MATCH($N327,tbVisitas[Linha],0),6),""))</f>
        <v/>
      </c>
      <c r="M327" s="30" t="str">
        <f ca="1">IF($N327="","",IFERROR(INDEX(tbVisitas[],MATCH($N327,tbVisitas[Linha],0),7),""))</f>
        <v/>
      </c>
      <c r="N327" s="30" t="str">
        <f t="array" aca="1" ref="N327" ca="1">IFERROR(INDEX(tbVisitas[],MATCH(SMALL(IF((tbVisitas[Realizada?]&lt;&gt;"Sim")*(tbVisitas[Cliente]=$B$5)*(tbVisitas[Data]&gt;=VLOOKUP($B$7,Aux!$E$2:$G$13,2,FALSE))*(tbVisitas[Data]&lt;=VLOOKUP($B$7,Aux!$E$2:$G$13,3,FALSE))=1,tbVisitas[Linha]),ROW(H322)),IF((tbVisitas[Realizada?]&lt;&gt;"Sim")*(tbVisitas[Cliente]=$B$5)*(tbVisitas[Data]&gt;=VLOOKUP($B$7,Aux!$E$2:$G$13,2,FALSE))*(tbVisitas[Data]&lt;=VLOOKUP($B$7,Aux!$E$2:$G$13,3,FALSE))=1,tbVisitas[Linha]),0),9),"")</f>
        <v/>
      </c>
    </row>
    <row r="328" spans="4:14" ht="30" customHeight="1" x14ac:dyDescent="0.25">
      <c r="D328" s="28" t="str">
        <f ca="1">IF($G328="","",IFERROR(INDEX(tbVisitas[],MATCH($G328,tbVisitas[Linha],0),2),""))</f>
        <v/>
      </c>
      <c r="E328" s="28" t="str">
        <f ca="1">IF($G328="","",IFERROR(INDEX(tbVisitas[],MATCH($G328,tbVisitas[Linha],0),5),""))</f>
        <v/>
      </c>
      <c r="F328" s="29" t="str">
        <f ca="1">IF($G328="","",IFERROR(INDEX(tbVisitas[],MATCH($G328,tbVisitas[Linha],0),1),""))</f>
        <v/>
      </c>
      <c r="G328" s="30" t="str">
        <f t="array" aca="1" ref="G328" ca="1">IFERROR(INDEX(tbVisitas[],MATCH(SMALL(IF((tbVisitas[Realizada?]="Sim")*(tbVisitas[Cliente]=$B$5)*(tbVisitas[Data]&gt;=VLOOKUP($B$7,Aux!$E$2:$G$13,2,FALSE))*(tbVisitas[Data]&lt;=VLOOKUP($B$7,Aux!$E$2:$G$13,3,FALSE))=1,tbVisitas[Linha]),ROW(A323)),IF((tbVisitas[Realizada?]="Sim")*(tbVisitas[Cliente]=$B$5)*(tbVisitas[Data]&gt;=VLOOKUP($B$7,Aux!$E$2:$G$13,2,FALSE))*(tbVisitas[Data]&lt;=VLOOKUP($B$7,Aux!$E$2:$G$13,3,FALSE))=1,tbVisitas[Linha]),0),9),"")</f>
        <v/>
      </c>
      <c r="I328" s="28" t="str">
        <f ca="1">IF($N328="","",IFERROR(INDEX(tbVisitas[],MATCH($N328,tbVisitas[Linha],0),2),""))</f>
        <v/>
      </c>
      <c r="J328" s="28" t="str">
        <f ca="1">IF($N328="","",IFERROR(INDEX(tbVisitas[],MATCH($N328,tbVisitas[Linha],0),5),""))</f>
        <v/>
      </c>
      <c r="K328" s="29" t="str">
        <f ca="1">IF($N328="","",IFERROR(INDEX(tbVisitas[],MATCH($N328,tbVisitas[Linha],0),1),""))</f>
        <v/>
      </c>
      <c r="L328" s="30" t="str">
        <f ca="1">IF($N328="","",IFERROR(INDEX(tbVisitas[],MATCH($N328,tbVisitas[Linha],0),6),""))</f>
        <v/>
      </c>
      <c r="M328" s="30" t="str">
        <f ca="1">IF($N328="","",IFERROR(INDEX(tbVisitas[],MATCH($N328,tbVisitas[Linha],0),7),""))</f>
        <v/>
      </c>
      <c r="N328" s="30" t="str">
        <f t="array" aca="1" ref="N328" ca="1">IFERROR(INDEX(tbVisitas[],MATCH(SMALL(IF((tbVisitas[Realizada?]&lt;&gt;"Sim")*(tbVisitas[Cliente]=$B$5)*(tbVisitas[Data]&gt;=VLOOKUP($B$7,Aux!$E$2:$G$13,2,FALSE))*(tbVisitas[Data]&lt;=VLOOKUP($B$7,Aux!$E$2:$G$13,3,FALSE))=1,tbVisitas[Linha]),ROW(H323)),IF((tbVisitas[Realizada?]&lt;&gt;"Sim")*(tbVisitas[Cliente]=$B$5)*(tbVisitas[Data]&gt;=VLOOKUP($B$7,Aux!$E$2:$G$13,2,FALSE))*(tbVisitas[Data]&lt;=VLOOKUP($B$7,Aux!$E$2:$G$13,3,FALSE))=1,tbVisitas[Linha]),0),9),"")</f>
        <v/>
      </c>
    </row>
    <row r="329" spans="4:14" ht="30" customHeight="1" x14ac:dyDescent="0.25">
      <c r="D329" s="28" t="str">
        <f ca="1">IF($G329="","",IFERROR(INDEX(tbVisitas[],MATCH($G329,tbVisitas[Linha],0),2),""))</f>
        <v/>
      </c>
      <c r="E329" s="28" t="str">
        <f ca="1">IF($G329="","",IFERROR(INDEX(tbVisitas[],MATCH($G329,tbVisitas[Linha],0),5),""))</f>
        <v/>
      </c>
      <c r="F329" s="29" t="str">
        <f ca="1">IF($G329="","",IFERROR(INDEX(tbVisitas[],MATCH($G329,tbVisitas[Linha],0),1),""))</f>
        <v/>
      </c>
      <c r="G329" s="30" t="str">
        <f t="array" aca="1" ref="G329" ca="1">IFERROR(INDEX(tbVisitas[],MATCH(SMALL(IF((tbVisitas[Realizada?]="Sim")*(tbVisitas[Cliente]=$B$5)*(tbVisitas[Data]&gt;=VLOOKUP($B$7,Aux!$E$2:$G$13,2,FALSE))*(tbVisitas[Data]&lt;=VLOOKUP($B$7,Aux!$E$2:$G$13,3,FALSE))=1,tbVisitas[Linha]),ROW(A324)),IF((tbVisitas[Realizada?]="Sim")*(tbVisitas[Cliente]=$B$5)*(tbVisitas[Data]&gt;=VLOOKUP($B$7,Aux!$E$2:$G$13,2,FALSE))*(tbVisitas[Data]&lt;=VLOOKUP($B$7,Aux!$E$2:$G$13,3,FALSE))=1,tbVisitas[Linha]),0),9),"")</f>
        <v/>
      </c>
      <c r="I329" s="28" t="str">
        <f ca="1">IF($N329="","",IFERROR(INDEX(tbVisitas[],MATCH($N329,tbVisitas[Linha],0),2),""))</f>
        <v/>
      </c>
      <c r="J329" s="28" t="str">
        <f ca="1">IF($N329="","",IFERROR(INDEX(tbVisitas[],MATCH($N329,tbVisitas[Linha],0),5),""))</f>
        <v/>
      </c>
      <c r="K329" s="29" t="str">
        <f ca="1">IF($N329="","",IFERROR(INDEX(tbVisitas[],MATCH($N329,tbVisitas[Linha],0),1),""))</f>
        <v/>
      </c>
      <c r="L329" s="30" t="str">
        <f ca="1">IF($N329="","",IFERROR(INDEX(tbVisitas[],MATCH($N329,tbVisitas[Linha],0),6),""))</f>
        <v/>
      </c>
      <c r="M329" s="30" t="str">
        <f ca="1">IF($N329="","",IFERROR(INDEX(tbVisitas[],MATCH($N329,tbVisitas[Linha],0),7),""))</f>
        <v/>
      </c>
      <c r="N329" s="30" t="str">
        <f t="array" aca="1" ref="N329" ca="1">IFERROR(INDEX(tbVisitas[],MATCH(SMALL(IF((tbVisitas[Realizada?]&lt;&gt;"Sim")*(tbVisitas[Cliente]=$B$5)*(tbVisitas[Data]&gt;=VLOOKUP($B$7,Aux!$E$2:$G$13,2,FALSE))*(tbVisitas[Data]&lt;=VLOOKUP($B$7,Aux!$E$2:$G$13,3,FALSE))=1,tbVisitas[Linha]),ROW(H324)),IF((tbVisitas[Realizada?]&lt;&gt;"Sim")*(tbVisitas[Cliente]=$B$5)*(tbVisitas[Data]&gt;=VLOOKUP($B$7,Aux!$E$2:$G$13,2,FALSE))*(tbVisitas[Data]&lt;=VLOOKUP($B$7,Aux!$E$2:$G$13,3,FALSE))=1,tbVisitas[Linha]),0),9),"")</f>
        <v/>
      </c>
    </row>
    <row r="330" spans="4:14" ht="30" customHeight="1" x14ac:dyDescent="0.25">
      <c r="D330" s="28" t="str">
        <f ca="1">IF($G330="","",IFERROR(INDEX(tbVisitas[],MATCH($G330,tbVisitas[Linha],0),2),""))</f>
        <v/>
      </c>
      <c r="E330" s="28" t="str">
        <f ca="1">IF($G330="","",IFERROR(INDEX(tbVisitas[],MATCH($G330,tbVisitas[Linha],0),5),""))</f>
        <v/>
      </c>
      <c r="F330" s="29" t="str">
        <f ca="1">IF($G330="","",IFERROR(INDEX(tbVisitas[],MATCH($G330,tbVisitas[Linha],0),1),""))</f>
        <v/>
      </c>
      <c r="G330" s="30" t="str">
        <f t="array" aca="1" ref="G330" ca="1">IFERROR(INDEX(tbVisitas[],MATCH(SMALL(IF((tbVisitas[Realizada?]="Sim")*(tbVisitas[Cliente]=$B$5)*(tbVisitas[Data]&gt;=VLOOKUP($B$7,Aux!$E$2:$G$13,2,FALSE))*(tbVisitas[Data]&lt;=VLOOKUP($B$7,Aux!$E$2:$G$13,3,FALSE))=1,tbVisitas[Linha]),ROW(A325)),IF((tbVisitas[Realizada?]="Sim")*(tbVisitas[Cliente]=$B$5)*(tbVisitas[Data]&gt;=VLOOKUP($B$7,Aux!$E$2:$G$13,2,FALSE))*(tbVisitas[Data]&lt;=VLOOKUP($B$7,Aux!$E$2:$G$13,3,FALSE))=1,tbVisitas[Linha]),0),9),"")</f>
        <v/>
      </c>
      <c r="I330" s="28" t="str">
        <f ca="1">IF($N330="","",IFERROR(INDEX(tbVisitas[],MATCH($N330,tbVisitas[Linha],0),2),""))</f>
        <v/>
      </c>
      <c r="J330" s="28" t="str">
        <f ca="1">IF($N330="","",IFERROR(INDEX(tbVisitas[],MATCH($N330,tbVisitas[Linha],0),5),""))</f>
        <v/>
      </c>
      <c r="K330" s="29" t="str">
        <f ca="1">IF($N330="","",IFERROR(INDEX(tbVisitas[],MATCH($N330,tbVisitas[Linha],0),1),""))</f>
        <v/>
      </c>
      <c r="L330" s="30" t="str">
        <f ca="1">IF($N330="","",IFERROR(INDEX(tbVisitas[],MATCH($N330,tbVisitas[Linha],0),6),""))</f>
        <v/>
      </c>
      <c r="M330" s="30" t="str">
        <f ca="1">IF($N330="","",IFERROR(INDEX(tbVisitas[],MATCH($N330,tbVisitas[Linha],0),7),""))</f>
        <v/>
      </c>
      <c r="N330" s="30" t="str">
        <f t="array" aca="1" ref="N330" ca="1">IFERROR(INDEX(tbVisitas[],MATCH(SMALL(IF((tbVisitas[Realizada?]&lt;&gt;"Sim")*(tbVisitas[Cliente]=$B$5)*(tbVisitas[Data]&gt;=VLOOKUP($B$7,Aux!$E$2:$G$13,2,FALSE))*(tbVisitas[Data]&lt;=VLOOKUP($B$7,Aux!$E$2:$G$13,3,FALSE))=1,tbVisitas[Linha]),ROW(H325)),IF((tbVisitas[Realizada?]&lt;&gt;"Sim")*(tbVisitas[Cliente]=$B$5)*(tbVisitas[Data]&gt;=VLOOKUP($B$7,Aux!$E$2:$G$13,2,FALSE))*(tbVisitas[Data]&lt;=VLOOKUP($B$7,Aux!$E$2:$G$13,3,FALSE))=1,tbVisitas[Linha]),0),9),"")</f>
        <v/>
      </c>
    </row>
    <row r="331" spans="4:14" ht="30" customHeight="1" x14ac:dyDescent="0.25">
      <c r="D331" s="28" t="str">
        <f ca="1">IF($G331="","",IFERROR(INDEX(tbVisitas[],MATCH($G331,tbVisitas[Linha],0),2),""))</f>
        <v/>
      </c>
      <c r="E331" s="28" t="str">
        <f ca="1">IF($G331="","",IFERROR(INDEX(tbVisitas[],MATCH($G331,tbVisitas[Linha],0),5),""))</f>
        <v/>
      </c>
      <c r="F331" s="29" t="str">
        <f ca="1">IF($G331="","",IFERROR(INDEX(tbVisitas[],MATCH($G331,tbVisitas[Linha],0),1),""))</f>
        <v/>
      </c>
      <c r="G331" s="30" t="str">
        <f t="array" aca="1" ref="G331" ca="1">IFERROR(INDEX(tbVisitas[],MATCH(SMALL(IF((tbVisitas[Realizada?]="Sim")*(tbVisitas[Cliente]=$B$5)*(tbVisitas[Data]&gt;=VLOOKUP($B$7,Aux!$E$2:$G$13,2,FALSE))*(tbVisitas[Data]&lt;=VLOOKUP($B$7,Aux!$E$2:$G$13,3,FALSE))=1,tbVisitas[Linha]),ROW(A326)),IF((tbVisitas[Realizada?]="Sim")*(tbVisitas[Cliente]=$B$5)*(tbVisitas[Data]&gt;=VLOOKUP($B$7,Aux!$E$2:$G$13,2,FALSE))*(tbVisitas[Data]&lt;=VLOOKUP($B$7,Aux!$E$2:$G$13,3,FALSE))=1,tbVisitas[Linha]),0),9),"")</f>
        <v/>
      </c>
      <c r="I331" s="28" t="str">
        <f ca="1">IF($N331="","",IFERROR(INDEX(tbVisitas[],MATCH($N331,tbVisitas[Linha],0),2),""))</f>
        <v/>
      </c>
      <c r="J331" s="28" t="str">
        <f ca="1">IF($N331="","",IFERROR(INDEX(tbVisitas[],MATCH($N331,tbVisitas[Linha],0),5),""))</f>
        <v/>
      </c>
      <c r="K331" s="29" t="str">
        <f ca="1">IF($N331="","",IFERROR(INDEX(tbVisitas[],MATCH($N331,tbVisitas[Linha],0),1),""))</f>
        <v/>
      </c>
      <c r="L331" s="30" t="str">
        <f ca="1">IF($N331="","",IFERROR(INDEX(tbVisitas[],MATCH($N331,tbVisitas[Linha],0),6),""))</f>
        <v/>
      </c>
      <c r="M331" s="30" t="str">
        <f ca="1">IF($N331="","",IFERROR(INDEX(tbVisitas[],MATCH($N331,tbVisitas[Linha],0),7),""))</f>
        <v/>
      </c>
      <c r="N331" s="30" t="str">
        <f t="array" aca="1" ref="N331" ca="1">IFERROR(INDEX(tbVisitas[],MATCH(SMALL(IF((tbVisitas[Realizada?]&lt;&gt;"Sim")*(tbVisitas[Cliente]=$B$5)*(tbVisitas[Data]&gt;=VLOOKUP($B$7,Aux!$E$2:$G$13,2,FALSE))*(tbVisitas[Data]&lt;=VLOOKUP($B$7,Aux!$E$2:$G$13,3,FALSE))=1,tbVisitas[Linha]),ROW(H326)),IF((tbVisitas[Realizada?]&lt;&gt;"Sim")*(tbVisitas[Cliente]=$B$5)*(tbVisitas[Data]&gt;=VLOOKUP($B$7,Aux!$E$2:$G$13,2,FALSE))*(tbVisitas[Data]&lt;=VLOOKUP($B$7,Aux!$E$2:$G$13,3,FALSE))=1,tbVisitas[Linha]),0),9),"")</f>
        <v/>
      </c>
    </row>
    <row r="332" spans="4:14" ht="30" customHeight="1" x14ac:dyDescent="0.25">
      <c r="D332" s="28" t="str">
        <f ca="1">IF($G332="","",IFERROR(INDEX(tbVisitas[],MATCH($G332,tbVisitas[Linha],0),2),""))</f>
        <v/>
      </c>
      <c r="E332" s="28" t="str">
        <f ca="1">IF($G332="","",IFERROR(INDEX(tbVisitas[],MATCH($G332,tbVisitas[Linha],0),5),""))</f>
        <v/>
      </c>
      <c r="F332" s="29" t="str">
        <f ca="1">IF($G332="","",IFERROR(INDEX(tbVisitas[],MATCH($G332,tbVisitas[Linha],0),1),""))</f>
        <v/>
      </c>
      <c r="G332" s="30" t="str">
        <f t="array" aca="1" ref="G332" ca="1">IFERROR(INDEX(tbVisitas[],MATCH(SMALL(IF((tbVisitas[Realizada?]="Sim")*(tbVisitas[Cliente]=$B$5)*(tbVisitas[Data]&gt;=VLOOKUP($B$7,Aux!$E$2:$G$13,2,FALSE))*(tbVisitas[Data]&lt;=VLOOKUP($B$7,Aux!$E$2:$G$13,3,FALSE))=1,tbVisitas[Linha]),ROW(A327)),IF((tbVisitas[Realizada?]="Sim")*(tbVisitas[Cliente]=$B$5)*(tbVisitas[Data]&gt;=VLOOKUP($B$7,Aux!$E$2:$G$13,2,FALSE))*(tbVisitas[Data]&lt;=VLOOKUP($B$7,Aux!$E$2:$G$13,3,FALSE))=1,tbVisitas[Linha]),0),9),"")</f>
        <v/>
      </c>
      <c r="I332" s="28" t="str">
        <f ca="1">IF($N332="","",IFERROR(INDEX(tbVisitas[],MATCH($N332,tbVisitas[Linha],0),2),""))</f>
        <v/>
      </c>
      <c r="J332" s="28" t="str">
        <f ca="1">IF($N332="","",IFERROR(INDEX(tbVisitas[],MATCH($N332,tbVisitas[Linha],0),5),""))</f>
        <v/>
      </c>
      <c r="K332" s="29" t="str">
        <f ca="1">IF($N332="","",IFERROR(INDEX(tbVisitas[],MATCH($N332,tbVisitas[Linha],0),1),""))</f>
        <v/>
      </c>
      <c r="L332" s="30" t="str">
        <f ca="1">IF($N332="","",IFERROR(INDEX(tbVisitas[],MATCH($N332,tbVisitas[Linha],0),6),""))</f>
        <v/>
      </c>
      <c r="M332" s="30" t="str">
        <f ca="1">IF($N332="","",IFERROR(INDEX(tbVisitas[],MATCH($N332,tbVisitas[Linha],0),7),""))</f>
        <v/>
      </c>
      <c r="N332" s="30" t="str">
        <f t="array" aca="1" ref="N332" ca="1">IFERROR(INDEX(tbVisitas[],MATCH(SMALL(IF((tbVisitas[Realizada?]&lt;&gt;"Sim")*(tbVisitas[Cliente]=$B$5)*(tbVisitas[Data]&gt;=VLOOKUP($B$7,Aux!$E$2:$G$13,2,FALSE))*(tbVisitas[Data]&lt;=VLOOKUP($B$7,Aux!$E$2:$G$13,3,FALSE))=1,tbVisitas[Linha]),ROW(H327)),IF((tbVisitas[Realizada?]&lt;&gt;"Sim")*(tbVisitas[Cliente]=$B$5)*(tbVisitas[Data]&gt;=VLOOKUP($B$7,Aux!$E$2:$G$13,2,FALSE))*(tbVisitas[Data]&lt;=VLOOKUP($B$7,Aux!$E$2:$G$13,3,FALSE))=1,tbVisitas[Linha]),0),9),"")</f>
        <v/>
      </c>
    </row>
    <row r="333" spans="4:14" ht="30" customHeight="1" x14ac:dyDescent="0.25">
      <c r="D333" s="28" t="str">
        <f ca="1">IF($G333="","",IFERROR(INDEX(tbVisitas[],MATCH($G333,tbVisitas[Linha],0),2),""))</f>
        <v/>
      </c>
      <c r="E333" s="28" t="str">
        <f ca="1">IF($G333="","",IFERROR(INDEX(tbVisitas[],MATCH($G333,tbVisitas[Linha],0),5),""))</f>
        <v/>
      </c>
      <c r="F333" s="29" t="str">
        <f ca="1">IF($G333="","",IFERROR(INDEX(tbVisitas[],MATCH($G333,tbVisitas[Linha],0),1),""))</f>
        <v/>
      </c>
      <c r="G333" s="30" t="str">
        <f t="array" aca="1" ref="G333" ca="1">IFERROR(INDEX(tbVisitas[],MATCH(SMALL(IF((tbVisitas[Realizada?]="Sim")*(tbVisitas[Cliente]=$B$5)*(tbVisitas[Data]&gt;=VLOOKUP($B$7,Aux!$E$2:$G$13,2,FALSE))*(tbVisitas[Data]&lt;=VLOOKUP($B$7,Aux!$E$2:$G$13,3,FALSE))=1,tbVisitas[Linha]),ROW(A328)),IF((tbVisitas[Realizada?]="Sim")*(tbVisitas[Cliente]=$B$5)*(tbVisitas[Data]&gt;=VLOOKUP($B$7,Aux!$E$2:$G$13,2,FALSE))*(tbVisitas[Data]&lt;=VLOOKUP($B$7,Aux!$E$2:$G$13,3,FALSE))=1,tbVisitas[Linha]),0),9),"")</f>
        <v/>
      </c>
      <c r="I333" s="28" t="str">
        <f ca="1">IF($N333="","",IFERROR(INDEX(tbVisitas[],MATCH($N333,tbVisitas[Linha],0),2),""))</f>
        <v/>
      </c>
      <c r="J333" s="28" t="str">
        <f ca="1">IF($N333="","",IFERROR(INDEX(tbVisitas[],MATCH($N333,tbVisitas[Linha],0),5),""))</f>
        <v/>
      </c>
      <c r="K333" s="29" t="str">
        <f ca="1">IF($N333="","",IFERROR(INDEX(tbVisitas[],MATCH($N333,tbVisitas[Linha],0),1),""))</f>
        <v/>
      </c>
      <c r="L333" s="30" t="str">
        <f ca="1">IF($N333="","",IFERROR(INDEX(tbVisitas[],MATCH($N333,tbVisitas[Linha],0),6),""))</f>
        <v/>
      </c>
      <c r="M333" s="30" t="str">
        <f ca="1">IF($N333="","",IFERROR(INDEX(tbVisitas[],MATCH($N333,tbVisitas[Linha],0),7),""))</f>
        <v/>
      </c>
      <c r="N333" s="30" t="str">
        <f t="array" aca="1" ref="N333" ca="1">IFERROR(INDEX(tbVisitas[],MATCH(SMALL(IF((tbVisitas[Realizada?]&lt;&gt;"Sim")*(tbVisitas[Cliente]=$B$5)*(tbVisitas[Data]&gt;=VLOOKUP($B$7,Aux!$E$2:$G$13,2,FALSE))*(tbVisitas[Data]&lt;=VLOOKUP($B$7,Aux!$E$2:$G$13,3,FALSE))=1,tbVisitas[Linha]),ROW(H328)),IF((tbVisitas[Realizada?]&lt;&gt;"Sim")*(tbVisitas[Cliente]=$B$5)*(tbVisitas[Data]&gt;=VLOOKUP($B$7,Aux!$E$2:$G$13,2,FALSE))*(tbVisitas[Data]&lt;=VLOOKUP($B$7,Aux!$E$2:$G$13,3,FALSE))=1,tbVisitas[Linha]),0),9),"")</f>
        <v/>
      </c>
    </row>
    <row r="334" spans="4:14" ht="30" customHeight="1" x14ac:dyDescent="0.25">
      <c r="D334" s="28" t="str">
        <f ca="1">IF($G334="","",IFERROR(INDEX(tbVisitas[],MATCH($G334,tbVisitas[Linha],0),2),""))</f>
        <v/>
      </c>
      <c r="E334" s="28" t="str">
        <f ca="1">IF($G334="","",IFERROR(INDEX(tbVisitas[],MATCH($G334,tbVisitas[Linha],0),5),""))</f>
        <v/>
      </c>
      <c r="F334" s="29" t="str">
        <f ca="1">IF($G334="","",IFERROR(INDEX(tbVisitas[],MATCH($G334,tbVisitas[Linha],0),1),""))</f>
        <v/>
      </c>
      <c r="G334" s="30" t="str">
        <f t="array" aca="1" ref="G334" ca="1">IFERROR(INDEX(tbVisitas[],MATCH(SMALL(IF((tbVisitas[Realizada?]="Sim")*(tbVisitas[Cliente]=$B$5)*(tbVisitas[Data]&gt;=VLOOKUP($B$7,Aux!$E$2:$G$13,2,FALSE))*(tbVisitas[Data]&lt;=VLOOKUP($B$7,Aux!$E$2:$G$13,3,FALSE))=1,tbVisitas[Linha]),ROW(A329)),IF((tbVisitas[Realizada?]="Sim")*(tbVisitas[Cliente]=$B$5)*(tbVisitas[Data]&gt;=VLOOKUP($B$7,Aux!$E$2:$G$13,2,FALSE))*(tbVisitas[Data]&lt;=VLOOKUP($B$7,Aux!$E$2:$G$13,3,FALSE))=1,tbVisitas[Linha]),0),9),"")</f>
        <v/>
      </c>
      <c r="I334" s="28" t="str">
        <f ca="1">IF($N334="","",IFERROR(INDEX(tbVisitas[],MATCH($N334,tbVisitas[Linha],0),2),""))</f>
        <v/>
      </c>
      <c r="J334" s="28" t="str">
        <f ca="1">IF($N334="","",IFERROR(INDEX(tbVisitas[],MATCH($N334,tbVisitas[Linha],0),5),""))</f>
        <v/>
      </c>
      <c r="K334" s="29" t="str">
        <f ca="1">IF($N334="","",IFERROR(INDEX(tbVisitas[],MATCH($N334,tbVisitas[Linha],0),1),""))</f>
        <v/>
      </c>
      <c r="L334" s="30" t="str">
        <f ca="1">IF($N334="","",IFERROR(INDEX(tbVisitas[],MATCH($N334,tbVisitas[Linha],0),6),""))</f>
        <v/>
      </c>
      <c r="M334" s="30" t="str">
        <f ca="1">IF($N334="","",IFERROR(INDEX(tbVisitas[],MATCH($N334,tbVisitas[Linha],0),7),""))</f>
        <v/>
      </c>
      <c r="N334" s="30" t="str">
        <f t="array" aca="1" ref="N334" ca="1">IFERROR(INDEX(tbVisitas[],MATCH(SMALL(IF((tbVisitas[Realizada?]&lt;&gt;"Sim")*(tbVisitas[Cliente]=$B$5)*(tbVisitas[Data]&gt;=VLOOKUP($B$7,Aux!$E$2:$G$13,2,FALSE))*(tbVisitas[Data]&lt;=VLOOKUP($B$7,Aux!$E$2:$G$13,3,FALSE))=1,tbVisitas[Linha]),ROW(H329)),IF((tbVisitas[Realizada?]&lt;&gt;"Sim")*(tbVisitas[Cliente]=$B$5)*(tbVisitas[Data]&gt;=VLOOKUP($B$7,Aux!$E$2:$G$13,2,FALSE))*(tbVisitas[Data]&lt;=VLOOKUP($B$7,Aux!$E$2:$G$13,3,FALSE))=1,tbVisitas[Linha]),0),9),"")</f>
        <v/>
      </c>
    </row>
    <row r="335" spans="4:14" ht="30" customHeight="1" x14ac:dyDescent="0.25">
      <c r="D335" s="28" t="str">
        <f ca="1">IF($G335="","",IFERROR(INDEX(tbVisitas[],MATCH($G335,tbVisitas[Linha],0),2),""))</f>
        <v/>
      </c>
      <c r="E335" s="28" t="str">
        <f ca="1">IF($G335="","",IFERROR(INDEX(tbVisitas[],MATCH($G335,tbVisitas[Linha],0),5),""))</f>
        <v/>
      </c>
      <c r="F335" s="29" t="str">
        <f ca="1">IF($G335="","",IFERROR(INDEX(tbVisitas[],MATCH($G335,tbVisitas[Linha],0),1),""))</f>
        <v/>
      </c>
      <c r="G335" s="30" t="str">
        <f t="array" aca="1" ref="G335" ca="1">IFERROR(INDEX(tbVisitas[],MATCH(SMALL(IF((tbVisitas[Realizada?]="Sim")*(tbVisitas[Cliente]=$B$5)*(tbVisitas[Data]&gt;=VLOOKUP($B$7,Aux!$E$2:$G$13,2,FALSE))*(tbVisitas[Data]&lt;=VLOOKUP($B$7,Aux!$E$2:$G$13,3,FALSE))=1,tbVisitas[Linha]),ROW(A330)),IF((tbVisitas[Realizada?]="Sim")*(tbVisitas[Cliente]=$B$5)*(tbVisitas[Data]&gt;=VLOOKUP($B$7,Aux!$E$2:$G$13,2,FALSE))*(tbVisitas[Data]&lt;=VLOOKUP($B$7,Aux!$E$2:$G$13,3,FALSE))=1,tbVisitas[Linha]),0),9),"")</f>
        <v/>
      </c>
      <c r="I335" s="28" t="str">
        <f ca="1">IF($N335="","",IFERROR(INDEX(tbVisitas[],MATCH($N335,tbVisitas[Linha],0),2),""))</f>
        <v/>
      </c>
      <c r="J335" s="28" t="str">
        <f ca="1">IF($N335="","",IFERROR(INDEX(tbVisitas[],MATCH($N335,tbVisitas[Linha],0),5),""))</f>
        <v/>
      </c>
      <c r="K335" s="29" t="str">
        <f ca="1">IF($N335="","",IFERROR(INDEX(tbVisitas[],MATCH($N335,tbVisitas[Linha],0),1),""))</f>
        <v/>
      </c>
      <c r="L335" s="30" t="str">
        <f ca="1">IF($N335="","",IFERROR(INDEX(tbVisitas[],MATCH($N335,tbVisitas[Linha],0),6),""))</f>
        <v/>
      </c>
      <c r="M335" s="30" t="str">
        <f ca="1">IF($N335="","",IFERROR(INDEX(tbVisitas[],MATCH($N335,tbVisitas[Linha],0),7),""))</f>
        <v/>
      </c>
      <c r="N335" s="30" t="str">
        <f t="array" aca="1" ref="N335" ca="1">IFERROR(INDEX(tbVisitas[],MATCH(SMALL(IF((tbVisitas[Realizada?]&lt;&gt;"Sim")*(tbVisitas[Cliente]=$B$5)*(tbVisitas[Data]&gt;=VLOOKUP($B$7,Aux!$E$2:$G$13,2,FALSE))*(tbVisitas[Data]&lt;=VLOOKUP($B$7,Aux!$E$2:$G$13,3,FALSE))=1,tbVisitas[Linha]),ROW(H330)),IF((tbVisitas[Realizada?]&lt;&gt;"Sim")*(tbVisitas[Cliente]=$B$5)*(tbVisitas[Data]&gt;=VLOOKUP($B$7,Aux!$E$2:$G$13,2,FALSE))*(tbVisitas[Data]&lt;=VLOOKUP($B$7,Aux!$E$2:$G$13,3,FALSE))=1,tbVisitas[Linha]),0),9),"")</f>
        <v/>
      </c>
    </row>
    <row r="336" spans="4:14" ht="30" customHeight="1" x14ac:dyDescent="0.25">
      <c r="D336" s="28" t="str">
        <f ca="1">IF($G336="","",IFERROR(INDEX(tbVisitas[],MATCH($G336,tbVisitas[Linha],0),2),""))</f>
        <v/>
      </c>
      <c r="E336" s="28" t="str">
        <f ca="1">IF($G336="","",IFERROR(INDEX(tbVisitas[],MATCH($G336,tbVisitas[Linha],0),5),""))</f>
        <v/>
      </c>
      <c r="F336" s="29" t="str">
        <f ca="1">IF($G336="","",IFERROR(INDEX(tbVisitas[],MATCH($G336,tbVisitas[Linha],0),1),""))</f>
        <v/>
      </c>
      <c r="G336" s="30" t="str">
        <f t="array" aca="1" ref="G336" ca="1">IFERROR(INDEX(tbVisitas[],MATCH(SMALL(IF((tbVisitas[Realizada?]="Sim")*(tbVisitas[Cliente]=$B$5)*(tbVisitas[Data]&gt;=VLOOKUP($B$7,Aux!$E$2:$G$13,2,FALSE))*(tbVisitas[Data]&lt;=VLOOKUP($B$7,Aux!$E$2:$G$13,3,FALSE))=1,tbVisitas[Linha]),ROW(A331)),IF((tbVisitas[Realizada?]="Sim")*(tbVisitas[Cliente]=$B$5)*(tbVisitas[Data]&gt;=VLOOKUP($B$7,Aux!$E$2:$G$13,2,FALSE))*(tbVisitas[Data]&lt;=VLOOKUP($B$7,Aux!$E$2:$G$13,3,FALSE))=1,tbVisitas[Linha]),0),9),"")</f>
        <v/>
      </c>
      <c r="I336" s="28" t="str">
        <f ca="1">IF($N336="","",IFERROR(INDEX(tbVisitas[],MATCH($N336,tbVisitas[Linha],0),2),""))</f>
        <v/>
      </c>
      <c r="J336" s="28" t="str">
        <f ca="1">IF($N336="","",IFERROR(INDEX(tbVisitas[],MATCH($N336,tbVisitas[Linha],0),5),""))</f>
        <v/>
      </c>
      <c r="K336" s="29" t="str">
        <f ca="1">IF($N336="","",IFERROR(INDEX(tbVisitas[],MATCH($N336,tbVisitas[Linha],0),1),""))</f>
        <v/>
      </c>
      <c r="L336" s="30" t="str">
        <f ca="1">IF($N336="","",IFERROR(INDEX(tbVisitas[],MATCH($N336,tbVisitas[Linha],0),6),""))</f>
        <v/>
      </c>
      <c r="M336" s="30" t="str">
        <f ca="1">IF($N336="","",IFERROR(INDEX(tbVisitas[],MATCH($N336,tbVisitas[Linha],0),7),""))</f>
        <v/>
      </c>
      <c r="N336" s="30" t="str">
        <f t="array" aca="1" ref="N336" ca="1">IFERROR(INDEX(tbVisitas[],MATCH(SMALL(IF((tbVisitas[Realizada?]&lt;&gt;"Sim")*(tbVisitas[Cliente]=$B$5)*(tbVisitas[Data]&gt;=VLOOKUP($B$7,Aux!$E$2:$G$13,2,FALSE))*(tbVisitas[Data]&lt;=VLOOKUP($B$7,Aux!$E$2:$G$13,3,FALSE))=1,tbVisitas[Linha]),ROW(H331)),IF((tbVisitas[Realizada?]&lt;&gt;"Sim")*(tbVisitas[Cliente]=$B$5)*(tbVisitas[Data]&gt;=VLOOKUP($B$7,Aux!$E$2:$G$13,2,FALSE))*(tbVisitas[Data]&lt;=VLOOKUP($B$7,Aux!$E$2:$G$13,3,FALSE))=1,tbVisitas[Linha]),0),9),"")</f>
        <v/>
      </c>
    </row>
    <row r="337" spans="4:14" ht="30" customHeight="1" x14ac:dyDescent="0.25">
      <c r="D337" s="28" t="str">
        <f ca="1">IF($G337="","",IFERROR(INDEX(tbVisitas[],MATCH($G337,tbVisitas[Linha],0),2),""))</f>
        <v/>
      </c>
      <c r="E337" s="28" t="str">
        <f ca="1">IF($G337="","",IFERROR(INDEX(tbVisitas[],MATCH($G337,tbVisitas[Linha],0),5),""))</f>
        <v/>
      </c>
      <c r="F337" s="29" t="str">
        <f ca="1">IF($G337="","",IFERROR(INDEX(tbVisitas[],MATCH($G337,tbVisitas[Linha],0),1),""))</f>
        <v/>
      </c>
      <c r="G337" s="30" t="str">
        <f t="array" aca="1" ref="G337" ca="1">IFERROR(INDEX(tbVisitas[],MATCH(SMALL(IF((tbVisitas[Realizada?]="Sim")*(tbVisitas[Cliente]=$B$5)*(tbVisitas[Data]&gt;=VLOOKUP($B$7,Aux!$E$2:$G$13,2,FALSE))*(tbVisitas[Data]&lt;=VLOOKUP($B$7,Aux!$E$2:$G$13,3,FALSE))=1,tbVisitas[Linha]),ROW(A332)),IF((tbVisitas[Realizada?]="Sim")*(tbVisitas[Cliente]=$B$5)*(tbVisitas[Data]&gt;=VLOOKUP($B$7,Aux!$E$2:$G$13,2,FALSE))*(tbVisitas[Data]&lt;=VLOOKUP($B$7,Aux!$E$2:$G$13,3,FALSE))=1,tbVisitas[Linha]),0),9),"")</f>
        <v/>
      </c>
      <c r="I337" s="28" t="str">
        <f ca="1">IF($N337="","",IFERROR(INDEX(tbVisitas[],MATCH($N337,tbVisitas[Linha],0),2),""))</f>
        <v/>
      </c>
      <c r="J337" s="28" t="str">
        <f ca="1">IF($N337="","",IFERROR(INDEX(tbVisitas[],MATCH($N337,tbVisitas[Linha],0),5),""))</f>
        <v/>
      </c>
      <c r="K337" s="29" t="str">
        <f ca="1">IF($N337="","",IFERROR(INDEX(tbVisitas[],MATCH($N337,tbVisitas[Linha],0),1),""))</f>
        <v/>
      </c>
      <c r="L337" s="30" t="str">
        <f ca="1">IF($N337="","",IFERROR(INDEX(tbVisitas[],MATCH($N337,tbVisitas[Linha],0),6),""))</f>
        <v/>
      </c>
      <c r="M337" s="30" t="str">
        <f ca="1">IF($N337="","",IFERROR(INDEX(tbVisitas[],MATCH($N337,tbVisitas[Linha],0),7),""))</f>
        <v/>
      </c>
      <c r="N337" s="30" t="str">
        <f t="array" aca="1" ref="N337" ca="1">IFERROR(INDEX(tbVisitas[],MATCH(SMALL(IF((tbVisitas[Realizada?]&lt;&gt;"Sim")*(tbVisitas[Cliente]=$B$5)*(tbVisitas[Data]&gt;=VLOOKUP($B$7,Aux!$E$2:$G$13,2,FALSE))*(tbVisitas[Data]&lt;=VLOOKUP($B$7,Aux!$E$2:$G$13,3,FALSE))=1,tbVisitas[Linha]),ROW(H332)),IF((tbVisitas[Realizada?]&lt;&gt;"Sim")*(tbVisitas[Cliente]=$B$5)*(tbVisitas[Data]&gt;=VLOOKUP($B$7,Aux!$E$2:$G$13,2,FALSE))*(tbVisitas[Data]&lt;=VLOOKUP($B$7,Aux!$E$2:$G$13,3,FALSE))=1,tbVisitas[Linha]),0),9),"")</f>
        <v/>
      </c>
    </row>
    <row r="338" spans="4:14" ht="30" customHeight="1" x14ac:dyDescent="0.25">
      <c r="D338" s="28" t="str">
        <f ca="1">IF($G338="","",IFERROR(INDEX(tbVisitas[],MATCH($G338,tbVisitas[Linha],0),2),""))</f>
        <v/>
      </c>
      <c r="E338" s="28" t="str">
        <f ca="1">IF($G338="","",IFERROR(INDEX(tbVisitas[],MATCH($G338,tbVisitas[Linha],0),5),""))</f>
        <v/>
      </c>
      <c r="F338" s="29" t="str">
        <f ca="1">IF($G338="","",IFERROR(INDEX(tbVisitas[],MATCH($G338,tbVisitas[Linha],0),1),""))</f>
        <v/>
      </c>
      <c r="G338" s="30" t="str">
        <f t="array" aca="1" ref="G338" ca="1">IFERROR(INDEX(tbVisitas[],MATCH(SMALL(IF((tbVisitas[Realizada?]="Sim")*(tbVisitas[Cliente]=$B$5)*(tbVisitas[Data]&gt;=VLOOKUP($B$7,Aux!$E$2:$G$13,2,FALSE))*(tbVisitas[Data]&lt;=VLOOKUP($B$7,Aux!$E$2:$G$13,3,FALSE))=1,tbVisitas[Linha]),ROW(A333)),IF((tbVisitas[Realizada?]="Sim")*(tbVisitas[Cliente]=$B$5)*(tbVisitas[Data]&gt;=VLOOKUP($B$7,Aux!$E$2:$G$13,2,FALSE))*(tbVisitas[Data]&lt;=VLOOKUP($B$7,Aux!$E$2:$G$13,3,FALSE))=1,tbVisitas[Linha]),0),9),"")</f>
        <v/>
      </c>
      <c r="I338" s="28" t="str">
        <f ca="1">IF($N338="","",IFERROR(INDEX(tbVisitas[],MATCH($N338,tbVisitas[Linha],0),2),""))</f>
        <v/>
      </c>
      <c r="J338" s="28" t="str">
        <f ca="1">IF($N338="","",IFERROR(INDEX(tbVisitas[],MATCH($N338,tbVisitas[Linha],0),5),""))</f>
        <v/>
      </c>
      <c r="K338" s="29" t="str">
        <f ca="1">IF($N338="","",IFERROR(INDEX(tbVisitas[],MATCH($N338,tbVisitas[Linha],0),1),""))</f>
        <v/>
      </c>
      <c r="L338" s="30" t="str">
        <f ca="1">IF($N338="","",IFERROR(INDEX(tbVisitas[],MATCH($N338,tbVisitas[Linha],0),6),""))</f>
        <v/>
      </c>
      <c r="M338" s="30" t="str">
        <f ca="1">IF($N338="","",IFERROR(INDEX(tbVisitas[],MATCH($N338,tbVisitas[Linha],0),7),""))</f>
        <v/>
      </c>
      <c r="N338" s="30" t="str">
        <f t="array" aca="1" ref="N338" ca="1">IFERROR(INDEX(tbVisitas[],MATCH(SMALL(IF((tbVisitas[Realizada?]&lt;&gt;"Sim")*(tbVisitas[Cliente]=$B$5)*(tbVisitas[Data]&gt;=VLOOKUP($B$7,Aux!$E$2:$G$13,2,FALSE))*(tbVisitas[Data]&lt;=VLOOKUP($B$7,Aux!$E$2:$G$13,3,FALSE))=1,tbVisitas[Linha]),ROW(H333)),IF((tbVisitas[Realizada?]&lt;&gt;"Sim")*(tbVisitas[Cliente]=$B$5)*(tbVisitas[Data]&gt;=VLOOKUP($B$7,Aux!$E$2:$G$13,2,FALSE))*(tbVisitas[Data]&lt;=VLOOKUP($B$7,Aux!$E$2:$G$13,3,FALSE))=1,tbVisitas[Linha]),0),9),"")</f>
        <v/>
      </c>
    </row>
    <row r="339" spans="4:14" ht="30" customHeight="1" x14ac:dyDescent="0.25">
      <c r="D339" s="28" t="str">
        <f ca="1">IF($G339="","",IFERROR(INDEX(tbVisitas[],MATCH($G339,tbVisitas[Linha],0),2),""))</f>
        <v/>
      </c>
      <c r="E339" s="28" t="str">
        <f ca="1">IF($G339="","",IFERROR(INDEX(tbVisitas[],MATCH($G339,tbVisitas[Linha],0),5),""))</f>
        <v/>
      </c>
      <c r="F339" s="29" t="str">
        <f ca="1">IF($G339="","",IFERROR(INDEX(tbVisitas[],MATCH($G339,tbVisitas[Linha],0),1),""))</f>
        <v/>
      </c>
      <c r="G339" s="30" t="str">
        <f t="array" aca="1" ref="G339" ca="1">IFERROR(INDEX(tbVisitas[],MATCH(SMALL(IF((tbVisitas[Realizada?]="Sim")*(tbVisitas[Cliente]=$B$5)*(tbVisitas[Data]&gt;=VLOOKUP($B$7,Aux!$E$2:$G$13,2,FALSE))*(tbVisitas[Data]&lt;=VLOOKUP($B$7,Aux!$E$2:$G$13,3,FALSE))=1,tbVisitas[Linha]),ROW(A334)),IF((tbVisitas[Realizada?]="Sim")*(tbVisitas[Cliente]=$B$5)*(tbVisitas[Data]&gt;=VLOOKUP($B$7,Aux!$E$2:$G$13,2,FALSE))*(tbVisitas[Data]&lt;=VLOOKUP($B$7,Aux!$E$2:$G$13,3,FALSE))=1,tbVisitas[Linha]),0),9),"")</f>
        <v/>
      </c>
      <c r="I339" s="28" t="str">
        <f ca="1">IF($N339="","",IFERROR(INDEX(tbVisitas[],MATCH($N339,tbVisitas[Linha],0),2),""))</f>
        <v/>
      </c>
      <c r="J339" s="28" t="str">
        <f ca="1">IF($N339="","",IFERROR(INDEX(tbVisitas[],MATCH($N339,tbVisitas[Linha],0),5),""))</f>
        <v/>
      </c>
      <c r="K339" s="29" t="str">
        <f ca="1">IF($N339="","",IFERROR(INDEX(tbVisitas[],MATCH($N339,tbVisitas[Linha],0),1),""))</f>
        <v/>
      </c>
      <c r="L339" s="30" t="str">
        <f ca="1">IF($N339="","",IFERROR(INDEX(tbVisitas[],MATCH($N339,tbVisitas[Linha],0),6),""))</f>
        <v/>
      </c>
      <c r="M339" s="30" t="str">
        <f ca="1">IF($N339="","",IFERROR(INDEX(tbVisitas[],MATCH($N339,tbVisitas[Linha],0),7),""))</f>
        <v/>
      </c>
      <c r="N339" s="30" t="str">
        <f t="array" aca="1" ref="N339" ca="1">IFERROR(INDEX(tbVisitas[],MATCH(SMALL(IF((tbVisitas[Realizada?]&lt;&gt;"Sim")*(tbVisitas[Cliente]=$B$5)*(tbVisitas[Data]&gt;=VLOOKUP($B$7,Aux!$E$2:$G$13,2,FALSE))*(tbVisitas[Data]&lt;=VLOOKUP($B$7,Aux!$E$2:$G$13,3,FALSE))=1,tbVisitas[Linha]),ROW(H334)),IF((tbVisitas[Realizada?]&lt;&gt;"Sim")*(tbVisitas[Cliente]=$B$5)*(tbVisitas[Data]&gt;=VLOOKUP($B$7,Aux!$E$2:$G$13,2,FALSE))*(tbVisitas[Data]&lt;=VLOOKUP($B$7,Aux!$E$2:$G$13,3,FALSE))=1,tbVisitas[Linha]),0),9),"")</f>
        <v/>
      </c>
    </row>
    <row r="340" spans="4:14" ht="30" customHeight="1" x14ac:dyDescent="0.25">
      <c r="D340" s="28" t="str">
        <f ca="1">IF($G340="","",IFERROR(INDEX(tbVisitas[],MATCH($G340,tbVisitas[Linha],0),2),""))</f>
        <v/>
      </c>
      <c r="E340" s="28" t="str">
        <f ca="1">IF($G340="","",IFERROR(INDEX(tbVisitas[],MATCH($G340,tbVisitas[Linha],0),5),""))</f>
        <v/>
      </c>
      <c r="F340" s="29" t="str">
        <f ca="1">IF($G340="","",IFERROR(INDEX(tbVisitas[],MATCH($G340,tbVisitas[Linha],0),1),""))</f>
        <v/>
      </c>
      <c r="G340" s="30" t="str">
        <f t="array" aca="1" ref="G340" ca="1">IFERROR(INDEX(tbVisitas[],MATCH(SMALL(IF((tbVisitas[Realizada?]="Sim")*(tbVisitas[Cliente]=$B$5)*(tbVisitas[Data]&gt;=VLOOKUP($B$7,Aux!$E$2:$G$13,2,FALSE))*(tbVisitas[Data]&lt;=VLOOKUP($B$7,Aux!$E$2:$G$13,3,FALSE))=1,tbVisitas[Linha]),ROW(A335)),IF((tbVisitas[Realizada?]="Sim")*(tbVisitas[Cliente]=$B$5)*(tbVisitas[Data]&gt;=VLOOKUP($B$7,Aux!$E$2:$G$13,2,FALSE))*(tbVisitas[Data]&lt;=VLOOKUP($B$7,Aux!$E$2:$G$13,3,FALSE))=1,tbVisitas[Linha]),0),9),"")</f>
        <v/>
      </c>
      <c r="I340" s="28" t="str">
        <f ca="1">IF($N340="","",IFERROR(INDEX(tbVisitas[],MATCH($N340,tbVisitas[Linha],0),2),""))</f>
        <v/>
      </c>
      <c r="J340" s="28" t="str">
        <f ca="1">IF($N340="","",IFERROR(INDEX(tbVisitas[],MATCH($N340,tbVisitas[Linha],0),5),""))</f>
        <v/>
      </c>
      <c r="K340" s="29" t="str">
        <f ca="1">IF($N340="","",IFERROR(INDEX(tbVisitas[],MATCH($N340,tbVisitas[Linha],0),1),""))</f>
        <v/>
      </c>
      <c r="L340" s="30" t="str">
        <f ca="1">IF($N340="","",IFERROR(INDEX(tbVisitas[],MATCH($N340,tbVisitas[Linha],0),6),""))</f>
        <v/>
      </c>
      <c r="M340" s="30" t="str">
        <f ca="1">IF($N340="","",IFERROR(INDEX(tbVisitas[],MATCH($N340,tbVisitas[Linha],0),7),""))</f>
        <v/>
      </c>
      <c r="N340" s="30" t="str">
        <f t="array" aca="1" ref="N340" ca="1">IFERROR(INDEX(tbVisitas[],MATCH(SMALL(IF((tbVisitas[Realizada?]&lt;&gt;"Sim")*(tbVisitas[Cliente]=$B$5)*(tbVisitas[Data]&gt;=VLOOKUP($B$7,Aux!$E$2:$G$13,2,FALSE))*(tbVisitas[Data]&lt;=VLOOKUP($B$7,Aux!$E$2:$G$13,3,FALSE))=1,tbVisitas[Linha]),ROW(H335)),IF((tbVisitas[Realizada?]&lt;&gt;"Sim")*(tbVisitas[Cliente]=$B$5)*(tbVisitas[Data]&gt;=VLOOKUP($B$7,Aux!$E$2:$G$13,2,FALSE))*(tbVisitas[Data]&lt;=VLOOKUP($B$7,Aux!$E$2:$G$13,3,FALSE))=1,tbVisitas[Linha]),0),9),"")</f>
        <v/>
      </c>
    </row>
    <row r="341" spans="4:14" ht="30" customHeight="1" x14ac:dyDescent="0.25">
      <c r="D341" s="28" t="str">
        <f ca="1">IF($G341="","",IFERROR(INDEX(tbVisitas[],MATCH($G341,tbVisitas[Linha],0),2),""))</f>
        <v/>
      </c>
      <c r="E341" s="28" t="str">
        <f ca="1">IF($G341="","",IFERROR(INDEX(tbVisitas[],MATCH($G341,tbVisitas[Linha],0),5),""))</f>
        <v/>
      </c>
      <c r="F341" s="29" t="str">
        <f ca="1">IF($G341="","",IFERROR(INDEX(tbVisitas[],MATCH($G341,tbVisitas[Linha],0),1),""))</f>
        <v/>
      </c>
      <c r="G341" s="30" t="str">
        <f t="array" aca="1" ref="G341" ca="1">IFERROR(INDEX(tbVisitas[],MATCH(SMALL(IF((tbVisitas[Realizada?]="Sim")*(tbVisitas[Cliente]=$B$5)*(tbVisitas[Data]&gt;=VLOOKUP($B$7,Aux!$E$2:$G$13,2,FALSE))*(tbVisitas[Data]&lt;=VLOOKUP($B$7,Aux!$E$2:$G$13,3,FALSE))=1,tbVisitas[Linha]),ROW(A336)),IF((tbVisitas[Realizada?]="Sim")*(tbVisitas[Cliente]=$B$5)*(tbVisitas[Data]&gt;=VLOOKUP($B$7,Aux!$E$2:$G$13,2,FALSE))*(tbVisitas[Data]&lt;=VLOOKUP($B$7,Aux!$E$2:$G$13,3,FALSE))=1,tbVisitas[Linha]),0),9),"")</f>
        <v/>
      </c>
      <c r="I341" s="28" t="str">
        <f ca="1">IF($N341="","",IFERROR(INDEX(tbVisitas[],MATCH($N341,tbVisitas[Linha],0),2),""))</f>
        <v/>
      </c>
      <c r="J341" s="28" t="str">
        <f ca="1">IF($N341="","",IFERROR(INDEX(tbVisitas[],MATCH($N341,tbVisitas[Linha],0),5),""))</f>
        <v/>
      </c>
      <c r="K341" s="29" t="str">
        <f ca="1">IF($N341="","",IFERROR(INDEX(tbVisitas[],MATCH($N341,tbVisitas[Linha],0),1),""))</f>
        <v/>
      </c>
      <c r="L341" s="30" t="str">
        <f ca="1">IF($N341="","",IFERROR(INDEX(tbVisitas[],MATCH($N341,tbVisitas[Linha],0),6),""))</f>
        <v/>
      </c>
      <c r="M341" s="30" t="str">
        <f ca="1">IF($N341="","",IFERROR(INDEX(tbVisitas[],MATCH($N341,tbVisitas[Linha],0),7),""))</f>
        <v/>
      </c>
      <c r="N341" s="30" t="str">
        <f t="array" aca="1" ref="N341" ca="1">IFERROR(INDEX(tbVisitas[],MATCH(SMALL(IF((tbVisitas[Realizada?]&lt;&gt;"Sim")*(tbVisitas[Cliente]=$B$5)*(tbVisitas[Data]&gt;=VLOOKUP($B$7,Aux!$E$2:$G$13,2,FALSE))*(tbVisitas[Data]&lt;=VLOOKUP($B$7,Aux!$E$2:$G$13,3,FALSE))=1,tbVisitas[Linha]),ROW(H336)),IF((tbVisitas[Realizada?]&lt;&gt;"Sim")*(tbVisitas[Cliente]=$B$5)*(tbVisitas[Data]&gt;=VLOOKUP($B$7,Aux!$E$2:$G$13,2,FALSE))*(tbVisitas[Data]&lt;=VLOOKUP($B$7,Aux!$E$2:$G$13,3,FALSE))=1,tbVisitas[Linha]),0),9),"")</f>
        <v/>
      </c>
    </row>
    <row r="342" spans="4:14" ht="30" customHeight="1" x14ac:dyDescent="0.25">
      <c r="D342" s="28" t="str">
        <f ca="1">IF($G342="","",IFERROR(INDEX(tbVisitas[],MATCH($G342,tbVisitas[Linha],0),2),""))</f>
        <v/>
      </c>
      <c r="E342" s="28" t="str">
        <f ca="1">IF($G342="","",IFERROR(INDEX(tbVisitas[],MATCH($G342,tbVisitas[Linha],0),5),""))</f>
        <v/>
      </c>
      <c r="F342" s="29" t="str">
        <f ca="1">IF($G342="","",IFERROR(INDEX(tbVisitas[],MATCH($G342,tbVisitas[Linha],0),1),""))</f>
        <v/>
      </c>
      <c r="G342" s="30" t="str">
        <f t="array" aca="1" ref="G342" ca="1">IFERROR(INDEX(tbVisitas[],MATCH(SMALL(IF((tbVisitas[Realizada?]="Sim")*(tbVisitas[Cliente]=$B$5)*(tbVisitas[Data]&gt;=VLOOKUP($B$7,Aux!$E$2:$G$13,2,FALSE))*(tbVisitas[Data]&lt;=VLOOKUP($B$7,Aux!$E$2:$G$13,3,FALSE))=1,tbVisitas[Linha]),ROW(A337)),IF((tbVisitas[Realizada?]="Sim")*(tbVisitas[Cliente]=$B$5)*(tbVisitas[Data]&gt;=VLOOKUP($B$7,Aux!$E$2:$G$13,2,FALSE))*(tbVisitas[Data]&lt;=VLOOKUP($B$7,Aux!$E$2:$G$13,3,FALSE))=1,tbVisitas[Linha]),0),9),"")</f>
        <v/>
      </c>
      <c r="I342" s="28" t="str">
        <f ca="1">IF($N342="","",IFERROR(INDEX(tbVisitas[],MATCH($N342,tbVisitas[Linha],0),2),""))</f>
        <v/>
      </c>
      <c r="J342" s="28" t="str">
        <f ca="1">IF($N342="","",IFERROR(INDEX(tbVisitas[],MATCH($N342,tbVisitas[Linha],0),5),""))</f>
        <v/>
      </c>
      <c r="K342" s="29" t="str">
        <f ca="1">IF($N342="","",IFERROR(INDEX(tbVisitas[],MATCH($N342,tbVisitas[Linha],0),1),""))</f>
        <v/>
      </c>
      <c r="L342" s="30" t="str">
        <f ca="1">IF($N342="","",IFERROR(INDEX(tbVisitas[],MATCH($N342,tbVisitas[Linha],0),6),""))</f>
        <v/>
      </c>
      <c r="M342" s="30" t="str">
        <f ca="1">IF($N342="","",IFERROR(INDEX(tbVisitas[],MATCH($N342,tbVisitas[Linha],0),7),""))</f>
        <v/>
      </c>
      <c r="N342" s="30" t="str">
        <f t="array" aca="1" ref="N342" ca="1">IFERROR(INDEX(tbVisitas[],MATCH(SMALL(IF((tbVisitas[Realizada?]&lt;&gt;"Sim")*(tbVisitas[Cliente]=$B$5)*(tbVisitas[Data]&gt;=VLOOKUP($B$7,Aux!$E$2:$G$13,2,FALSE))*(tbVisitas[Data]&lt;=VLOOKUP($B$7,Aux!$E$2:$G$13,3,FALSE))=1,tbVisitas[Linha]),ROW(H337)),IF((tbVisitas[Realizada?]&lt;&gt;"Sim")*(tbVisitas[Cliente]=$B$5)*(tbVisitas[Data]&gt;=VLOOKUP($B$7,Aux!$E$2:$G$13,2,FALSE))*(tbVisitas[Data]&lt;=VLOOKUP($B$7,Aux!$E$2:$G$13,3,FALSE))=1,tbVisitas[Linha]),0),9),"")</f>
        <v/>
      </c>
    </row>
    <row r="343" spans="4:14" ht="30" customHeight="1" x14ac:dyDescent="0.25">
      <c r="D343" s="28" t="str">
        <f ca="1">IF($G343="","",IFERROR(INDEX(tbVisitas[],MATCH($G343,tbVisitas[Linha],0),2),""))</f>
        <v/>
      </c>
      <c r="E343" s="28" t="str">
        <f ca="1">IF($G343="","",IFERROR(INDEX(tbVisitas[],MATCH($G343,tbVisitas[Linha],0),5),""))</f>
        <v/>
      </c>
      <c r="F343" s="29" t="str">
        <f ca="1">IF($G343="","",IFERROR(INDEX(tbVisitas[],MATCH($G343,tbVisitas[Linha],0),1),""))</f>
        <v/>
      </c>
      <c r="G343" s="30" t="str">
        <f t="array" aca="1" ref="G343" ca="1">IFERROR(INDEX(tbVisitas[],MATCH(SMALL(IF((tbVisitas[Realizada?]="Sim")*(tbVisitas[Cliente]=$B$5)*(tbVisitas[Data]&gt;=VLOOKUP($B$7,Aux!$E$2:$G$13,2,FALSE))*(tbVisitas[Data]&lt;=VLOOKUP($B$7,Aux!$E$2:$G$13,3,FALSE))=1,tbVisitas[Linha]),ROW(A338)),IF((tbVisitas[Realizada?]="Sim")*(tbVisitas[Cliente]=$B$5)*(tbVisitas[Data]&gt;=VLOOKUP($B$7,Aux!$E$2:$G$13,2,FALSE))*(tbVisitas[Data]&lt;=VLOOKUP($B$7,Aux!$E$2:$G$13,3,FALSE))=1,tbVisitas[Linha]),0),9),"")</f>
        <v/>
      </c>
      <c r="I343" s="28" t="str">
        <f ca="1">IF($N343="","",IFERROR(INDEX(tbVisitas[],MATCH($N343,tbVisitas[Linha],0),2),""))</f>
        <v/>
      </c>
      <c r="J343" s="28" t="str">
        <f ca="1">IF($N343="","",IFERROR(INDEX(tbVisitas[],MATCH($N343,tbVisitas[Linha],0),5),""))</f>
        <v/>
      </c>
      <c r="K343" s="29" t="str">
        <f ca="1">IF($N343="","",IFERROR(INDEX(tbVisitas[],MATCH($N343,tbVisitas[Linha],0),1),""))</f>
        <v/>
      </c>
      <c r="L343" s="30" t="str">
        <f ca="1">IF($N343="","",IFERROR(INDEX(tbVisitas[],MATCH($N343,tbVisitas[Linha],0),6),""))</f>
        <v/>
      </c>
      <c r="M343" s="30" t="str">
        <f ca="1">IF($N343="","",IFERROR(INDEX(tbVisitas[],MATCH($N343,tbVisitas[Linha],0),7),""))</f>
        <v/>
      </c>
      <c r="N343" s="30" t="str">
        <f t="array" aca="1" ref="N343" ca="1">IFERROR(INDEX(tbVisitas[],MATCH(SMALL(IF((tbVisitas[Realizada?]&lt;&gt;"Sim")*(tbVisitas[Cliente]=$B$5)*(tbVisitas[Data]&gt;=VLOOKUP($B$7,Aux!$E$2:$G$13,2,FALSE))*(tbVisitas[Data]&lt;=VLOOKUP($B$7,Aux!$E$2:$G$13,3,FALSE))=1,tbVisitas[Linha]),ROW(H338)),IF((tbVisitas[Realizada?]&lt;&gt;"Sim")*(tbVisitas[Cliente]=$B$5)*(tbVisitas[Data]&gt;=VLOOKUP($B$7,Aux!$E$2:$G$13,2,FALSE))*(tbVisitas[Data]&lt;=VLOOKUP($B$7,Aux!$E$2:$G$13,3,FALSE))=1,tbVisitas[Linha]),0),9),"")</f>
        <v/>
      </c>
    </row>
    <row r="344" spans="4:14" ht="30" customHeight="1" x14ac:dyDescent="0.25">
      <c r="D344" s="28" t="str">
        <f ca="1">IF($G344="","",IFERROR(INDEX(tbVisitas[],MATCH($G344,tbVisitas[Linha],0),2),""))</f>
        <v/>
      </c>
      <c r="E344" s="28" t="str">
        <f ca="1">IF($G344="","",IFERROR(INDEX(tbVisitas[],MATCH($G344,tbVisitas[Linha],0),5),""))</f>
        <v/>
      </c>
      <c r="F344" s="29" t="str">
        <f ca="1">IF($G344="","",IFERROR(INDEX(tbVisitas[],MATCH($G344,tbVisitas[Linha],0),1),""))</f>
        <v/>
      </c>
      <c r="G344" s="30" t="str">
        <f t="array" aca="1" ref="G344" ca="1">IFERROR(INDEX(tbVisitas[],MATCH(SMALL(IF((tbVisitas[Realizada?]="Sim")*(tbVisitas[Cliente]=$B$5)*(tbVisitas[Data]&gt;=VLOOKUP($B$7,Aux!$E$2:$G$13,2,FALSE))*(tbVisitas[Data]&lt;=VLOOKUP($B$7,Aux!$E$2:$G$13,3,FALSE))=1,tbVisitas[Linha]),ROW(A339)),IF((tbVisitas[Realizada?]="Sim")*(tbVisitas[Cliente]=$B$5)*(tbVisitas[Data]&gt;=VLOOKUP($B$7,Aux!$E$2:$G$13,2,FALSE))*(tbVisitas[Data]&lt;=VLOOKUP($B$7,Aux!$E$2:$G$13,3,FALSE))=1,tbVisitas[Linha]),0),9),"")</f>
        <v/>
      </c>
      <c r="I344" s="28" t="str">
        <f ca="1">IF($N344="","",IFERROR(INDEX(tbVisitas[],MATCH($N344,tbVisitas[Linha],0),2),""))</f>
        <v/>
      </c>
      <c r="J344" s="28" t="str">
        <f ca="1">IF($N344="","",IFERROR(INDEX(tbVisitas[],MATCH($N344,tbVisitas[Linha],0),5),""))</f>
        <v/>
      </c>
      <c r="K344" s="29" t="str">
        <f ca="1">IF($N344="","",IFERROR(INDEX(tbVisitas[],MATCH($N344,tbVisitas[Linha],0),1),""))</f>
        <v/>
      </c>
      <c r="L344" s="30" t="str">
        <f ca="1">IF($N344="","",IFERROR(INDEX(tbVisitas[],MATCH($N344,tbVisitas[Linha],0),6),""))</f>
        <v/>
      </c>
      <c r="M344" s="30" t="str">
        <f ca="1">IF($N344="","",IFERROR(INDEX(tbVisitas[],MATCH($N344,tbVisitas[Linha],0),7),""))</f>
        <v/>
      </c>
      <c r="N344" s="30" t="str">
        <f t="array" aca="1" ref="N344" ca="1">IFERROR(INDEX(tbVisitas[],MATCH(SMALL(IF((tbVisitas[Realizada?]&lt;&gt;"Sim")*(tbVisitas[Cliente]=$B$5)*(tbVisitas[Data]&gt;=VLOOKUP($B$7,Aux!$E$2:$G$13,2,FALSE))*(tbVisitas[Data]&lt;=VLOOKUP($B$7,Aux!$E$2:$G$13,3,FALSE))=1,tbVisitas[Linha]),ROW(H339)),IF((tbVisitas[Realizada?]&lt;&gt;"Sim")*(tbVisitas[Cliente]=$B$5)*(tbVisitas[Data]&gt;=VLOOKUP($B$7,Aux!$E$2:$G$13,2,FALSE))*(tbVisitas[Data]&lt;=VLOOKUP($B$7,Aux!$E$2:$G$13,3,FALSE))=1,tbVisitas[Linha]),0),9),"")</f>
        <v/>
      </c>
    </row>
    <row r="345" spans="4:14" ht="30" customHeight="1" x14ac:dyDescent="0.25">
      <c r="D345" s="28" t="str">
        <f ca="1">IF($G345="","",IFERROR(INDEX(tbVisitas[],MATCH($G345,tbVisitas[Linha],0),2),""))</f>
        <v/>
      </c>
      <c r="E345" s="28" t="str">
        <f ca="1">IF($G345="","",IFERROR(INDEX(tbVisitas[],MATCH($G345,tbVisitas[Linha],0),5),""))</f>
        <v/>
      </c>
      <c r="F345" s="29" t="str">
        <f ca="1">IF($G345="","",IFERROR(INDEX(tbVisitas[],MATCH($G345,tbVisitas[Linha],0),1),""))</f>
        <v/>
      </c>
      <c r="G345" s="30" t="str">
        <f t="array" aca="1" ref="G345" ca="1">IFERROR(INDEX(tbVisitas[],MATCH(SMALL(IF((tbVisitas[Realizada?]="Sim")*(tbVisitas[Cliente]=$B$5)*(tbVisitas[Data]&gt;=VLOOKUP($B$7,Aux!$E$2:$G$13,2,FALSE))*(tbVisitas[Data]&lt;=VLOOKUP($B$7,Aux!$E$2:$G$13,3,FALSE))=1,tbVisitas[Linha]),ROW(A340)),IF((tbVisitas[Realizada?]="Sim")*(tbVisitas[Cliente]=$B$5)*(tbVisitas[Data]&gt;=VLOOKUP($B$7,Aux!$E$2:$G$13,2,FALSE))*(tbVisitas[Data]&lt;=VLOOKUP($B$7,Aux!$E$2:$G$13,3,FALSE))=1,tbVisitas[Linha]),0),9),"")</f>
        <v/>
      </c>
      <c r="I345" s="28" t="str">
        <f ca="1">IF($N345="","",IFERROR(INDEX(tbVisitas[],MATCH($N345,tbVisitas[Linha],0),2),""))</f>
        <v/>
      </c>
      <c r="J345" s="28" t="str">
        <f ca="1">IF($N345="","",IFERROR(INDEX(tbVisitas[],MATCH($N345,tbVisitas[Linha],0),5),""))</f>
        <v/>
      </c>
      <c r="K345" s="29" t="str">
        <f ca="1">IF($N345="","",IFERROR(INDEX(tbVisitas[],MATCH($N345,tbVisitas[Linha],0),1),""))</f>
        <v/>
      </c>
      <c r="L345" s="30" t="str">
        <f ca="1">IF($N345="","",IFERROR(INDEX(tbVisitas[],MATCH($N345,tbVisitas[Linha],0),6),""))</f>
        <v/>
      </c>
      <c r="M345" s="30" t="str">
        <f ca="1">IF($N345="","",IFERROR(INDEX(tbVisitas[],MATCH($N345,tbVisitas[Linha],0),7),""))</f>
        <v/>
      </c>
      <c r="N345" s="30" t="str">
        <f t="array" aca="1" ref="N345" ca="1">IFERROR(INDEX(tbVisitas[],MATCH(SMALL(IF((tbVisitas[Realizada?]&lt;&gt;"Sim")*(tbVisitas[Cliente]=$B$5)*(tbVisitas[Data]&gt;=VLOOKUP($B$7,Aux!$E$2:$G$13,2,FALSE))*(tbVisitas[Data]&lt;=VLOOKUP($B$7,Aux!$E$2:$G$13,3,FALSE))=1,tbVisitas[Linha]),ROW(H340)),IF((tbVisitas[Realizada?]&lt;&gt;"Sim")*(tbVisitas[Cliente]=$B$5)*(tbVisitas[Data]&gt;=VLOOKUP($B$7,Aux!$E$2:$G$13,2,FALSE))*(tbVisitas[Data]&lt;=VLOOKUP($B$7,Aux!$E$2:$G$13,3,FALSE))=1,tbVisitas[Linha]),0),9),"")</f>
        <v/>
      </c>
    </row>
    <row r="346" spans="4:14" ht="30" customHeight="1" x14ac:dyDescent="0.25">
      <c r="D346" s="28" t="str">
        <f ca="1">IF($G346="","",IFERROR(INDEX(tbVisitas[],MATCH($G346,tbVisitas[Linha],0),2),""))</f>
        <v/>
      </c>
      <c r="E346" s="28" t="str">
        <f ca="1">IF($G346="","",IFERROR(INDEX(tbVisitas[],MATCH($G346,tbVisitas[Linha],0),5),""))</f>
        <v/>
      </c>
      <c r="F346" s="29" t="str">
        <f ca="1">IF($G346="","",IFERROR(INDEX(tbVisitas[],MATCH($G346,tbVisitas[Linha],0),1),""))</f>
        <v/>
      </c>
      <c r="G346" s="30" t="str">
        <f t="array" aca="1" ref="G346" ca="1">IFERROR(INDEX(tbVisitas[],MATCH(SMALL(IF((tbVisitas[Realizada?]="Sim")*(tbVisitas[Cliente]=$B$5)*(tbVisitas[Data]&gt;=VLOOKUP($B$7,Aux!$E$2:$G$13,2,FALSE))*(tbVisitas[Data]&lt;=VLOOKUP($B$7,Aux!$E$2:$G$13,3,FALSE))=1,tbVisitas[Linha]),ROW(A341)),IF((tbVisitas[Realizada?]="Sim")*(tbVisitas[Cliente]=$B$5)*(tbVisitas[Data]&gt;=VLOOKUP($B$7,Aux!$E$2:$G$13,2,FALSE))*(tbVisitas[Data]&lt;=VLOOKUP($B$7,Aux!$E$2:$G$13,3,FALSE))=1,tbVisitas[Linha]),0),9),"")</f>
        <v/>
      </c>
      <c r="I346" s="28" t="str">
        <f ca="1">IF($N346="","",IFERROR(INDEX(tbVisitas[],MATCH($N346,tbVisitas[Linha],0),2),""))</f>
        <v/>
      </c>
      <c r="J346" s="28" t="str">
        <f ca="1">IF($N346="","",IFERROR(INDEX(tbVisitas[],MATCH($N346,tbVisitas[Linha],0),5),""))</f>
        <v/>
      </c>
      <c r="K346" s="29" t="str">
        <f ca="1">IF($N346="","",IFERROR(INDEX(tbVisitas[],MATCH($N346,tbVisitas[Linha],0),1),""))</f>
        <v/>
      </c>
      <c r="L346" s="30" t="str">
        <f ca="1">IF($N346="","",IFERROR(INDEX(tbVisitas[],MATCH($N346,tbVisitas[Linha],0),6),""))</f>
        <v/>
      </c>
      <c r="M346" s="30" t="str">
        <f ca="1">IF($N346="","",IFERROR(INDEX(tbVisitas[],MATCH($N346,tbVisitas[Linha],0),7),""))</f>
        <v/>
      </c>
      <c r="N346" s="30" t="str">
        <f t="array" aca="1" ref="N346" ca="1">IFERROR(INDEX(tbVisitas[],MATCH(SMALL(IF((tbVisitas[Realizada?]&lt;&gt;"Sim")*(tbVisitas[Cliente]=$B$5)*(tbVisitas[Data]&gt;=VLOOKUP($B$7,Aux!$E$2:$G$13,2,FALSE))*(tbVisitas[Data]&lt;=VLOOKUP($B$7,Aux!$E$2:$G$13,3,FALSE))=1,tbVisitas[Linha]),ROW(H341)),IF((tbVisitas[Realizada?]&lt;&gt;"Sim")*(tbVisitas[Cliente]=$B$5)*(tbVisitas[Data]&gt;=VLOOKUP($B$7,Aux!$E$2:$G$13,2,FALSE))*(tbVisitas[Data]&lt;=VLOOKUP($B$7,Aux!$E$2:$G$13,3,FALSE))=1,tbVisitas[Linha]),0),9),"")</f>
        <v/>
      </c>
    </row>
    <row r="347" spans="4:14" ht="30" customHeight="1" x14ac:dyDescent="0.25">
      <c r="D347" s="28" t="str">
        <f ca="1">IF($G347="","",IFERROR(INDEX(tbVisitas[],MATCH($G347,tbVisitas[Linha],0),2),""))</f>
        <v/>
      </c>
      <c r="E347" s="28" t="str">
        <f ca="1">IF($G347="","",IFERROR(INDEX(tbVisitas[],MATCH($G347,tbVisitas[Linha],0),5),""))</f>
        <v/>
      </c>
      <c r="F347" s="29" t="str">
        <f ca="1">IF($G347="","",IFERROR(INDEX(tbVisitas[],MATCH($G347,tbVisitas[Linha],0),1),""))</f>
        <v/>
      </c>
      <c r="G347" s="30" t="str">
        <f t="array" aca="1" ref="G347" ca="1">IFERROR(INDEX(tbVisitas[],MATCH(SMALL(IF((tbVisitas[Realizada?]="Sim")*(tbVisitas[Cliente]=$B$5)*(tbVisitas[Data]&gt;=VLOOKUP($B$7,Aux!$E$2:$G$13,2,FALSE))*(tbVisitas[Data]&lt;=VLOOKUP($B$7,Aux!$E$2:$G$13,3,FALSE))=1,tbVisitas[Linha]),ROW(A342)),IF((tbVisitas[Realizada?]="Sim")*(tbVisitas[Cliente]=$B$5)*(tbVisitas[Data]&gt;=VLOOKUP($B$7,Aux!$E$2:$G$13,2,FALSE))*(tbVisitas[Data]&lt;=VLOOKUP($B$7,Aux!$E$2:$G$13,3,FALSE))=1,tbVisitas[Linha]),0),9),"")</f>
        <v/>
      </c>
      <c r="I347" s="28" t="str">
        <f ca="1">IF($N347="","",IFERROR(INDEX(tbVisitas[],MATCH($N347,tbVisitas[Linha],0),2),""))</f>
        <v/>
      </c>
      <c r="J347" s="28" t="str">
        <f ca="1">IF($N347="","",IFERROR(INDEX(tbVisitas[],MATCH($N347,tbVisitas[Linha],0),5),""))</f>
        <v/>
      </c>
      <c r="K347" s="29" t="str">
        <f ca="1">IF($N347="","",IFERROR(INDEX(tbVisitas[],MATCH($N347,tbVisitas[Linha],0),1),""))</f>
        <v/>
      </c>
      <c r="L347" s="30" t="str">
        <f ca="1">IF($N347="","",IFERROR(INDEX(tbVisitas[],MATCH($N347,tbVisitas[Linha],0),6),""))</f>
        <v/>
      </c>
      <c r="M347" s="30" t="str">
        <f ca="1">IF($N347="","",IFERROR(INDEX(tbVisitas[],MATCH($N347,tbVisitas[Linha],0),7),""))</f>
        <v/>
      </c>
      <c r="N347" s="30" t="str">
        <f t="array" aca="1" ref="N347" ca="1">IFERROR(INDEX(tbVisitas[],MATCH(SMALL(IF((tbVisitas[Realizada?]&lt;&gt;"Sim")*(tbVisitas[Cliente]=$B$5)*(tbVisitas[Data]&gt;=VLOOKUP($B$7,Aux!$E$2:$G$13,2,FALSE))*(tbVisitas[Data]&lt;=VLOOKUP($B$7,Aux!$E$2:$G$13,3,FALSE))=1,tbVisitas[Linha]),ROW(H342)),IF((tbVisitas[Realizada?]&lt;&gt;"Sim")*(tbVisitas[Cliente]=$B$5)*(tbVisitas[Data]&gt;=VLOOKUP($B$7,Aux!$E$2:$G$13,2,FALSE))*(tbVisitas[Data]&lt;=VLOOKUP($B$7,Aux!$E$2:$G$13,3,FALSE))=1,tbVisitas[Linha]),0),9),"")</f>
        <v/>
      </c>
    </row>
    <row r="348" spans="4:14" ht="30" customHeight="1" x14ac:dyDescent="0.25">
      <c r="D348" s="28" t="str">
        <f ca="1">IF($G348="","",IFERROR(INDEX(tbVisitas[],MATCH($G348,tbVisitas[Linha],0),2),""))</f>
        <v/>
      </c>
      <c r="E348" s="28" t="str">
        <f ca="1">IF($G348="","",IFERROR(INDEX(tbVisitas[],MATCH($G348,tbVisitas[Linha],0),5),""))</f>
        <v/>
      </c>
      <c r="F348" s="29" t="str">
        <f ca="1">IF($G348="","",IFERROR(INDEX(tbVisitas[],MATCH($G348,tbVisitas[Linha],0),1),""))</f>
        <v/>
      </c>
      <c r="G348" s="30" t="str">
        <f t="array" aca="1" ref="G348" ca="1">IFERROR(INDEX(tbVisitas[],MATCH(SMALL(IF((tbVisitas[Realizada?]="Sim")*(tbVisitas[Cliente]=$B$5)*(tbVisitas[Data]&gt;=VLOOKUP($B$7,Aux!$E$2:$G$13,2,FALSE))*(tbVisitas[Data]&lt;=VLOOKUP($B$7,Aux!$E$2:$G$13,3,FALSE))=1,tbVisitas[Linha]),ROW(A343)),IF((tbVisitas[Realizada?]="Sim")*(tbVisitas[Cliente]=$B$5)*(tbVisitas[Data]&gt;=VLOOKUP($B$7,Aux!$E$2:$G$13,2,FALSE))*(tbVisitas[Data]&lt;=VLOOKUP($B$7,Aux!$E$2:$G$13,3,FALSE))=1,tbVisitas[Linha]),0),9),"")</f>
        <v/>
      </c>
      <c r="I348" s="28" t="str">
        <f ca="1">IF($N348="","",IFERROR(INDEX(tbVisitas[],MATCH($N348,tbVisitas[Linha],0),2),""))</f>
        <v/>
      </c>
      <c r="J348" s="28" t="str">
        <f ca="1">IF($N348="","",IFERROR(INDEX(tbVisitas[],MATCH($N348,tbVisitas[Linha],0),5),""))</f>
        <v/>
      </c>
      <c r="K348" s="29" t="str">
        <f ca="1">IF($N348="","",IFERROR(INDEX(tbVisitas[],MATCH($N348,tbVisitas[Linha],0),1),""))</f>
        <v/>
      </c>
      <c r="L348" s="30" t="str">
        <f ca="1">IF($N348="","",IFERROR(INDEX(tbVisitas[],MATCH($N348,tbVisitas[Linha],0),6),""))</f>
        <v/>
      </c>
      <c r="M348" s="30" t="str">
        <f ca="1">IF($N348="","",IFERROR(INDEX(tbVisitas[],MATCH($N348,tbVisitas[Linha],0),7),""))</f>
        <v/>
      </c>
      <c r="N348" s="30" t="str">
        <f t="array" aca="1" ref="N348" ca="1">IFERROR(INDEX(tbVisitas[],MATCH(SMALL(IF((tbVisitas[Realizada?]&lt;&gt;"Sim")*(tbVisitas[Cliente]=$B$5)*(tbVisitas[Data]&gt;=VLOOKUP($B$7,Aux!$E$2:$G$13,2,FALSE))*(tbVisitas[Data]&lt;=VLOOKUP($B$7,Aux!$E$2:$G$13,3,FALSE))=1,tbVisitas[Linha]),ROW(H343)),IF((tbVisitas[Realizada?]&lt;&gt;"Sim")*(tbVisitas[Cliente]=$B$5)*(tbVisitas[Data]&gt;=VLOOKUP($B$7,Aux!$E$2:$G$13,2,FALSE))*(tbVisitas[Data]&lt;=VLOOKUP($B$7,Aux!$E$2:$G$13,3,FALSE))=1,tbVisitas[Linha]),0),9),"")</f>
        <v/>
      </c>
    </row>
    <row r="349" spans="4:14" ht="30" customHeight="1" x14ac:dyDescent="0.25">
      <c r="D349" s="28" t="str">
        <f ca="1">IF($G349="","",IFERROR(INDEX(tbVisitas[],MATCH($G349,tbVisitas[Linha],0),2),""))</f>
        <v/>
      </c>
      <c r="E349" s="28" t="str">
        <f ca="1">IF($G349="","",IFERROR(INDEX(tbVisitas[],MATCH($G349,tbVisitas[Linha],0),5),""))</f>
        <v/>
      </c>
      <c r="F349" s="29" t="str">
        <f ca="1">IF($G349="","",IFERROR(INDEX(tbVisitas[],MATCH($G349,tbVisitas[Linha],0),1),""))</f>
        <v/>
      </c>
      <c r="G349" s="30" t="str">
        <f t="array" aca="1" ref="G349" ca="1">IFERROR(INDEX(tbVisitas[],MATCH(SMALL(IF((tbVisitas[Realizada?]="Sim")*(tbVisitas[Cliente]=$B$5)*(tbVisitas[Data]&gt;=VLOOKUP($B$7,Aux!$E$2:$G$13,2,FALSE))*(tbVisitas[Data]&lt;=VLOOKUP($B$7,Aux!$E$2:$G$13,3,FALSE))=1,tbVisitas[Linha]),ROW(A344)),IF((tbVisitas[Realizada?]="Sim")*(tbVisitas[Cliente]=$B$5)*(tbVisitas[Data]&gt;=VLOOKUP($B$7,Aux!$E$2:$G$13,2,FALSE))*(tbVisitas[Data]&lt;=VLOOKUP($B$7,Aux!$E$2:$G$13,3,FALSE))=1,tbVisitas[Linha]),0),9),"")</f>
        <v/>
      </c>
      <c r="I349" s="28" t="str">
        <f ca="1">IF($N349="","",IFERROR(INDEX(tbVisitas[],MATCH($N349,tbVisitas[Linha],0),2),""))</f>
        <v/>
      </c>
      <c r="J349" s="28" t="str">
        <f ca="1">IF($N349="","",IFERROR(INDEX(tbVisitas[],MATCH($N349,tbVisitas[Linha],0),5),""))</f>
        <v/>
      </c>
      <c r="K349" s="29" t="str">
        <f ca="1">IF($N349="","",IFERROR(INDEX(tbVisitas[],MATCH($N349,tbVisitas[Linha],0),1),""))</f>
        <v/>
      </c>
      <c r="L349" s="30" t="str">
        <f ca="1">IF($N349="","",IFERROR(INDEX(tbVisitas[],MATCH($N349,tbVisitas[Linha],0),6),""))</f>
        <v/>
      </c>
      <c r="M349" s="30" t="str">
        <f ca="1">IF($N349="","",IFERROR(INDEX(tbVisitas[],MATCH($N349,tbVisitas[Linha],0),7),""))</f>
        <v/>
      </c>
      <c r="N349" s="30" t="str">
        <f t="array" aca="1" ref="N349" ca="1">IFERROR(INDEX(tbVisitas[],MATCH(SMALL(IF((tbVisitas[Realizada?]&lt;&gt;"Sim")*(tbVisitas[Cliente]=$B$5)*(tbVisitas[Data]&gt;=VLOOKUP($B$7,Aux!$E$2:$G$13,2,FALSE))*(tbVisitas[Data]&lt;=VLOOKUP($B$7,Aux!$E$2:$G$13,3,FALSE))=1,tbVisitas[Linha]),ROW(H344)),IF((tbVisitas[Realizada?]&lt;&gt;"Sim")*(tbVisitas[Cliente]=$B$5)*(tbVisitas[Data]&gt;=VLOOKUP($B$7,Aux!$E$2:$G$13,2,FALSE))*(tbVisitas[Data]&lt;=VLOOKUP($B$7,Aux!$E$2:$G$13,3,FALSE))=1,tbVisitas[Linha]),0),9),"")</f>
        <v/>
      </c>
    </row>
    <row r="350" spans="4:14" ht="30" customHeight="1" x14ac:dyDescent="0.25">
      <c r="D350" s="28" t="str">
        <f ca="1">IF($G350="","",IFERROR(INDEX(tbVisitas[],MATCH($G350,tbVisitas[Linha],0),2),""))</f>
        <v/>
      </c>
      <c r="E350" s="28" t="str">
        <f ca="1">IF($G350="","",IFERROR(INDEX(tbVisitas[],MATCH($G350,tbVisitas[Linha],0),5),""))</f>
        <v/>
      </c>
      <c r="F350" s="29" t="str">
        <f ca="1">IF($G350="","",IFERROR(INDEX(tbVisitas[],MATCH($G350,tbVisitas[Linha],0),1),""))</f>
        <v/>
      </c>
      <c r="G350" s="30" t="str">
        <f t="array" aca="1" ref="G350" ca="1">IFERROR(INDEX(tbVisitas[],MATCH(SMALL(IF((tbVisitas[Realizada?]="Sim")*(tbVisitas[Cliente]=$B$5)*(tbVisitas[Data]&gt;=VLOOKUP($B$7,Aux!$E$2:$G$13,2,FALSE))*(tbVisitas[Data]&lt;=VLOOKUP($B$7,Aux!$E$2:$G$13,3,FALSE))=1,tbVisitas[Linha]),ROW(A345)),IF((tbVisitas[Realizada?]="Sim")*(tbVisitas[Cliente]=$B$5)*(tbVisitas[Data]&gt;=VLOOKUP($B$7,Aux!$E$2:$G$13,2,FALSE))*(tbVisitas[Data]&lt;=VLOOKUP($B$7,Aux!$E$2:$G$13,3,FALSE))=1,tbVisitas[Linha]),0),9),"")</f>
        <v/>
      </c>
      <c r="I350" s="28" t="str">
        <f ca="1">IF($N350="","",IFERROR(INDEX(tbVisitas[],MATCH($N350,tbVisitas[Linha],0),2),""))</f>
        <v/>
      </c>
      <c r="J350" s="28" t="str">
        <f ca="1">IF($N350="","",IFERROR(INDEX(tbVisitas[],MATCH($N350,tbVisitas[Linha],0),5),""))</f>
        <v/>
      </c>
      <c r="K350" s="29" t="str">
        <f ca="1">IF($N350="","",IFERROR(INDEX(tbVisitas[],MATCH($N350,tbVisitas[Linha],0),1),""))</f>
        <v/>
      </c>
      <c r="L350" s="30" t="str">
        <f ca="1">IF($N350="","",IFERROR(INDEX(tbVisitas[],MATCH($N350,tbVisitas[Linha],0),6),""))</f>
        <v/>
      </c>
      <c r="M350" s="30" t="str">
        <f ca="1">IF($N350="","",IFERROR(INDEX(tbVisitas[],MATCH($N350,tbVisitas[Linha],0),7),""))</f>
        <v/>
      </c>
      <c r="N350" s="30" t="str">
        <f t="array" aca="1" ref="N350" ca="1">IFERROR(INDEX(tbVisitas[],MATCH(SMALL(IF((tbVisitas[Realizada?]&lt;&gt;"Sim")*(tbVisitas[Cliente]=$B$5)*(tbVisitas[Data]&gt;=VLOOKUP($B$7,Aux!$E$2:$G$13,2,FALSE))*(tbVisitas[Data]&lt;=VLOOKUP($B$7,Aux!$E$2:$G$13,3,FALSE))=1,tbVisitas[Linha]),ROW(H345)),IF((tbVisitas[Realizada?]&lt;&gt;"Sim")*(tbVisitas[Cliente]=$B$5)*(tbVisitas[Data]&gt;=VLOOKUP($B$7,Aux!$E$2:$G$13,2,FALSE))*(tbVisitas[Data]&lt;=VLOOKUP($B$7,Aux!$E$2:$G$13,3,FALSE))=1,tbVisitas[Linha]),0),9),"")</f>
        <v/>
      </c>
    </row>
    <row r="351" spans="4:14" ht="30" customHeight="1" x14ac:dyDescent="0.25">
      <c r="D351" s="28" t="str">
        <f ca="1">IF($G351="","",IFERROR(INDEX(tbVisitas[],MATCH($G351,tbVisitas[Linha],0),2),""))</f>
        <v/>
      </c>
      <c r="E351" s="28" t="str">
        <f ca="1">IF($G351="","",IFERROR(INDEX(tbVisitas[],MATCH($G351,tbVisitas[Linha],0),5),""))</f>
        <v/>
      </c>
      <c r="F351" s="29" t="str">
        <f ca="1">IF($G351="","",IFERROR(INDEX(tbVisitas[],MATCH($G351,tbVisitas[Linha],0),1),""))</f>
        <v/>
      </c>
      <c r="G351" s="30" t="str">
        <f t="array" aca="1" ref="G351" ca="1">IFERROR(INDEX(tbVisitas[],MATCH(SMALL(IF((tbVisitas[Realizada?]="Sim")*(tbVisitas[Cliente]=$B$5)*(tbVisitas[Data]&gt;=VLOOKUP($B$7,Aux!$E$2:$G$13,2,FALSE))*(tbVisitas[Data]&lt;=VLOOKUP($B$7,Aux!$E$2:$G$13,3,FALSE))=1,tbVisitas[Linha]),ROW(A346)),IF((tbVisitas[Realizada?]="Sim")*(tbVisitas[Cliente]=$B$5)*(tbVisitas[Data]&gt;=VLOOKUP($B$7,Aux!$E$2:$G$13,2,FALSE))*(tbVisitas[Data]&lt;=VLOOKUP($B$7,Aux!$E$2:$G$13,3,FALSE))=1,tbVisitas[Linha]),0),9),"")</f>
        <v/>
      </c>
      <c r="I351" s="28" t="str">
        <f ca="1">IF($N351="","",IFERROR(INDEX(tbVisitas[],MATCH($N351,tbVisitas[Linha],0),2),""))</f>
        <v/>
      </c>
      <c r="J351" s="28" t="str">
        <f ca="1">IF($N351="","",IFERROR(INDEX(tbVisitas[],MATCH($N351,tbVisitas[Linha],0),5),""))</f>
        <v/>
      </c>
      <c r="K351" s="29" t="str">
        <f ca="1">IF($N351="","",IFERROR(INDEX(tbVisitas[],MATCH($N351,tbVisitas[Linha],0),1),""))</f>
        <v/>
      </c>
      <c r="L351" s="30" t="str">
        <f ca="1">IF($N351="","",IFERROR(INDEX(tbVisitas[],MATCH($N351,tbVisitas[Linha],0),6),""))</f>
        <v/>
      </c>
      <c r="M351" s="30" t="str">
        <f ca="1">IF($N351="","",IFERROR(INDEX(tbVisitas[],MATCH($N351,tbVisitas[Linha],0),7),""))</f>
        <v/>
      </c>
      <c r="N351" s="30" t="str">
        <f t="array" aca="1" ref="N351" ca="1">IFERROR(INDEX(tbVisitas[],MATCH(SMALL(IF((tbVisitas[Realizada?]&lt;&gt;"Sim")*(tbVisitas[Cliente]=$B$5)*(tbVisitas[Data]&gt;=VLOOKUP($B$7,Aux!$E$2:$G$13,2,FALSE))*(tbVisitas[Data]&lt;=VLOOKUP($B$7,Aux!$E$2:$G$13,3,FALSE))=1,tbVisitas[Linha]),ROW(H346)),IF((tbVisitas[Realizada?]&lt;&gt;"Sim")*(tbVisitas[Cliente]=$B$5)*(tbVisitas[Data]&gt;=VLOOKUP($B$7,Aux!$E$2:$G$13,2,FALSE))*(tbVisitas[Data]&lt;=VLOOKUP($B$7,Aux!$E$2:$G$13,3,FALSE))=1,tbVisitas[Linha]),0),9),"")</f>
        <v/>
      </c>
    </row>
    <row r="352" spans="4:14" ht="30" customHeight="1" x14ac:dyDescent="0.25">
      <c r="D352" s="28" t="str">
        <f ca="1">IF($G352="","",IFERROR(INDEX(tbVisitas[],MATCH($G352,tbVisitas[Linha],0),2),""))</f>
        <v/>
      </c>
      <c r="E352" s="28" t="str">
        <f ca="1">IF($G352="","",IFERROR(INDEX(tbVisitas[],MATCH($G352,tbVisitas[Linha],0),5),""))</f>
        <v/>
      </c>
      <c r="F352" s="29" t="str">
        <f ca="1">IF($G352="","",IFERROR(INDEX(tbVisitas[],MATCH($G352,tbVisitas[Linha],0),1),""))</f>
        <v/>
      </c>
      <c r="G352" s="30" t="str">
        <f t="array" aca="1" ref="G352" ca="1">IFERROR(INDEX(tbVisitas[],MATCH(SMALL(IF((tbVisitas[Realizada?]="Sim")*(tbVisitas[Cliente]=$B$5)*(tbVisitas[Data]&gt;=VLOOKUP($B$7,Aux!$E$2:$G$13,2,FALSE))*(tbVisitas[Data]&lt;=VLOOKUP($B$7,Aux!$E$2:$G$13,3,FALSE))=1,tbVisitas[Linha]),ROW(A347)),IF((tbVisitas[Realizada?]="Sim")*(tbVisitas[Cliente]=$B$5)*(tbVisitas[Data]&gt;=VLOOKUP($B$7,Aux!$E$2:$G$13,2,FALSE))*(tbVisitas[Data]&lt;=VLOOKUP($B$7,Aux!$E$2:$G$13,3,FALSE))=1,tbVisitas[Linha]),0),9),"")</f>
        <v/>
      </c>
      <c r="I352" s="28" t="str">
        <f ca="1">IF($N352="","",IFERROR(INDEX(tbVisitas[],MATCH($N352,tbVisitas[Linha],0),2),""))</f>
        <v/>
      </c>
      <c r="J352" s="28" t="str">
        <f ca="1">IF($N352="","",IFERROR(INDEX(tbVisitas[],MATCH($N352,tbVisitas[Linha],0),5),""))</f>
        <v/>
      </c>
      <c r="K352" s="29" t="str">
        <f ca="1">IF($N352="","",IFERROR(INDEX(tbVisitas[],MATCH($N352,tbVisitas[Linha],0),1),""))</f>
        <v/>
      </c>
      <c r="L352" s="30" t="str">
        <f ca="1">IF($N352="","",IFERROR(INDEX(tbVisitas[],MATCH($N352,tbVisitas[Linha],0),6),""))</f>
        <v/>
      </c>
      <c r="M352" s="30" t="str">
        <f ca="1">IF($N352="","",IFERROR(INDEX(tbVisitas[],MATCH($N352,tbVisitas[Linha],0),7),""))</f>
        <v/>
      </c>
      <c r="N352" s="30" t="str">
        <f t="array" aca="1" ref="N352" ca="1">IFERROR(INDEX(tbVisitas[],MATCH(SMALL(IF((tbVisitas[Realizada?]&lt;&gt;"Sim")*(tbVisitas[Cliente]=$B$5)*(tbVisitas[Data]&gt;=VLOOKUP($B$7,Aux!$E$2:$G$13,2,FALSE))*(tbVisitas[Data]&lt;=VLOOKUP($B$7,Aux!$E$2:$G$13,3,FALSE))=1,tbVisitas[Linha]),ROW(H347)),IF((tbVisitas[Realizada?]&lt;&gt;"Sim")*(tbVisitas[Cliente]=$B$5)*(tbVisitas[Data]&gt;=VLOOKUP($B$7,Aux!$E$2:$G$13,2,FALSE))*(tbVisitas[Data]&lt;=VLOOKUP($B$7,Aux!$E$2:$G$13,3,FALSE))=1,tbVisitas[Linha]),0),9),"")</f>
        <v/>
      </c>
    </row>
    <row r="353" spans="4:14" ht="30" customHeight="1" x14ac:dyDescent="0.25">
      <c r="D353" s="28" t="str">
        <f ca="1">IF($G353="","",IFERROR(INDEX(tbVisitas[],MATCH($G353,tbVisitas[Linha],0),2),""))</f>
        <v/>
      </c>
      <c r="E353" s="28" t="str">
        <f ca="1">IF($G353="","",IFERROR(INDEX(tbVisitas[],MATCH($G353,tbVisitas[Linha],0),5),""))</f>
        <v/>
      </c>
      <c r="F353" s="29" t="str">
        <f ca="1">IF($G353="","",IFERROR(INDEX(tbVisitas[],MATCH($G353,tbVisitas[Linha],0),1),""))</f>
        <v/>
      </c>
      <c r="G353" s="30" t="str">
        <f t="array" aca="1" ref="G353" ca="1">IFERROR(INDEX(tbVisitas[],MATCH(SMALL(IF((tbVisitas[Realizada?]="Sim")*(tbVisitas[Cliente]=$B$5)*(tbVisitas[Data]&gt;=VLOOKUP($B$7,Aux!$E$2:$G$13,2,FALSE))*(tbVisitas[Data]&lt;=VLOOKUP($B$7,Aux!$E$2:$G$13,3,FALSE))=1,tbVisitas[Linha]),ROW(A348)),IF((tbVisitas[Realizada?]="Sim")*(tbVisitas[Cliente]=$B$5)*(tbVisitas[Data]&gt;=VLOOKUP($B$7,Aux!$E$2:$G$13,2,FALSE))*(tbVisitas[Data]&lt;=VLOOKUP($B$7,Aux!$E$2:$G$13,3,FALSE))=1,tbVisitas[Linha]),0),9),"")</f>
        <v/>
      </c>
      <c r="I353" s="28" t="str">
        <f ca="1">IF($N353="","",IFERROR(INDEX(tbVisitas[],MATCH($N353,tbVisitas[Linha],0),2),""))</f>
        <v/>
      </c>
      <c r="J353" s="28" t="str">
        <f ca="1">IF($N353="","",IFERROR(INDEX(tbVisitas[],MATCH($N353,tbVisitas[Linha],0),5),""))</f>
        <v/>
      </c>
      <c r="K353" s="29" t="str">
        <f ca="1">IF($N353="","",IFERROR(INDEX(tbVisitas[],MATCH($N353,tbVisitas[Linha],0),1),""))</f>
        <v/>
      </c>
      <c r="L353" s="30" t="str">
        <f ca="1">IF($N353="","",IFERROR(INDEX(tbVisitas[],MATCH($N353,tbVisitas[Linha],0),6),""))</f>
        <v/>
      </c>
      <c r="M353" s="30" t="str">
        <f ca="1">IF($N353="","",IFERROR(INDEX(tbVisitas[],MATCH($N353,tbVisitas[Linha],0),7),""))</f>
        <v/>
      </c>
      <c r="N353" s="30" t="str">
        <f t="array" aca="1" ref="N353" ca="1">IFERROR(INDEX(tbVisitas[],MATCH(SMALL(IF((tbVisitas[Realizada?]&lt;&gt;"Sim")*(tbVisitas[Cliente]=$B$5)*(tbVisitas[Data]&gt;=VLOOKUP($B$7,Aux!$E$2:$G$13,2,FALSE))*(tbVisitas[Data]&lt;=VLOOKUP($B$7,Aux!$E$2:$G$13,3,FALSE))=1,tbVisitas[Linha]),ROW(H348)),IF((tbVisitas[Realizada?]&lt;&gt;"Sim")*(tbVisitas[Cliente]=$B$5)*(tbVisitas[Data]&gt;=VLOOKUP($B$7,Aux!$E$2:$G$13,2,FALSE))*(tbVisitas[Data]&lt;=VLOOKUP($B$7,Aux!$E$2:$G$13,3,FALSE))=1,tbVisitas[Linha]),0),9),"")</f>
        <v/>
      </c>
    </row>
    <row r="354" spans="4:14" ht="30" customHeight="1" x14ac:dyDescent="0.25">
      <c r="D354" s="28" t="str">
        <f ca="1">IF($G354="","",IFERROR(INDEX(tbVisitas[],MATCH($G354,tbVisitas[Linha],0),2),""))</f>
        <v/>
      </c>
      <c r="E354" s="28" t="str">
        <f ca="1">IF($G354="","",IFERROR(INDEX(tbVisitas[],MATCH($G354,tbVisitas[Linha],0),5),""))</f>
        <v/>
      </c>
      <c r="F354" s="29" t="str">
        <f ca="1">IF($G354="","",IFERROR(INDEX(tbVisitas[],MATCH($G354,tbVisitas[Linha],0),1),""))</f>
        <v/>
      </c>
      <c r="G354" s="30" t="str">
        <f t="array" aca="1" ref="G354" ca="1">IFERROR(INDEX(tbVisitas[],MATCH(SMALL(IF((tbVisitas[Realizada?]="Sim")*(tbVisitas[Cliente]=$B$5)*(tbVisitas[Data]&gt;=VLOOKUP($B$7,Aux!$E$2:$G$13,2,FALSE))*(tbVisitas[Data]&lt;=VLOOKUP($B$7,Aux!$E$2:$G$13,3,FALSE))=1,tbVisitas[Linha]),ROW(A349)),IF((tbVisitas[Realizada?]="Sim")*(tbVisitas[Cliente]=$B$5)*(tbVisitas[Data]&gt;=VLOOKUP($B$7,Aux!$E$2:$G$13,2,FALSE))*(tbVisitas[Data]&lt;=VLOOKUP($B$7,Aux!$E$2:$G$13,3,FALSE))=1,tbVisitas[Linha]),0),9),"")</f>
        <v/>
      </c>
      <c r="I354" s="28" t="str">
        <f ca="1">IF($N354="","",IFERROR(INDEX(tbVisitas[],MATCH($N354,tbVisitas[Linha],0),2),""))</f>
        <v/>
      </c>
      <c r="J354" s="28" t="str">
        <f ca="1">IF($N354="","",IFERROR(INDEX(tbVisitas[],MATCH($N354,tbVisitas[Linha],0),5),""))</f>
        <v/>
      </c>
      <c r="K354" s="29" t="str">
        <f ca="1">IF($N354="","",IFERROR(INDEX(tbVisitas[],MATCH($N354,tbVisitas[Linha],0),1),""))</f>
        <v/>
      </c>
      <c r="L354" s="30" t="str">
        <f ca="1">IF($N354="","",IFERROR(INDEX(tbVisitas[],MATCH($N354,tbVisitas[Linha],0),6),""))</f>
        <v/>
      </c>
      <c r="M354" s="30" t="str">
        <f ca="1">IF($N354="","",IFERROR(INDEX(tbVisitas[],MATCH($N354,tbVisitas[Linha],0),7),""))</f>
        <v/>
      </c>
      <c r="N354" s="30" t="str">
        <f t="array" aca="1" ref="N354" ca="1">IFERROR(INDEX(tbVisitas[],MATCH(SMALL(IF((tbVisitas[Realizada?]&lt;&gt;"Sim")*(tbVisitas[Cliente]=$B$5)*(tbVisitas[Data]&gt;=VLOOKUP($B$7,Aux!$E$2:$G$13,2,FALSE))*(tbVisitas[Data]&lt;=VLOOKUP($B$7,Aux!$E$2:$G$13,3,FALSE))=1,tbVisitas[Linha]),ROW(H349)),IF((tbVisitas[Realizada?]&lt;&gt;"Sim")*(tbVisitas[Cliente]=$B$5)*(tbVisitas[Data]&gt;=VLOOKUP($B$7,Aux!$E$2:$G$13,2,FALSE))*(tbVisitas[Data]&lt;=VLOOKUP($B$7,Aux!$E$2:$G$13,3,FALSE))=1,tbVisitas[Linha]),0),9),"")</f>
        <v/>
      </c>
    </row>
    <row r="355" spans="4:14" ht="30" customHeight="1" x14ac:dyDescent="0.25">
      <c r="D355" s="28" t="str">
        <f ca="1">IF($G355="","",IFERROR(INDEX(tbVisitas[],MATCH($G355,tbVisitas[Linha],0),2),""))</f>
        <v/>
      </c>
      <c r="E355" s="28" t="str">
        <f ca="1">IF($G355="","",IFERROR(INDEX(tbVisitas[],MATCH($G355,tbVisitas[Linha],0),5),""))</f>
        <v/>
      </c>
      <c r="F355" s="29" t="str">
        <f ca="1">IF($G355="","",IFERROR(INDEX(tbVisitas[],MATCH($G355,tbVisitas[Linha],0),1),""))</f>
        <v/>
      </c>
      <c r="G355" s="30" t="str">
        <f t="array" aca="1" ref="G355" ca="1">IFERROR(INDEX(tbVisitas[],MATCH(SMALL(IF((tbVisitas[Realizada?]="Sim")*(tbVisitas[Cliente]=$B$5)*(tbVisitas[Data]&gt;=VLOOKUP($B$7,Aux!$E$2:$G$13,2,FALSE))*(tbVisitas[Data]&lt;=VLOOKUP($B$7,Aux!$E$2:$G$13,3,FALSE))=1,tbVisitas[Linha]),ROW(A350)),IF((tbVisitas[Realizada?]="Sim")*(tbVisitas[Cliente]=$B$5)*(tbVisitas[Data]&gt;=VLOOKUP($B$7,Aux!$E$2:$G$13,2,FALSE))*(tbVisitas[Data]&lt;=VLOOKUP($B$7,Aux!$E$2:$G$13,3,FALSE))=1,tbVisitas[Linha]),0),9),"")</f>
        <v/>
      </c>
      <c r="I355" s="28" t="str">
        <f ca="1">IF($N355="","",IFERROR(INDEX(tbVisitas[],MATCH($N355,tbVisitas[Linha],0),2),""))</f>
        <v/>
      </c>
      <c r="J355" s="28" t="str">
        <f ca="1">IF($N355="","",IFERROR(INDEX(tbVisitas[],MATCH($N355,tbVisitas[Linha],0),5),""))</f>
        <v/>
      </c>
      <c r="K355" s="29" t="str">
        <f ca="1">IF($N355="","",IFERROR(INDEX(tbVisitas[],MATCH($N355,tbVisitas[Linha],0),1),""))</f>
        <v/>
      </c>
      <c r="L355" s="30" t="str">
        <f ca="1">IF($N355="","",IFERROR(INDEX(tbVisitas[],MATCH($N355,tbVisitas[Linha],0),6),""))</f>
        <v/>
      </c>
      <c r="M355" s="30" t="str">
        <f ca="1">IF($N355="","",IFERROR(INDEX(tbVisitas[],MATCH($N355,tbVisitas[Linha],0),7),""))</f>
        <v/>
      </c>
      <c r="N355" s="30" t="str">
        <f t="array" aca="1" ref="N355" ca="1">IFERROR(INDEX(tbVisitas[],MATCH(SMALL(IF((tbVisitas[Realizada?]&lt;&gt;"Sim")*(tbVisitas[Cliente]=$B$5)*(tbVisitas[Data]&gt;=VLOOKUP($B$7,Aux!$E$2:$G$13,2,FALSE))*(tbVisitas[Data]&lt;=VLOOKUP($B$7,Aux!$E$2:$G$13,3,FALSE))=1,tbVisitas[Linha]),ROW(H350)),IF((tbVisitas[Realizada?]&lt;&gt;"Sim")*(tbVisitas[Cliente]=$B$5)*(tbVisitas[Data]&gt;=VLOOKUP($B$7,Aux!$E$2:$G$13,2,FALSE))*(tbVisitas[Data]&lt;=VLOOKUP($B$7,Aux!$E$2:$G$13,3,FALSE))=1,tbVisitas[Linha]),0),9),"")</f>
        <v/>
      </c>
    </row>
    <row r="356" spans="4:14" ht="30" customHeight="1" x14ac:dyDescent="0.25">
      <c r="D356" s="28" t="str">
        <f ca="1">IF($G356="","",IFERROR(INDEX(tbVisitas[],MATCH($G356,tbVisitas[Linha],0),2),""))</f>
        <v/>
      </c>
      <c r="E356" s="28" t="str">
        <f ca="1">IF($G356="","",IFERROR(INDEX(tbVisitas[],MATCH($G356,tbVisitas[Linha],0),5),""))</f>
        <v/>
      </c>
      <c r="F356" s="29" t="str">
        <f ca="1">IF($G356="","",IFERROR(INDEX(tbVisitas[],MATCH($G356,tbVisitas[Linha],0),1),""))</f>
        <v/>
      </c>
      <c r="G356" s="30" t="str">
        <f t="array" aca="1" ref="G356" ca="1">IFERROR(INDEX(tbVisitas[],MATCH(SMALL(IF((tbVisitas[Realizada?]="Sim")*(tbVisitas[Cliente]=$B$5)*(tbVisitas[Data]&gt;=VLOOKUP($B$7,Aux!$E$2:$G$13,2,FALSE))*(tbVisitas[Data]&lt;=VLOOKUP($B$7,Aux!$E$2:$G$13,3,FALSE))=1,tbVisitas[Linha]),ROW(A351)),IF((tbVisitas[Realizada?]="Sim")*(tbVisitas[Cliente]=$B$5)*(tbVisitas[Data]&gt;=VLOOKUP($B$7,Aux!$E$2:$G$13,2,FALSE))*(tbVisitas[Data]&lt;=VLOOKUP($B$7,Aux!$E$2:$G$13,3,FALSE))=1,tbVisitas[Linha]),0),9),"")</f>
        <v/>
      </c>
      <c r="I356" s="28" t="str">
        <f ca="1">IF($N356="","",IFERROR(INDEX(tbVisitas[],MATCH($N356,tbVisitas[Linha],0),2),""))</f>
        <v/>
      </c>
      <c r="J356" s="28" t="str">
        <f ca="1">IF($N356="","",IFERROR(INDEX(tbVisitas[],MATCH($N356,tbVisitas[Linha],0),5),""))</f>
        <v/>
      </c>
      <c r="K356" s="29" t="str">
        <f ca="1">IF($N356="","",IFERROR(INDEX(tbVisitas[],MATCH($N356,tbVisitas[Linha],0),1),""))</f>
        <v/>
      </c>
      <c r="L356" s="30" t="str">
        <f ca="1">IF($N356="","",IFERROR(INDEX(tbVisitas[],MATCH($N356,tbVisitas[Linha],0),6),""))</f>
        <v/>
      </c>
      <c r="M356" s="30" t="str">
        <f ca="1">IF($N356="","",IFERROR(INDEX(tbVisitas[],MATCH($N356,tbVisitas[Linha],0),7),""))</f>
        <v/>
      </c>
      <c r="N356" s="30" t="str">
        <f t="array" aca="1" ref="N356" ca="1">IFERROR(INDEX(tbVisitas[],MATCH(SMALL(IF((tbVisitas[Realizada?]&lt;&gt;"Sim")*(tbVisitas[Cliente]=$B$5)*(tbVisitas[Data]&gt;=VLOOKUP($B$7,Aux!$E$2:$G$13,2,FALSE))*(tbVisitas[Data]&lt;=VLOOKUP($B$7,Aux!$E$2:$G$13,3,FALSE))=1,tbVisitas[Linha]),ROW(H351)),IF((tbVisitas[Realizada?]&lt;&gt;"Sim")*(tbVisitas[Cliente]=$B$5)*(tbVisitas[Data]&gt;=VLOOKUP($B$7,Aux!$E$2:$G$13,2,FALSE))*(tbVisitas[Data]&lt;=VLOOKUP($B$7,Aux!$E$2:$G$13,3,FALSE))=1,tbVisitas[Linha]),0),9),"")</f>
        <v/>
      </c>
    </row>
    <row r="357" spans="4:14" ht="30" customHeight="1" x14ac:dyDescent="0.25">
      <c r="D357" s="28" t="str">
        <f ca="1">IF($G357="","",IFERROR(INDEX(tbVisitas[],MATCH($G357,tbVisitas[Linha],0),2),""))</f>
        <v/>
      </c>
      <c r="E357" s="28" t="str">
        <f ca="1">IF($G357="","",IFERROR(INDEX(tbVisitas[],MATCH($G357,tbVisitas[Linha],0),5),""))</f>
        <v/>
      </c>
      <c r="F357" s="29" t="str">
        <f ca="1">IF($G357="","",IFERROR(INDEX(tbVisitas[],MATCH($G357,tbVisitas[Linha],0),1),""))</f>
        <v/>
      </c>
      <c r="G357" s="30" t="str">
        <f t="array" aca="1" ref="G357" ca="1">IFERROR(INDEX(tbVisitas[],MATCH(SMALL(IF((tbVisitas[Realizada?]="Sim")*(tbVisitas[Cliente]=$B$5)*(tbVisitas[Data]&gt;=VLOOKUP($B$7,Aux!$E$2:$G$13,2,FALSE))*(tbVisitas[Data]&lt;=VLOOKUP($B$7,Aux!$E$2:$G$13,3,FALSE))=1,tbVisitas[Linha]),ROW(A352)),IF((tbVisitas[Realizada?]="Sim")*(tbVisitas[Cliente]=$B$5)*(tbVisitas[Data]&gt;=VLOOKUP($B$7,Aux!$E$2:$G$13,2,FALSE))*(tbVisitas[Data]&lt;=VLOOKUP($B$7,Aux!$E$2:$G$13,3,FALSE))=1,tbVisitas[Linha]),0),9),"")</f>
        <v/>
      </c>
      <c r="I357" s="28" t="str">
        <f ca="1">IF($N357="","",IFERROR(INDEX(tbVisitas[],MATCH($N357,tbVisitas[Linha],0),2),""))</f>
        <v/>
      </c>
      <c r="J357" s="28" t="str">
        <f ca="1">IF($N357="","",IFERROR(INDEX(tbVisitas[],MATCH($N357,tbVisitas[Linha],0),5),""))</f>
        <v/>
      </c>
      <c r="K357" s="29" t="str">
        <f ca="1">IF($N357="","",IFERROR(INDEX(tbVisitas[],MATCH($N357,tbVisitas[Linha],0),1),""))</f>
        <v/>
      </c>
      <c r="L357" s="30" t="str">
        <f ca="1">IF($N357="","",IFERROR(INDEX(tbVisitas[],MATCH($N357,tbVisitas[Linha],0),6),""))</f>
        <v/>
      </c>
      <c r="M357" s="30" t="str">
        <f ca="1">IF($N357="","",IFERROR(INDEX(tbVisitas[],MATCH($N357,tbVisitas[Linha],0),7),""))</f>
        <v/>
      </c>
      <c r="N357" s="30" t="str">
        <f t="array" aca="1" ref="N357" ca="1">IFERROR(INDEX(tbVisitas[],MATCH(SMALL(IF((tbVisitas[Realizada?]&lt;&gt;"Sim")*(tbVisitas[Cliente]=$B$5)*(tbVisitas[Data]&gt;=VLOOKUP($B$7,Aux!$E$2:$G$13,2,FALSE))*(tbVisitas[Data]&lt;=VLOOKUP($B$7,Aux!$E$2:$G$13,3,FALSE))=1,tbVisitas[Linha]),ROW(H352)),IF((tbVisitas[Realizada?]&lt;&gt;"Sim")*(tbVisitas[Cliente]=$B$5)*(tbVisitas[Data]&gt;=VLOOKUP($B$7,Aux!$E$2:$G$13,2,FALSE))*(tbVisitas[Data]&lt;=VLOOKUP($B$7,Aux!$E$2:$G$13,3,FALSE))=1,tbVisitas[Linha]),0),9),"")</f>
        <v/>
      </c>
    </row>
    <row r="358" spans="4:14" ht="30" customHeight="1" x14ac:dyDescent="0.25">
      <c r="D358" s="28" t="str">
        <f ca="1">IF($G358="","",IFERROR(INDEX(tbVisitas[],MATCH($G358,tbVisitas[Linha],0),2),""))</f>
        <v/>
      </c>
      <c r="E358" s="28" t="str">
        <f ca="1">IF($G358="","",IFERROR(INDEX(tbVisitas[],MATCH($G358,tbVisitas[Linha],0),5),""))</f>
        <v/>
      </c>
      <c r="F358" s="29" t="str">
        <f ca="1">IF($G358="","",IFERROR(INDEX(tbVisitas[],MATCH($G358,tbVisitas[Linha],0),1),""))</f>
        <v/>
      </c>
      <c r="G358" s="30" t="str">
        <f t="array" aca="1" ref="G358" ca="1">IFERROR(INDEX(tbVisitas[],MATCH(SMALL(IF((tbVisitas[Realizada?]="Sim")*(tbVisitas[Cliente]=$B$5)*(tbVisitas[Data]&gt;=VLOOKUP($B$7,Aux!$E$2:$G$13,2,FALSE))*(tbVisitas[Data]&lt;=VLOOKUP($B$7,Aux!$E$2:$G$13,3,FALSE))=1,tbVisitas[Linha]),ROW(A353)),IF((tbVisitas[Realizada?]="Sim")*(tbVisitas[Cliente]=$B$5)*(tbVisitas[Data]&gt;=VLOOKUP($B$7,Aux!$E$2:$G$13,2,FALSE))*(tbVisitas[Data]&lt;=VLOOKUP($B$7,Aux!$E$2:$G$13,3,FALSE))=1,tbVisitas[Linha]),0),9),"")</f>
        <v/>
      </c>
      <c r="I358" s="28" t="str">
        <f ca="1">IF($N358="","",IFERROR(INDEX(tbVisitas[],MATCH($N358,tbVisitas[Linha],0),2),""))</f>
        <v/>
      </c>
      <c r="J358" s="28" t="str">
        <f ca="1">IF($N358="","",IFERROR(INDEX(tbVisitas[],MATCH($N358,tbVisitas[Linha],0),5),""))</f>
        <v/>
      </c>
      <c r="K358" s="29" t="str">
        <f ca="1">IF($N358="","",IFERROR(INDEX(tbVisitas[],MATCH($N358,tbVisitas[Linha],0),1),""))</f>
        <v/>
      </c>
      <c r="L358" s="30" t="str">
        <f ca="1">IF($N358="","",IFERROR(INDEX(tbVisitas[],MATCH($N358,tbVisitas[Linha],0),6),""))</f>
        <v/>
      </c>
      <c r="M358" s="30" t="str">
        <f ca="1">IF($N358="","",IFERROR(INDEX(tbVisitas[],MATCH($N358,tbVisitas[Linha],0),7),""))</f>
        <v/>
      </c>
      <c r="N358" s="30" t="str">
        <f t="array" aca="1" ref="N358" ca="1">IFERROR(INDEX(tbVisitas[],MATCH(SMALL(IF((tbVisitas[Realizada?]&lt;&gt;"Sim")*(tbVisitas[Cliente]=$B$5)*(tbVisitas[Data]&gt;=VLOOKUP($B$7,Aux!$E$2:$G$13,2,FALSE))*(tbVisitas[Data]&lt;=VLOOKUP($B$7,Aux!$E$2:$G$13,3,FALSE))=1,tbVisitas[Linha]),ROW(H353)),IF((tbVisitas[Realizada?]&lt;&gt;"Sim")*(tbVisitas[Cliente]=$B$5)*(tbVisitas[Data]&gt;=VLOOKUP($B$7,Aux!$E$2:$G$13,2,FALSE))*(tbVisitas[Data]&lt;=VLOOKUP($B$7,Aux!$E$2:$G$13,3,FALSE))=1,tbVisitas[Linha]),0),9),"")</f>
        <v/>
      </c>
    </row>
    <row r="359" spans="4:14" ht="30" customHeight="1" x14ac:dyDescent="0.25">
      <c r="D359" s="28" t="str">
        <f ca="1">IF($G359="","",IFERROR(INDEX(tbVisitas[],MATCH($G359,tbVisitas[Linha],0),2),""))</f>
        <v/>
      </c>
      <c r="E359" s="28" t="str">
        <f ca="1">IF($G359="","",IFERROR(INDEX(tbVisitas[],MATCH($G359,tbVisitas[Linha],0),5),""))</f>
        <v/>
      </c>
      <c r="F359" s="29" t="str">
        <f ca="1">IF($G359="","",IFERROR(INDEX(tbVisitas[],MATCH($G359,tbVisitas[Linha],0),1),""))</f>
        <v/>
      </c>
      <c r="G359" s="30" t="str">
        <f t="array" aca="1" ref="G359" ca="1">IFERROR(INDEX(tbVisitas[],MATCH(SMALL(IF((tbVisitas[Realizada?]="Sim")*(tbVisitas[Cliente]=$B$5)*(tbVisitas[Data]&gt;=VLOOKUP($B$7,Aux!$E$2:$G$13,2,FALSE))*(tbVisitas[Data]&lt;=VLOOKUP($B$7,Aux!$E$2:$G$13,3,FALSE))=1,tbVisitas[Linha]),ROW(A354)),IF((tbVisitas[Realizada?]="Sim")*(tbVisitas[Cliente]=$B$5)*(tbVisitas[Data]&gt;=VLOOKUP($B$7,Aux!$E$2:$G$13,2,FALSE))*(tbVisitas[Data]&lt;=VLOOKUP($B$7,Aux!$E$2:$G$13,3,FALSE))=1,tbVisitas[Linha]),0),9),"")</f>
        <v/>
      </c>
      <c r="I359" s="28" t="str">
        <f ca="1">IF($N359="","",IFERROR(INDEX(tbVisitas[],MATCH($N359,tbVisitas[Linha],0),2),""))</f>
        <v/>
      </c>
      <c r="J359" s="28" t="str">
        <f ca="1">IF($N359="","",IFERROR(INDEX(tbVisitas[],MATCH($N359,tbVisitas[Linha],0),5),""))</f>
        <v/>
      </c>
      <c r="K359" s="29" t="str">
        <f ca="1">IF($N359="","",IFERROR(INDEX(tbVisitas[],MATCH($N359,tbVisitas[Linha],0),1),""))</f>
        <v/>
      </c>
      <c r="L359" s="30" t="str">
        <f ca="1">IF($N359="","",IFERROR(INDEX(tbVisitas[],MATCH($N359,tbVisitas[Linha],0),6),""))</f>
        <v/>
      </c>
      <c r="M359" s="30" t="str">
        <f ca="1">IF($N359="","",IFERROR(INDEX(tbVisitas[],MATCH($N359,tbVisitas[Linha],0),7),""))</f>
        <v/>
      </c>
      <c r="N359" s="30" t="str">
        <f t="array" aca="1" ref="N359" ca="1">IFERROR(INDEX(tbVisitas[],MATCH(SMALL(IF((tbVisitas[Realizada?]&lt;&gt;"Sim")*(tbVisitas[Cliente]=$B$5)*(tbVisitas[Data]&gt;=VLOOKUP($B$7,Aux!$E$2:$G$13,2,FALSE))*(tbVisitas[Data]&lt;=VLOOKUP($B$7,Aux!$E$2:$G$13,3,FALSE))=1,tbVisitas[Linha]),ROW(H354)),IF((tbVisitas[Realizada?]&lt;&gt;"Sim")*(tbVisitas[Cliente]=$B$5)*(tbVisitas[Data]&gt;=VLOOKUP($B$7,Aux!$E$2:$G$13,2,FALSE))*(tbVisitas[Data]&lt;=VLOOKUP($B$7,Aux!$E$2:$G$13,3,FALSE))=1,tbVisitas[Linha]),0),9),"")</f>
        <v/>
      </c>
    </row>
    <row r="360" spans="4:14" ht="30" customHeight="1" x14ac:dyDescent="0.25">
      <c r="D360" s="28" t="str">
        <f ca="1">IF($G360="","",IFERROR(INDEX(tbVisitas[],MATCH($G360,tbVisitas[Linha],0),2),""))</f>
        <v/>
      </c>
      <c r="E360" s="28" t="str">
        <f ca="1">IF($G360="","",IFERROR(INDEX(tbVisitas[],MATCH($G360,tbVisitas[Linha],0),5),""))</f>
        <v/>
      </c>
      <c r="F360" s="29" t="str">
        <f ca="1">IF($G360="","",IFERROR(INDEX(tbVisitas[],MATCH($G360,tbVisitas[Linha],0),1),""))</f>
        <v/>
      </c>
      <c r="G360" s="30" t="str">
        <f t="array" aca="1" ref="G360" ca="1">IFERROR(INDEX(tbVisitas[],MATCH(SMALL(IF((tbVisitas[Realizada?]="Sim")*(tbVisitas[Cliente]=$B$5)*(tbVisitas[Data]&gt;=VLOOKUP($B$7,Aux!$E$2:$G$13,2,FALSE))*(tbVisitas[Data]&lt;=VLOOKUP($B$7,Aux!$E$2:$G$13,3,FALSE))=1,tbVisitas[Linha]),ROW(A355)),IF((tbVisitas[Realizada?]="Sim")*(tbVisitas[Cliente]=$B$5)*(tbVisitas[Data]&gt;=VLOOKUP($B$7,Aux!$E$2:$G$13,2,FALSE))*(tbVisitas[Data]&lt;=VLOOKUP($B$7,Aux!$E$2:$G$13,3,FALSE))=1,tbVisitas[Linha]),0),9),"")</f>
        <v/>
      </c>
      <c r="I360" s="28" t="str">
        <f ca="1">IF($N360="","",IFERROR(INDEX(tbVisitas[],MATCH($N360,tbVisitas[Linha],0),2),""))</f>
        <v/>
      </c>
      <c r="J360" s="28" t="str">
        <f ca="1">IF($N360="","",IFERROR(INDEX(tbVisitas[],MATCH($N360,tbVisitas[Linha],0),5),""))</f>
        <v/>
      </c>
      <c r="K360" s="29" t="str">
        <f ca="1">IF($N360="","",IFERROR(INDEX(tbVisitas[],MATCH($N360,tbVisitas[Linha],0),1),""))</f>
        <v/>
      </c>
      <c r="L360" s="30" t="str">
        <f ca="1">IF($N360="","",IFERROR(INDEX(tbVisitas[],MATCH($N360,tbVisitas[Linha],0),6),""))</f>
        <v/>
      </c>
      <c r="M360" s="30" t="str">
        <f ca="1">IF($N360="","",IFERROR(INDEX(tbVisitas[],MATCH($N360,tbVisitas[Linha],0),7),""))</f>
        <v/>
      </c>
      <c r="N360" s="30" t="str">
        <f t="array" aca="1" ref="N360" ca="1">IFERROR(INDEX(tbVisitas[],MATCH(SMALL(IF((tbVisitas[Realizada?]&lt;&gt;"Sim")*(tbVisitas[Cliente]=$B$5)*(tbVisitas[Data]&gt;=VLOOKUP($B$7,Aux!$E$2:$G$13,2,FALSE))*(tbVisitas[Data]&lt;=VLOOKUP($B$7,Aux!$E$2:$G$13,3,FALSE))=1,tbVisitas[Linha]),ROW(H355)),IF((tbVisitas[Realizada?]&lt;&gt;"Sim")*(tbVisitas[Cliente]=$B$5)*(tbVisitas[Data]&gt;=VLOOKUP($B$7,Aux!$E$2:$G$13,2,FALSE))*(tbVisitas[Data]&lt;=VLOOKUP($B$7,Aux!$E$2:$G$13,3,FALSE))=1,tbVisitas[Linha]),0),9),"")</f>
        <v/>
      </c>
    </row>
    <row r="361" spans="4:14" ht="30" customHeight="1" x14ac:dyDescent="0.25">
      <c r="D361" s="28" t="str">
        <f ca="1">IF($G361="","",IFERROR(INDEX(tbVisitas[],MATCH($G361,tbVisitas[Linha],0),2),""))</f>
        <v/>
      </c>
      <c r="E361" s="28" t="str">
        <f ca="1">IF($G361="","",IFERROR(INDEX(tbVisitas[],MATCH($G361,tbVisitas[Linha],0),5),""))</f>
        <v/>
      </c>
      <c r="F361" s="29" t="str">
        <f ca="1">IF($G361="","",IFERROR(INDEX(tbVisitas[],MATCH($G361,tbVisitas[Linha],0),1),""))</f>
        <v/>
      </c>
      <c r="G361" s="30" t="str">
        <f t="array" aca="1" ref="G361" ca="1">IFERROR(INDEX(tbVisitas[],MATCH(SMALL(IF((tbVisitas[Realizada?]="Sim")*(tbVisitas[Cliente]=$B$5)*(tbVisitas[Data]&gt;=VLOOKUP($B$7,Aux!$E$2:$G$13,2,FALSE))*(tbVisitas[Data]&lt;=VLOOKUP($B$7,Aux!$E$2:$G$13,3,FALSE))=1,tbVisitas[Linha]),ROW(A356)),IF((tbVisitas[Realizada?]="Sim")*(tbVisitas[Cliente]=$B$5)*(tbVisitas[Data]&gt;=VLOOKUP($B$7,Aux!$E$2:$G$13,2,FALSE))*(tbVisitas[Data]&lt;=VLOOKUP($B$7,Aux!$E$2:$G$13,3,FALSE))=1,tbVisitas[Linha]),0),9),"")</f>
        <v/>
      </c>
      <c r="I361" s="28" t="str">
        <f ca="1">IF($N361="","",IFERROR(INDEX(tbVisitas[],MATCH($N361,tbVisitas[Linha],0),2),""))</f>
        <v/>
      </c>
      <c r="J361" s="28" t="str">
        <f ca="1">IF($N361="","",IFERROR(INDEX(tbVisitas[],MATCH($N361,tbVisitas[Linha],0),5),""))</f>
        <v/>
      </c>
      <c r="K361" s="29" t="str">
        <f ca="1">IF($N361="","",IFERROR(INDEX(tbVisitas[],MATCH($N361,tbVisitas[Linha],0),1),""))</f>
        <v/>
      </c>
      <c r="L361" s="30" t="str">
        <f ca="1">IF($N361="","",IFERROR(INDEX(tbVisitas[],MATCH($N361,tbVisitas[Linha],0),6),""))</f>
        <v/>
      </c>
      <c r="M361" s="30" t="str">
        <f ca="1">IF($N361="","",IFERROR(INDEX(tbVisitas[],MATCH($N361,tbVisitas[Linha],0),7),""))</f>
        <v/>
      </c>
      <c r="N361" s="30" t="str">
        <f t="array" aca="1" ref="N361" ca="1">IFERROR(INDEX(tbVisitas[],MATCH(SMALL(IF((tbVisitas[Realizada?]&lt;&gt;"Sim")*(tbVisitas[Cliente]=$B$5)*(tbVisitas[Data]&gt;=VLOOKUP($B$7,Aux!$E$2:$G$13,2,FALSE))*(tbVisitas[Data]&lt;=VLOOKUP($B$7,Aux!$E$2:$G$13,3,FALSE))=1,tbVisitas[Linha]),ROW(H356)),IF((tbVisitas[Realizada?]&lt;&gt;"Sim")*(tbVisitas[Cliente]=$B$5)*(tbVisitas[Data]&gt;=VLOOKUP($B$7,Aux!$E$2:$G$13,2,FALSE))*(tbVisitas[Data]&lt;=VLOOKUP($B$7,Aux!$E$2:$G$13,3,FALSE))=1,tbVisitas[Linha]),0),9),"")</f>
        <v/>
      </c>
    </row>
    <row r="362" spans="4:14" ht="30" customHeight="1" x14ac:dyDescent="0.25">
      <c r="D362" s="28" t="str">
        <f ca="1">IF($G362="","",IFERROR(INDEX(tbVisitas[],MATCH($G362,tbVisitas[Linha],0),2),""))</f>
        <v/>
      </c>
      <c r="E362" s="28" t="str">
        <f ca="1">IF($G362="","",IFERROR(INDEX(tbVisitas[],MATCH($G362,tbVisitas[Linha],0),5),""))</f>
        <v/>
      </c>
      <c r="F362" s="29" t="str">
        <f ca="1">IF($G362="","",IFERROR(INDEX(tbVisitas[],MATCH($G362,tbVisitas[Linha],0),1),""))</f>
        <v/>
      </c>
      <c r="G362" s="30" t="str">
        <f t="array" aca="1" ref="G362" ca="1">IFERROR(INDEX(tbVisitas[],MATCH(SMALL(IF((tbVisitas[Realizada?]="Sim")*(tbVisitas[Cliente]=$B$5)*(tbVisitas[Data]&gt;=VLOOKUP($B$7,Aux!$E$2:$G$13,2,FALSE))*(tbVisitas[Data]&lt;=VLOOKUP($B$7,Aux!$E$2:$G$13,3,FALSE))=1,tbVisitas[Linha]),ROW(A357)),IF((tbVisitas[Realizada?]="Sim")*(tbVisitas[Cliente]=$B$5)*(tbVisitas[Data]&gt;=VLOOKUP($B$7,Aux!$E$2:$G$13,2,FALSE))*(tbVisitas[Data]&lt;=VLOOKUP($B$7,Aux!$E$2:$G$13,3,FALSE))=1,tbVisitas[Linha]),0),9),"")</f>
        <v/>
      </c>
      <c r="I362" s="28" t="str">
        <f ca="1">IF($N362="","",IFERROR(INDEX(tbVisitas[],MATCH($N362,tbVisitas[Linha],0),2),""))</f>
        <v/>
      </c>
      <c r="J362" s="28" t="str">
        <f ca="1">IF($N362="","",IFERROR(INDEX(tbVisitas[],MATCH($N362,tbVisitas[Linha],0),5),""))</f>
        <v/>
      </c>
      <c r="K362" s="29" t="str">
        <f ca="1">IF($N362="","",IFERROR(INDEX(tbVisitas[],MATCH($N362,tbVisitas[Linha],0),1),""))</f>
        <v/>
      </c>
      <c r="L362" s="30" t="str">
        <f ca="1">IF($N362="","",IFERROR(INDEX(tbVisitas[],MATCH($N362,tbVisitas[Linha],0),6),""))</f>
        <v/>
      </c>
      <c r="M362" s="30" t="str">
        <f ca="1">IF($N362="","",IFERROR(INDEX(tbVisitas[],MATCH($N362,tbVisitas[Linha],0),7),""))</f>
        <v/>
      </c>
      <c r="N362" s="30" t="str">
        <f t="array" aca="1" ref="N362" ca="1">IFERROR(INDEX(tbVisitas[],MATCH(SMALL(IF((tbVisitas[Realizada?]&lt;&gt;"Sim")*(tbVisitas[Cliente]=$B$5)*(tbVisitas[Data]&gt;=VLOOKUP($B$7,Aux!$E$2:$G$13,2,FALSE))*(tbVisitas[Data]&lt;=VLOOKUP($B$7,Aux!$E$2:$G$13,3,FALSE))=1,tbVisitas[Linha]),ROW(H357)),IF((tbVisitas[Realizada?]&lt;&gt;"Sim")*(tbVisitas[Cliente]=$B$5)*(tbVisitas[Data]&gt;=VLOOKUP($B$7,Aux!$E$2:$G$13,2,FALSE))*(tbVisitas[Data]&lt;=VLOOKUP($B$7,Aux!$E$2:$G$13,3,FALSE))=1,tbVisitas[Linha]),0),9),"")</f>
        <v/>
      </c>
    </row>
    <row r="363" spans="4:14" ht="30" customHeight="1" x14ac:dyDescent="0.25">
      <c r="D363" s="28" t="str">
        <f ca="1">IF($G363="","",IFERROR(INDEX(tbVisitas[],MATCH($G363,tbVisitas[Linha],0),2),""))</f>
        <v/>
      </c>
      <c r="E363" s="28" t="str">
        <f ca="1">IF($G363="","",IFERROR(INDEX(tbVisitas[],MATCH($G363,tbVisitas[Linha],0),5),""))</f>
        <v/>
      </c>
      <c r="F363" s="29" t="str">
        <f ca="1">IF($G363="","",IFERROR(INDEX(tbVisitas[],MATCH($G363,tbVisitas[Linha],0),1),""))</f>
        <v/>
      </c>
      <c r="G363" s="30" t="str">
        <f t="array" aca="1" ref="G363" ca="1">IFERROR(INDEX(tbVisitas[],MATCH(SMALL(IF((tbVisitas[Realizada?]="Sim")*(tbVisitas[Cliente]=$B$5)*(tbVisitas[Data]&gt;=VLOOKUP($B$7,Aux!$E$2:$G$13,2,FALSE))*(tbVisitas[Data]&lt;=VLOOKUP($B$7,Aux!$E$2:$G$13,3,FALSE))=1,tbVisitas[Linha]),ROW(A358)),IF((tbVisitas[Realizada?]="Sim")*(tbVisitas[Cliente]=$B$5)*(tbVisitas[Data]&gt;=VLOOKUP($B$7,Aux!$E$2:$G$13,2,FALSE))*(tbVisitas[Data]&lt;=VLOOKUP($B$7,Aux!$E$2:$G$13,3,FALSE))=1,tbVisitas[Linha]),0),9),"")</f>
        <v/>
      </c>
      <c r="I363" s="28" t="str">
        <f ca="1">IF($N363="","",IFERROR(INDEX(tbVisitas[],MATCH($N363,tbVisitas[Linha],0),2),""))</f>
        <v/>
      </c>
      <c r="J363" s="28" t="str">
        <f ca="1">IF($N363="","",IFERROR(INDEX(tbVisitas[],MATCH($N363,tbVisitas[Linha],0),5),""))</f>
        <v/>
      </c>
      <c r="K363" s="29" t="str">
        <f ca="1">IF($N363="","",IFERROR(INDEX(tbVisitas[],MATCH($N363,tbVisitas[Linha],0),1),""))</f>
        <v/>
      </c>
      <c r="L363" s="30" t="str">
        <f ca="1">IF($N363="","",IFERROR(INDEX(tbVisitas[],MATCH($N363,tbVisitas[Linha],0),6),""))</f>
        <v/>
      </c>
      <c r="M363" s="30" t="str">
        <f ca="1">IF($N363="","",IFERROR(INDEX(tbVisitas[],MATCH($N363,tbVisitas[Linha],0),7),""))</f>
        <v/>
      </c>
      <c r="N363" s="30" t="str">
        <f t="array" aca="1" ref="N363" ca="1">IFERROR(INDEX(tbVisitas[],MATCH(SMALL(IF((tbVisitas[Realizada?]&lt;&gt;"Sim")*(tbVisitas[Cliente]=$B$5)*(tbVisitas[Data]&gt;=VLOOKUP($B$7,Aux!$E$2:$G$13,2,FALSE))*(tbVisitas[Data]&lt;=VLOOKUP($B$7,Aux!$E$2:$G$13,3,FALSE))=1,tbVisitas[Linha]),ROW(H358)),IF((tbVisitas[Realizada?]&lt;&gt;"Sim")*(tbVisitas[Cliente]=$B$5)*(tbVisitas[Data]&gt;=VLOOKUP($B$7,Aux!$E$2:$G$13,2,FALSE))*(tbVisitas[Data]&lt;=VLOOKUP($B$7,Aux!$E$2:$G$13,3,FALSE))=1,tbVisitas[Linha]),0),9),"")</f>
        <v/>
      </c>
    </row>
    <row r="364" spans="4:14" ht="30" customHeight="1" x14ac:dyDescent="0.25">
      <c r="D364" s="28" t="str">
        <f ca="1">IF($G364="","",IFERROR(INDEX(tbVisitas[],MATCH($G364,tbVisitas[Linha],0),2),""))</f>
        <v/>
      </c>
      <c r="E364" s="28" t="str">
        <f ca="1">IF($G364="","",IFERROR(INDEX(tbVisitas[],MATCH($G364,tbVisitas[Linha],0),5),""))</f>
        <v/>
      </c>
      <c r="F364" s="29" t="str">
        <f ca="1">IF($G364="","",IFERROR(INDEX(tbVisitas[],MATCH($G364,tbVisitas[Linha],0),1),""))</f>
        <v/>
      </c>
      <c r="G364" s="30" t="str">
        <f t="array" aca="1" ref="G364" ca="1">IFERROR(INDEX(tbVisitas[],MATCH(SMALL(IF((tbVisitas[Realizada?]="Sim")*(tbVisitas[Cliente]=$B$5)*(tbVisitas[Data]&gt;=VLOOKUP($B$7,Aux!$E$2:$G$13,2,FALSE))*(tbVisitas[Data]&lt;=VLOOKUP($B$7,Aux!$E$2:$G$13,3,FALSE))=1,tbVisitas[Linha]),ROW(A359)),IF((tbVisitas[Realizada?]="Sim")*(tbVisitas[Cliente]=$B$5)*(tbVisitas[Data]&gt;=VLOOKUP($B$7,Aux!$E$2:$G$13,2,FALSE))*(tbVisitas[Data]&lt;=VLOOKUP($B$7,Aux!$E$2:$G$13,3,FALSE))=1,tbVisitas[Linha]),0),9),"")</f>
        <v/>
      </c>
      <c r="I364" s="28" t="str">
        <f ca="1">IF($N364="","",IFERROR(INDEX(tbVisitas[],MATCH($N364,tbVisitas[Linha],0),2),""))</f>
        <v/>
      </c>
      <c r="J364" s="28" t="str">
        <f ca="1">IF($N364="","",IFERROR(INDEX(tbVisitas[],MATCH($N364,tbVisitas[Linha],0),5),""))</f>
        <v/>
      </c>
      <c r="K364" s="29" t="str">
        <f ca="1">IF($N364="","",IFERROR(INDEX(tbVisitas[],MATCH($N364,tbVisitas[Linha],0),1),""))</f>
        <v/>
      </c>
      <c r="L364" s="30" t="str">
        <f ca="1">IF($N364="","",IFERROR(INDEX(tbVisitas[],MATCH($N364,tbVisitas[Linha],0),6),""))</f>
        <v/>
      </c>
      <c r="M364" s="30" t="str">
        <f ca="1">IF($N364="","",IFERROR(INDEX(tbVisitas[],MATCH($N364,tbVisitas[Linha],0),7),""))</f>
        <v/>
      </c>
      <c r="N364" s="30" t="str">
        <f t="array" aca="1" ref="N364" ca="1">IFERROR(INDEX(tbVisitas[],MATCH(SMALL(IF((tbVisitas[Realizada?]&lt;&gt;"Sim")*(tbVisitas[Cliente]=$B$5)*(tbVisitas[Data]&gt;=VLOOKUP($B$7,Aux!$E$2:$G$13,2,FALSE))*(tbVisitas[Data]&lt;=VLOOKUP($B$7,Aux!$E$2:$G$13,3,FALSE))=1,tbVisitas[Linha]),ROW(H359)),IF((tbVisitas[Realizada?]&lt;&gt;"Sim")*(tbVisitas[Cliente]=$B$5)*(tbVisitas[Data]&gt;=VLOOKUP($B$7,Aux!$E$2:$G$13,2,FALSE))*(tbVisitas[Data]&lt;=VLOOKUP($B$7,Aux!$E$2:$G$13,3,FALSE))=1,tbVisitas[Linha]),0),9),"")</f>
        <v/>
      </c>
    </row>
    <row r="365" spans="4:14" ht="30" customHeight="1" x14ac:dyDescent="0.25">
      <c r="D365" s="28" t="str">
        <f ca="1">IF($G365="","",IFERROR(INDEX(tbVisitas[],MATCH($G365,tbVisitas[Linha],0),2),""))</f>
        <v/>
      </c>
      <c r="E365" s="28" t="str">
        <f ca="1">IF($G365="","",IFERROR(INDEX(tbVisitas[],MATCH($G365,tbVisitas[Linha],0),5),""))</f>
        <v/>
      </c>
      <c r="F365" s="29" t="str">
        <f ca="1">IF($G365="","",IFERROR(INDEX(tbVisitas[],MATCH($G365,tbVisitas[Linha],0),1),""))</f>
        <v/>
      </c>
      <c r="G365" s="30" t="str">
        <f t="array" aca="1" ref="G365" ca="1">IFERROR(INDEX(tbVisitas[],MATCH(SMALL(IF((tbVisitas[Realizada?]="Sim")*(tbVisitas[Cliente]=$B$5)*(tbVisitas[Data]&gt;=VLOOKUP($B$7,Aux!$E$2:$G$13,2,FALSE))*(tbVisitas[Data]&lt;=VLOOKUP($B$7,Aux!$E$2:$G$13,3,FALSE))=1,tbVisitas[Linha]),ROW(A360)),IF((tbVisitas[Realizada?]="Sim")*(tbVisitas[Cliente]=$B$5)*(tbVisitas[Data]&gt;=VLOOKUP($B$7,Aux!$E$2:$G$13,2,FALSE))*(tbVisitas[Data]&lt;=VLOOKUP($B$7,Aux!$E$2:$G$13,3,FALSE))=1,tbVisitas[Linha]),0),9),"")</f>
        <v/>
      </c>
      <c r="I365" s="28" t="str">
        <f ca="1">IF($N365="","",IFERROR(INDEX(tbVisitas[],MATCH($N365,tbVisitas[Linha],0),2),""))</f>
        <v/>
      </c>
      <c r="J365" s="28" t="str">
        <f ca="1">IF($N365="","",IFERROR(INDEX(tbVisitas[],MATCH($N365,tbVisitas[Linha],0),5),""))</f>
        <v/>
      </c>
      <c r="K365" s="29" t="str">
        <f ca="1">IF($N365="","",IFERROR(INDEX(tbVisitas[],MATCH($N365,tbVisitas[Linha],0),1),""))</f>
        <v/>
      </c>
      <c r="L365" s="30" t="str">
        <f ca="1">IF($N365="","",IFERROR(INDEX(tbVisitas[],MATCH($N365,tbVisitas[Linha],0),6),""))</f>
        <v/>
      </c>
      <c r="M365" s="30" t="str">
        <f ca="1">IF($N365="","",IFERROR(INDEX(tbVisitas[],MATCH($N365,tbVisitas[Linha],0),7),""))</f>
        <v/>
      </c>
      <c r="N365" s="30" t="str">
        <f t="array" aca="1" ref="N365" ca="1">IFERROR(INDEX(tbVisitas[],MATCH(SMALL(IF((tbVisitas[Realizada?]&lt;&gt;"Sim")*(tbVisitas[Cliente]=$B$5)*(tbVisitas[Data]&gt;=VLOOKUP($B$7,Aux!$E$2:$G$13,2,FALSE))*(tbVisitas[Data]&lt;=VLOOKUP($B$7,Aux!$E$2:$G$13,3,FALSE))=1,tbVisitas[Linha]),ROW(H360)),IF((tbVisitas[Realizada?]&lt;&gt;"Sim")*(tbVisitas[Cliente]=$B$5)*(tbVisitas[Data]&gt;=VLOOKUP($B$7,Aux!$E$2:$G$13,2,FALSE))*(tbVisitas[Data]&lt;=VLOOKUP($B$7,Aux!$E$2:$G$13,3,FALSE))=1,tbVisitas[Linha]),0),9),"")</f>
        <v/>
      </c>
    </row>
    <row r="366" spans="4:14" ht="30" customHeight="1" x14ac:dyDescent="0.25">
      <c r="D366" s="28" t="str">
        <f ca="1">IF($G366="","",IFERROR(INDEX(tbVisitas[],MATCH($G366,tbVisitas[Linha],0),2),""))</f>
        <v/>
      </c>
      <c r="E366" s="28" t="str">
        <f ca="1">IF($G366="","",IFERROR(INDEX(tbVisitas[],MATCH($G366,tbVisitas[Linha],0),5),""))</f>
        <v/>
      </c>
      <c r="F366" s="29" t="str">
        <f ca="1">IF($G366="","",IFERROR(INDEX(tbVisitas[],MATCH($G366,tbVisitas[Linha],0),1),""))</f>
        <v/>
      </c>
      <c r="G366" s="30" t="str">
        <f t="array" aca="1" ref="G366" ca="1">IFERROR(INDEX(tbVisitas[],MATCH(SMALL(IF((tbVisitas[Realizada?]="Sim")*(tbVisitas[Cliente]=$B$5)*(tbVisitas[Data]&gt;=VLOOKUP($B$7,Aux!$E$2:$G$13,2,FALSE))*(tbVisitas[Data]&lt;=VLOOKUP($B$7,Aux!$E$2:$G$13,3,FALSE))=1,tbVisitas[Linha]),ROW(A361)),IF((tbVisitas[Realizada?]="Sim")*(tbVisitas[Cliente]=$B$5)*(tbVisitas[Data]&gt;=VLOOKUP($B$7,Aux!$E$2:$G$13,2,FALSE))*(tbVisitas[Data]&lt;=VLOOKUP($B$7,Aux!$E$2:$G$13,3,FALSE))=1,tbVisitas[Linha]),0),9),"")</f>
        <v/>
      </c>
      <c r="I366" s="28" t="str">
        <f ca="1">IF($N366="","",IFERROR(INDEX(tbVisitas[],MATCH($N366,tbVisitas[Linha],0),2),""))</f>
        <v/>
      </c>
      <c r="J366" s="28" t="str">
        <f ca="1">IF($N366="","",IFERROR(INDEX(tbVisitas[],MATCH($N366,tbVisitas[Linha],0),5),""))</f>
        <v/>
      </c>
      <c r="K366" s="29" t="str">
        <f ca="1">IF($N366="","",IFERROR(INDEX(tbVisitas[],MATCH($N366,tbVisitas[Linha],0),1),""))</f>
        <v/>
      </c>
      <c r="L366" s="30" t="str">
        <f ca="1">IF($N366="","",IFERROR(INDEX(tbVisitas[],MATCH($N366,tbVisitas[Linha],0),6),""))</f>
        <v/>
      </c>
      <c r="M366" s="30" t="str">
        <f ca="1">IF($N366="","",IFERROR(INDEX(tbVisitas[],MATCH($N366,tbVisitas[Linha],0),7),""))</f>
        <v/>
      </c>
      <c r="N366" s="30" t="str">
        <f t="array" aca="1" ref="N366" ca="1">IFERROR(INDEX(tbVisitas[],MATCH(SMALL(IF((tbVisitas[Realizada?]&lt;&gt;"Sim")*(tbVisitas[Cliente]=$B$5)*(tbVisitas[Data]&gt;=VLOOKUP($B$7,Aux!$E$2:$G$13,2,FALSE))*(tbVisitas[Data]&lt;=VLOOKUP($B$7,Aux!$E$2:$G$13,3,FALSE))=1,tbVisitas[Linha]),ROW(H361)),IF((tbVisitas[Realizada?]&lt;&gt;"Sim")*(tbVisitas[Cliente]=$B$5)*(tbVisitas[Data]&gt;=VLOOKUP($B$7,Aux!$E$2:$G$13,2,FALSE))*(tbVisitas[Data]&lt;=VLOOKUP($B$7,Aux!$E$2:$G$13,3,FALSE))=1,tbVisitas[Linha]),0),9),"")</f>
        <v/>
      </c>
    </row>
    <row r="367" spans="4:14" ht="30" customHeight="1" x14ac:dyDescent="0.25">
      <c r="D367" s="28" t="str">
        <f ca="1">IF($G367="","",IFERROR(INDEX(tbVisitas[],MATCH($G367,tbVisitas[Linha],0),2),""))</f>
        <v/>
      </c>
      <c r="E367" s="28" t="str">
        <f ca="1">IF($G367="","",IFERROR(INDEX(tbVisitas[],MATCH($G367,tbVisitas[Linha],0),5),""))</f>
        <v/>
      </c>
      <c r="F367" s="29" t="str">
        <f ca="1">IF($G367="","",IFERROR(INDEX(tbVisitas[],MATCH($G367,tbVisitas[Linha],0),1),""))</f>
        <v/>
      </c>
      <c r="G367" s="30" t="str">
        <f t="array" aca="1" ref="G367" ca="1">IFERROR(INDEX(tbVisitas[],MATCH(SMALL(IF((tbVisitas[Realizada?]="Sim")*(tbVisitas[Cliente]=$B$5)*(tbVisitas[Data]&gt;=VLOOKUP($B$7,Aux!$E$2:$G$13,2,FALSE))*(tbVisitas[Data]&lt;=VLOOKUP($B$7,Aux!$E$2:$G$13,3,FALSE))=1,tbVisitas[Linha]),ROW(A362)),IF((tbVisitas[Realizada?]="Sim")*(tbVisitas[Cliente]=$B$5)*(tbVisitas[Data]&gt;=VLOOKUP($B$7,Aux!$E$2:$G$13,2,FALSE))*(tbVisitas[Data]&lt;=VLOOKUP($B$7,Aux!$E$2:$G$13,3,FALSE))=1,tbVisitas[Linha]),0),9),"")</f>
        <v/>
      </c>
      <c r="I367" s="28" t="str">
        <f ca="1">IF($N367="","",IFERROR(INDEX(tbVisitas[],MATCH($N367,tbVisitas[Linha],0),2),""))</f>
        <v/>
      </c>
      <c r="J367" s="28" t="str">
        <f ca="1">IF($N367="","",IFERROR(INDEX(tbVisitas[],MATCH($N367,tbVisitas[Linha],0),5),""))</f>
        <v/>
      </c>
      <c r="K367" s="29" t="str">
        <f ca="1">IF($N367="","",IFERROR(INDEX(tbVisitas[],MATCH($N367,tbVisitas[Linha],0),1),""))</f>
        <v/>
      </c>
      <c r="L367" s="30" t="str">
        <f ca="1">IF($N367="","",IFERROR(INDEX(tbVisitas[],MATCH($N367,tbVisitas[Linha],0),6),""))</f>
        <v/>
      </c>
      <c r="M367" s="30" t="str">
        <f ca="1">IF($N367="","",IFERROR(INDEX(tbVisitas[],MATCH($N367,tbVisitas[Linha],0),7),""))</f>
        <v/>
      </c>
      <c r="N367" s="30" t="str">
        <f t="array" aca="1" ref="N367" ca="1">IFERROR(INDEX(tbVisitas[],MATCH(SMALL(IF((tbVisitas[Realizada?]&lt;&gt;"Sim")*(tbVisitas[Cliente]=$B$5)*(tbVisitas[Data]&gt;=VLOOKUP($B$7,Aux!$E$2:$G$13,2,FALSE))*(tbVisitas[Data]&lt;=VLOOKUP($B$7,Aux!$E$2:$G$13,3,FALSE))=1,tbVisitas[Linha]),ROW(H362)),IF((tbVisitas[Realizada?]&lt;&gt;"Sim")*(tbVisitas[Cliente]=$B$5)*(tbVisitas[Data]&gt;=VLOOKUP($B$7,Aux!$E$2:$G$13,2,FALSE))*(tbVisitas[Data]&lt;=VLOOKUP($B$7,Aux!$E$2:$G$13,3,FALSE))=1,tbVisitas[Linha]),0),9),"")</f>
        <v/>
      </c>
    </row>
    <row r="368" spans="4:14" ht="30" customHeight="1" x14ac:dyDescent="0.25">
      <c r="D368" s="28" t="str">
        <f ca="1">IF($G368="","",IFERROR(INDEX(tbVisitas[],MATCH($G368,tbVisitas[Linha],0),2),""))</f>
        <v/>
      </c>
      <c r="E368" s="28" t="str">
        <f ca="1">IF($G368="","",IFERROR(INDEX(tbVisitas[],MATCH($G368,tbVisitas[Linha],0),5),""))</f>
        <v/>
      </c>
      <c r="F368" s="29" t="str">
        <f ca="1">IF($G368="","",IFERROR(INDEX(tbVisitas[],MATCH($G368,tbVisitas[Linha],0),1),""))</f>
        <v/>
      </c>
      <c r="G368" s="30" t="str">
        <f t="array" aca="1" ref="G368" ca="1">IFERROR(INDEX(tbVisitas[],MATCH(SMALL(IF((tbVisitas[Realizada?]="Sim")*(tbVisitas[Cliente]=$B$5)*(tbVisitas[Data]&gt;=VLOOKUP($B$7,Aux!$E$2:$G$13,2,FALSE))*(tbVisitas[Data]&lt;=VLOOKUP($B$7,Aux!$E$2:$G$13,3,FALSE))=1,tbVisitas[Linha]),ROW(A363)),IF((tbVisitas[Realizada?]="Sim")*(tbVisitas[Cliente]=$B$5)*(tbVisitas[Data]&gt;=VLOOKUP($B$7,Aux!$E$2:$G$13,2,FALSE))*(tbVisitas[Data]&lt;=VLOOKUP($B$7,Aux!$E$2:$G$13,3,FALSE))=1,tbVisitas[Linha]),0),9),"")</f>
        <v/>
      </c>
      <c r="I368" s="28" t="str">
        <f ca="1">IF($N368="","",IFERROR(INDEX(tbVisitas[],MATCH($N368,tbVisitas[Linha],0),2),""))</f>
        <v/>
      </c>
      <c r="J368" s="28" t="str">
        <f ca="1">IF($N368="","",IFERROR(INDEX(tbVisitas[],MATCH($N368,tbVisitas[Linha],0),5),""))</f>
        <v/>
      </c>
      <c r="K368" s="29" t="str">
        <f ca="1">IF($N368="","",IFERROR(INDEX(tbVisitas[],MATCH($N368,tbVisitas[Linha],0),1),""))</f>
        <v/>
      </c>
      <c r="L368" s="30" t="str">
        <f ca="1">IF($N368="","",IFERROR(INDEX(tbVisitas[],MATCH($N368,tbVisitas[Linha],0),6),""))</f>
        <v/>
      </c>
      <c r="M368" s="30" t="str">
        <f ca="1">IF($N368="","",IFERROR(INDEX(tbVisitas[],MATCH($N368,tbVisitas[Linha],0),7),""))</f>
        <v/>
      </c>
      <c r="N368" s="30" t="str">
        <f t="array" aca="1" ref="N368" ca="1">IFERROR(INDEX(tbVisitas[],MATCH(SMALL(IF((tbVisitas[Realizada?]&lt;&gt;"Sim")*(tbVisitas[Cliente]=$B$5)*(tbVisitas[Data]&gt;=VLOOKUP($B$7,Aux!$E$2:$G$13,2,FALSE))*(tbVisitas[Data]&lt;=VLOOKUP($B$7,Aux!$E$2:$G$13,3,FALSE))=1,tbVisitas[Linha]),ROW(H363)),IF((tbVisitas[Realizada?]&lt;&gt;"Sim")*(tbVisitas[Cliente]=$B$5)*(tbVisitas[Data]&gt;=VLOOKUP($B$7,Aux!$E$2:$G$13,2,FALSE))*(tbVisitas[Data]&lt;=VLOOKUP($B$7,Aux!$E$2:$G$13,3,FALSE))=1,tbVisitas[Linha]),0),9),"")</f>
        <v/>
      </c>
    </row>
    <row r="369" spans="4:14" ht="30" customHeight="1" x14ac:dyDescent="0.25">
      <c r="D369" s="28" t="str">
        <f ca="1">IF($G369="","",IFERROR(INDEX(tbVisitas[],MATCH($G369,tbVisitas[Linha],0),2),""))</f>
        <v/>
      </c>
      <c r="E369" s="28" t="str">
        <f ca="1">IF($G369="","",IFERROR(INDEX(tbVisitas[],MATCH($G369,tbVisitas[Linha],0),5),""))</f>
        <v/>
      </c>
      <c r="F369" s="29" t="str">
        <f ca="1">IF($G369="","",IFERROR(INDEX(tbVisitas[],MATCH($G369,tbVisitas[Linha],0),1),""))</f>
        <v/>
      </c>
      <c r="G369" s="30" t="str">
        <f t="array" aca="1" ref="G369" ca="1">IFERROR(INDEX(tbVisitas[],MATCH(SMALL(IF((tbVisitas[Realizada?]="Sim")*(tbVisitas[Cliente]=$B$5)*(tbVisitas[Data]&gt;=VLOOKUP($B$7,Aux!$E$2:$G$13,2,FALSE))*(tbVisitas[Data]&lt;=VLOOKUP($B$7,Aux!$E$2:$G$13,3,FALSE))=1,tbVisitas[Linha]),ROW(A364)),IF((tbVisitas[Realizada?]="Sim")*(tbVisitas[Cliente]=$B$5)*(tbVisitas[Data]&gt;=VLOOKUP($B$7,Aux!$E$2:$G$13,2,FALSE))*(tbVisitas[Data]&lt;=VLOOKUP($B$7,Aux!$E$2:$G$13,3,FALSE))=1,tbVisitas[Linha]),0),9),"")</f>
        <v/>
      </c>
      <c r="I369" s="28" t="str">
        <f ca="1">IF($N369="","",IFERROR(INDEX(tbVisitas[],MATCH($N369,tbVisitas[Linha],0),2),""))</f>
        <v/>
      </c>
      <c r="J369" s="28" t="str">
        <f ca="1">IF($N369="","",IFERROR(INDEX(tbVisitas[],MATCH($N369,tbVisitas[Linha],0),5),""))</f>
        <v/>
      </c>
      <c r="K369" s="29" t="str">
        <f ca="1">IF($N369="","",IFERROR(INDEX(tbVisitas[],MATCH($N369,tbVisitas[Linha],0),1),""))</f>
        <v/>
      </c>
      <c r="L369" s="30" t="str">
        <f ca="1">IF($N369="","",IFERROR(INDEX(tbVisitas[],MATCH($N369,tbVisitas[Linha],0),6),""))</f>
        <v/>
      </c>
      <c r="M369" s="30" t="str">
        <f ca="1">IF($N369="","",IFERROR(INDEX(tbVisitas[],MATCH($N369,tbVisitas[Linha],0),7),""))</f>
        <v/>
      </c>
      <c r="N369" s="30" t="str">
        <f t="array" aca="1" ref="N369" ca="1">IFERROR(INDEX(tbVisitas[],MATCH(SMALL(IF((tbVisitas[Realizada?]&lt;&gt;"Sim")*(tbVisitas[Cliente]=$B$5)*(tbVisitas[Data]&gt;=VLOOKUP($B$7,Aux!$E$2:$G$13,2,FALSE))*(tbVisitas[Data]&lt;=VLOOKUP($B$7,Aux!$E$2:$G$13,3,FALSE))=1,tbVisitas[Linha]),ROW(H364)),IF((tbVisitas[Realizada?]&lt;&gt;"Sim")*(tbVisitas[Cliente]=$B$5)*(tbVisitas[Data]&gt;=VLOOKUP($B$7,Aux!$E$2:$G$13,2,FALSE))*(tbVisitas[Data]&lt;=VLOOKUP($B$7,Aux!$E$2:$G$13,3,FALSE))=1,tbVisitas[Linha]),0),9),"")</f>
        <v/>
      </c>
    </row>
    <row r="370" spans="4:14" ht="30" customHeight="1" x14ac:dyDescent="0.25">
      <c r="D370" s="28" t="str">
        <f ca="1">IF($G370="","",IFERROR(INDEX(tbVisitas[],MATCH($G370,tbVisitas[Linha],0),2),""))</f>
        <v/>
      </c>
      <c r="E370" s="28" t="str">
        <f ca="1">IF($G370="","",IFERROR(INDEX(tbVisitas[],MATCH($G370,tbVisitas[Linha],0),5),""))</f>
        <v/>
      </c>
      <c r="F370" s="29" t="str">
        <f ca="1">IF($G370="","",IFERROR(INDEX(tbVisitas[],MATCH($G370,tbVisitas[Linha],0),1),""))</f>
        <v/>
      </c>
      <c r="G370" s="30" t="str">
        <f t="array" aca="1" ref="G370" ca="1">IFERROR(INDEX(tbVisitas[],MATCH(SMALL(IF((tbVisitas[Realizada?]="Sim")*(tbVisitas[Cliente]=$B$5)*(tbVisitas[Data]&gt;=VLOOKUP($B$7,Aux!$E$2:$G$13,2,FALSE))*(tbVisitas[Data]&lt;=VLOOKUP($B$7,Aux!$E$2:$G$13,3,FALSE))=1,tbVisitas[Linha]),ROW(A365)),IF((tbVisitas[Realizada?]="Sim")*(tbVisitas[Cliente]=$B$5)*(tbVisitas[Data]&gt;=VLOOKUP($B$7,Aux!$E$2:$G$13,2,FALSE))*(tbVisitas[Data]&lt;=VLOOKUP($B$7,Aux!$E$2:$G$13,3,FALSE))=1,tbVisitas[Linha]),0),9),"")</f>
        <v/>
      </c>
      <c r="I370" s="28" t="str">
        <f ca="1">IF($N370="","",IFERROR(INDEX(tbVisitas[],MATCH($N370,tbVisitas[Linha],0),2),""))</f>
        <v/>
      </c>
      <c r="J370" s="28" t="str">
        <f ca="1">IF($N370="","",IFERROR(INDEX(tbVisitas[],MATCH($N370,tbVisitas[Linha],0),5),""))</f>
        <v/>
      </c>
      <c r="K370" s="29" t="str">
        <f ca="1">IF($N370="","",IFERROR(INDEX(tbVisitas[],MATCH($N370,tbVisitas[Linha],0),1),""))</f>
        <v/>
      </c>
      <c r="L370" s="30" t="str">
        <f ca="1">IF($N370="","",IFERROR(INDEX(tbVisitas[],MATCH($N370,tbVisitas[Linha],0),6),""))</f>
        <v/>
      </c>
      <c r="M370" s="30" t="str">
        <f ca="1">IF($N370="","",IFERROR(INDEX(tbVisitas[],MATCH($N370,tbVisitas[Linha],0),7),""))</f>
        <v/>
      </c>
      <c r="N370" s="30" t="str">
        <f t="array" aca="1" ref="N370" ca="1">IFERROR(INDEX(tbVisitas[],MATCH(SMALL(IF((tbVisitas[Realizada?]&lt;&gt;"Sim")*(tbVisitas[Cliente]=$B$5)*(tbVisitas[Data]&gt;=VLOOKUP($B$7,Aux!$E$2:$G$13,2,FALSE))*(tbVisitas[Data]&lt;=VLOOKUP($B$7,Aux!$E$2:$G$13,3,FALSE))=1,tbVisitas[Linha]),ROW(H365)),IF((tbVisitas[Realizada?]&lt;&gt;"Sim")*(tbVisitas[Cliente]=$B$5)*(tbVisitas[Data]&gt;=VLOOKUP($B$7,Aux!$E$2:$G$13,2,FALSE))*(tbVisitas[Data]&lt;=VLOOKUP($B$7,Aux!$E$2:$G$13,3,FALSE))=1,tbVisitas[Linha]),0),9),"")</f>
        <v/>
      </c>
    </row>
    <row r="371" spans="4:14" ht="30" customHeight="1" x14ac:dyDescent="0.25">
      <c r="D371" s="28" t="str">
        <f ca="1">IF($G371="","",IFERROR(INDEX(tbVisitas[],MATCH($G371,tbVisitas[Linha],0),2),""))</f>
        <v/>
      </c>
      <c r="E371" s="28" t="str">
        <f ca="1">IF($G371="","",IFERROR(INDEX(tbVisitas[],MATCH($G371,tbVisitas[Linha],0),5),""))</f>
        <v/>
      </c>
      <c r="F371" s="29" t="str">
        <f ca="1">IF($G371="","",IFERROR(INDEX(tbVisitas[],MATCH($G371,tbVisitas[Linha],0),1),""))</f>
        <v/>
      </c>
      <c r="G371" s="30" t="str">
        <f t="array" aca="1" ref="G371" ca="1">IFERROR(INDEX(tbVisitas[],MATCH(SMALL(IF((tbVisitas[Realizada?]="Sim")*(tbVisitas[Cliente]=$B$5)*(tbVisitas[Data]&gt;=VLOOKUP($B$7,Aux!$E$2:$G$13,2,FALSE))*(tbVisitas[Data]&lt;=VLOOKUP($B$7,Aux!$E$2:$G$13,3,FALSE))=1,tbVisitas[Linha]),ROW(A366)),IF((tbVisitas[Realizada?]="Sim")*(tbVisitas[Cliente]=$B$5)*(tbVisitas[Data]&gt;=VLOOKUP($B$7,Aux!$E$2:$G$13,2,FALSE))*(tbVisitas[Data]&lt;=VLOOKUP($B$7,Aux!$E$2:$G$13,3,FALSE))=1,tbVisitas[Linha]),0),9),"")</f>
        <v/>
      </c>
      <c r="I371" s="28" t="str">
        <f ca="1">IF($N371="","",IFERROR(INDEX(tbVisitas[],MATCH($N371,tbVisitas[Linha],0),2),""))</f>
        <v/>
      </c>
      <c r="J371" s="28" t="str">
        <f ca="1">IF($N371="","",IFERROR(INDEX(tbVisitas[],MATCH($N371,tbVisitas[Linha],0),5),""))</f>
        <v/>
      </c>
      <c r="K371" s="29" t="str">
        <f ca="1">IF($N371="","",IFERROR(INDEX(tbVisitas[],MATCH($N371,tbVisitas[Linha],0),1),""))</f>
        <v/>
      </c>
      <c r="L371" s="30" t="str">
        <f ca="1">IF($N371="","",IFERROR(INDEX(tbVisitas[],MATCH($N371,tbVisitas[Linha],0),6),""))</f>
        <v/>
      </c>
      <c r="M371" s="30" t="str">
        <f ca="1">IF($N371="","",IFERROR(INDEX(tbVisitas[],MATCH($N371,tbVisitas[Linha],0),7),""))</f>
        <v/>
      </c>
      <c r="N371" s="30" t="str">
        <f t="array" aca="1" ref="N371" ca="1">IFERROR(INDEX(tbVisitas[],MATCH(SMALL(IF((tbVisitas[Realizada?]&lt;&gt;"Sim")*(tbVisitas[Cliente]=$B$5)*(tbVisitas[Data]&gt;=VLOOKUP($B$7,Aux!$E$2:$G$13,2,FALSE))*(tbVisitas[Data]&lt;=VLOOKUP($B$7,Aux!$E$2:$G$13,3,FALSE))=1,tbVisitas[Linha]),ROW(H366)),IF((tbVisitas[Realizada?]&lt;&gt;"Sim")*(tbVisitas[Cliente]=$B$5)*(tbVisitas[Data]&gt;=VLOOKUP($B$7,Aux!$E$2:$G$13,2,FALSE))*(tbVisitas[Data]&lt;=VLOOKUP($B$7,Aux!$E$2:$G$13,3,FALSE))=1,tbVisitas[Linha]),0),9),"")</f>
        <v/>
      </c>
    </row>
    <row r="372" spans="4:14" ht="30" customHeight="1" x14ac:dyDescent="0.25">
      <c r="D372" s="28" t="str">
        <f ca="1">IF($G372="","",IFERROR(INDEX(tbVisitas[],MATCH($G372,tbVisitas[Linha],0),2),""))</f>
        <v/>
      </c>
      <c r="E372" s="28" t="str">
        <f ca="1">IF($G372="","",IFERROR(INDEX(tbVisitas[],MATCH($G372,tbVisitas[Linha],0),5),""))</f>
        <v/>
      </c>
      <c r="F372" s="29" t="str">
        <f ca="1">IF($G372="","",IFERROR(INDEX(tbVisitas[],MATCH($G372,tbVisitas[Linha],0),1),""))</f>
        <v/>
      </c>
      <c r="G372" s="30" t="str">
        <f t="array" aca="1" ref="G372" ca="1">IFERROR(INDEX(tbVisitas[],MATCH(SMALL(IF((tbVisitas[Realizada?]="Sim")*(tbVisitas[Cliente]=$B$5)*(tbVisitas[Data]&gt;=VLOOKUP($B$7,Aux!$E$2:$G$13,2,FALSE))*(tbVisitas[Data]&lt;=VLOOKUP($B$7,Aux!$E$2:$G$13,3,FALSE))=1,tbVisitas[Linha]),ROW(A367)),IF((tbVisitas[Realizada?]="Sim")*(tbVisitas[Cliente]=$B$5)*(tbVisitas[Data]&gt;=VLOOKUP($B$7,Aux!$E$2:$G$13,2,FALSE))*(tbVisitas[Data]&lt;=VLOOKUP($B$7,Aux!$E$2:$G$13,3,FALSE))=1,tbVisitas[Linha]),0),9),"")</f>
        <v/>
      </c>
      <c r="I372" s="28" t="str">
        <f ca="1">IF($N372="","",IFERROR(INDEX(tbVisitas[],MATCH($N372,tbVisitas[Linha],0),2),""))</f>
        <v/>
      </c>
      <c r="J372" s="28" t="str">
        <f ca="1">IF($N372="","",IFERROR(INDEX(tbVisitas[],MATCH($N372,tbVisitas[Linha],0),5),""))</f>
        <v/>
      </c>
      <c r="K372" s="29" t="str">
        <f ca="1">IF($N372="","",IFERROR(INDEX(tbVisitas[],MATCH($N372,tbVisitas[Linha],0),1),""))</f>
        <v/>
      </c>
      <c r="L372" s="30" t="str">
        <f ca="1">IF($N372="","",IFERROR(INDEX(tbVisitas[],MATCH($N372,tbVisitas[Linha],0),6),""))</f>
        <v/>
      </c>
      <c r="M372" s="30" t="str">
        <f ca="1">IF($N372="","",IFERROR(INDEX(tbVisitas[],MATCH($N372,tbVisitas[Linha],0),7),""))</f>
        <v/>
      </c>
      <c r="N372" s="30" t="str">
        <f t="array" aca="1" ref="N372" ca="1">IFERROR(INDEX(tbVisitas[],MATCH(SMALL(IF((tbVisitas[Realizada?]&lt;&gt;"Sim")*(tbVisitas[Cliente]=$B$5)*(tbVisitas[Data]&gt;=VLOOKUP($B$7,Aux!$E$2:$G$13,2,FALSE))*(tbVisitas[Data]&lt;=VLOOKUP($B$7,Aux!$E$2:$G$13,3,FALSE))=1,tbVisitas[Linha]),ROW(H367)),IF((tbVisitas[Realizada?]&lt;&gt;"Sim")*(tbVisitas[Cliente]=$B$5)*(tbVisitas[Data]&gt;=VLOOKUP($B$7,Aux!$E$2:$G$13,2,FALSE))*(tbVisitas[Data]&lt;=VLOOKUP($B$7,Aux!$E$2:$G$13,3,FALSE))=1,tbVisitas[Linha]),0),9),"")</f>
        <v/>
      </c>
    </row>
    <row r="373" spans="4:14" ht="30" customHeight="1" x14ac:dyDescent="0.25">
      <c r="D373" s="28" t="str">
        <f ca="1">IF($G373="","",IFERROR(INDEX(tbVisitas[],MATCH($G373,tbVisitas[Linha],0),2),""))</f>
        <v/>
      </c>
      <c r="E373" s="28" t="str">
        <f ca="1">IF($G373="","",IFERROR(INDEX(tbVisitas[],MATCH($G373,tbVisitas[Linha],0),5),""))</f>
        <v/>
      </c>
      <c r="F373" s="29" t="str">
        <f ca="1">IF($G373="","",IFERROR(INDEX(tbVisitas[],MATCH($G373,tbVisitas[Linha],0),1),""))</f>
        <v/>
      </c>
      <c r="G373" s="30" t="str">
        <f t="array" aca="1" ref="G373" ca="1">IFERROR(INDEX(tbVisitas[],MATCH(SMALL(IF((tbVisitas[Realizada?]="Sim")*(tbVisitas[Cliente]=$B$5)*(tbVisitas[Data]&gt;=VLOOKUP($B$7,Aux!$E$2:$G$13,2,FALSE))*(tbVisitas[Data]&lt;=VLOOKUP($B$7,Aux!$E$2:$G$13,3,FALSE))=1,tbVisitas[Linha]),ROW(A368)),IF((tbVisitas[Realizada?]="Sim")*(tbVisitas[Cliente]=$B$5)*(tbVisitas[Data]&gt;=VLOOKUP($B$7,Aux!$E$2:$G$13,2,FALSE))*(tbVisitas[Data]&lt;=VLOOKUP($B$7,Aux!$E$2:$G$13,3,FALSE))=1,tbVisitas[Linha]),0),9),"")</f>
        <v/>
      </c>
      <c r="I373" s="28" t="str">
        <f ca="1">IF($N373="","",IFERROR(INDEX(tbVisitas[],MATCH($N373,tbVisitas[Linha],0),2),""))</f>
        <v/>
      </c>
      <c r="J373" s="28" t="str">
        <f ca="1">IF($N373="","",IFERROR(INDEX(tbVisitas[],MATCH($N373,tbVisitas[Linha],0),5),""))</f>
        <v/>
      </c>
      <c r="K373" s="29" t="str">
        <f ca="1">IF($N373="","",IFERROR(INDEX(tbVisitas[],MATCH($N373,tbVisitas[Linha],0),1),""))</f>
        <v/>
      </c>
      <c r="L373" s="30" t="str">
        <f ca="1">IF($N373="","",IFERROR(INDEX(tbVisitas[],MATCH($N373,tbVisitas[Linha],0),6),""))</f>
        <v/>
      </c>
      <c r="M373" s="30" t="str">
        <f ca="1">IF($N373="","",IFERROR(INDEX(tbVisitas[],MATCH($N373,tbVisitas[Linha],0),7),""))</f>
        <v/>
      </c>
      <c r="N373" s="30" t="str">
        <f t="array" aca="1" ref="N373" ca="1">IFERROR(INDEX(tbVisitas[],MATCH(SMALL(IF((tbVisitas[Realizada?]&lt;&gt;"Sim")*(tbVisitas[Cliente]=$B$5)*(tbVisitas[Data]&gt;=VLOOKUP($B$7,Aux!$E$2:$G$13,2,FALSE))*(tbVisitas[Data]&lt;=VLOOKUP($B$7,Aux!$E$2:$G$13,3,FALSE))=1,tbVisitas[Linha]),ROW(H368)),IF((tbVisitas[Realizada?]&lt;&gt;"Sim")*(tbVisitas[Cliente]=$B$5)*(tbVisitas[Data]&gt;=VLOOKUP($B$7,Aux!$E$2:$G$13,2,FALSE))*(tbVisitas[Data]&lt;=VLOOKUP($B$7,Aux!$E$2:$G$13,3,FALSE))=1,tbVisitas[Linha]),0),9),"")</f>
        <v/>
      </c>
    </row>
    <row r="374" spans="4:14" ht="30" customHeight="1" x14ac:dyDescent="0.25">
      <c r="D374" s="28" t="str">
        <f ca="1">IF($G374="","",IFERROR(INDEX(tbVisitas[],MATCH($G374,tbVisitas[Linha],0),2),""))</f>
        <v/>
      </c>
      <c r="E374" s="28" t="str">
        <f ca="1">IF($G374="","",IFERROR(INDEX(tbVisitas[],MATCH($G374,tbVisitas[Linha],0),5),""))</f>
        <v/>
      </c>
      <c r="F374" s="29" t="str">
        <f ca="1">IF($G374="","",IFERROR(INDEX(tbVisitas[],MATCH($G374,tbVisitas[Linha],0),1),""))</f>
        <v/>
      </c>
      <c r="G374" s="30" t="str">
        <f t="array" aca="1" ref="G374" ca="1">IFERROR(INDEX(tbVisitas[],MATCH(SMALL(IF((tbVisitas[Realizada?]="Sim")*(tbVisitas[Cliente]=$B$5)*(tbVisitas[Data]&gt;=VLOOKUP($B$7,Aux!$E$2:$G$13,2,FALSE))*(tbVisitas[Data]&lt;=VLOOKUP($B$7,Aux!$E$2:$G$13,3,FALSE))=1,tbVisitas[Linha]),ROW(A369)),IF((tbVisitas[Realizada?]="Sim")*(tbVisitas[Cliente]=$B$5)*(tbVisitas[Data]&gt;=VLOOKUP($B$7,Aux!$E$2:$G$13,2,FALSE))*(tbVisitas[Data]&lt;=VLOOKUP($B$7,Aux!$E$2:$G$13,3,FALSE))=1,tbVisitas[Linha]),0),9),"")</f>
        <v/>
      </c>
      <c r="I374" s="28" t="str">
        <f ca="1">IF($N374="","",IFERROR(INDEX(tbVisitas[],MATCH($N374,tbVisitas[Linha],0),2),""))</f>
        <v/>
      </c>
      <c r="J374" s="28" t="str">
        <f ca="1">IF($N374="","",IFERROR(INDEX(tbVisitas[],MATCH($N374,tbVisitas[Linha],0),5),""))</f>
        <v/>
      </c>
      <c r="K374" s="29" t="str">
        <f ca="1">IF($N374="","",IFERROR(INDEX(tbVisitas[],MATCH($N374,tbVisitas[Linha],0),1),""))</f>
        <v/>
      </c>
      <c r="L374" s="30" t="str">
        <f ca="1">IF($N374="","",IFERROR(INDEX(tbVisitas[],MATCH($N374,tbVisitas[Linha],0),6),""))</f>
        <v/>
      </c>
      <c r="M374" s="30" t="str">
        <f ca="1">IF($N374="","",IFERROR(INDEX(tbVisitas[],MATCH($N374,tbVisitas[Linha],0),7),""))</f>
        <v/>
      </c>
      <c r="N374" s="30" t="str">
        <f t="array" aca="1" ref="N374" ca="1">IFERROR(INDEX(tbVisitas[],MATCH(SMALL(IF((tbVisitas[Realizada?]&lt;&gt;"Sim")*(tbVisitas[Cliente]=$B$5)*(tbVisitas[Data]&gt;=VLOOKUP($B$7,Aux!$E$2:$G$13,2,FALSE))*(tbVisitas[Data]&lt;=VLOOKUP($B$7,Aux!$E$2:$G$13,3,FALSE))=1,tbVisitas[Linha]),ROW(H369)),IF((tbVisitas[Realizada?]&lt;&gt;"Sim")*(tbVisitas[Cliente]=$B$5)*(tbVisitas[Data]&gt;=VLOOKUP($B$7,Aux!$E$2:$G$13,2,FALSE))*(tbVisitas[Data]&lt;=VLOOKUP($B$7,Aux!$E$2:$G$13,3,FALSE))=1,tbVisitas[Linha]),0),9),"")</f>
        <v/>
      </c>
    </row>
    <row r="375" spans="4:14" ht="30" customHeight="1" x14ac:dyDescent="0.25">
      <c r="D375" s="28" t="str">
        <f ca="1">IF($G375="","",IFERROR(INDEX(tbVisitas[],MATCH($G375,tbVisitas[Linha],0),2),""))</f>
        <v/>
      </c>
      <c r="E375" s="28" t="str">
        <f ca="1">IF($G375="","",IFERROR(INDEX(tbVisitas[],MATCH($G375,tbVisitas[Linha],0),5),""))</f>
        <v/>
      </c>
      <c r="F375" s="29" t="str">
        <f ca="1">IF($G375="","",IFERROR(INDEX(tbVisitas[],MATCH($G375,tbVisitas[Linha],0),1),""))</f>
        <v/>
      </c>
      <c r="G375" s="30" t="str">
        <f t="array" aca="1" ref="G375" ca="1">IFERROR(INDEX(tbVisitas[],MATCH(SMALL(IF((tbVisitas[Realizada?]="Sim")*(tbVisitas[Cliente]=$B$5)*(tbVisitas[Data]&gt;=VLOOKUP($B$7,Aux!$E$2:$G$13,2,FALSE))*(tbVisitas[Data]&lt;=VLOOKUP($B$7,Aux!$E$2:$G$13,3,FALSE))=1,tbVisitas[Linha]),ROW(A370)),IF((tbVisitas[Realizada?]="Sim")*(tbVisitas[Cliente]=$B$5)*(tbVisitas[Data]&gt;=VLOOKUP($B$7,Aux!$E$2:$G$13,2,FALSE))*(tbVisitas[Data]&lt;=VLOOKUP($B$7,Aux!$E$2:$G$13,3,FALSE))=1,tbVisitas[Linha]),0),9),"")</f>
        <v/>
      </c>
      <c r="I375" s="28" t="str">
        <f ca="1">IF($N375="","",IFERROR(INDEX(tbVisitas[],MATCH($N375,tbVisitas[Linha],0),2),""))</f>
        <v/>
      </c>
      <c r="J375" s="28" t="str">
        <f ca="1">IF($N375="","",IFERROR(INDEX(tbVisitas[],MATCH($N375,tbVisitas[Linha],0),5),""))</f>
        <v/>
      </c>
      <c r="K375" s="29" t="str">
        <f ca="1">IF($N375="","",IFERROR(INDEX(tbVisitas[],MATCH($N375,tbVisitas[Linha],0),1),""))</f>
        <v/>
      </c>
      <c r="L375" s="30" t="str">
        <f ca="1">IF($N375="","",IFERROR(INDEX(tbVisitas[],MATCH($N375,tbVisitas[Linha],0),6),""))</f>
        <v/>
      </c>
      <c r="M375" s="30" t="str">
        <f ca="1">IF($N375="","",IFERROR(INDEX(tbVisitas[],MATCH($N375,tbVisitas[Linha],0),7),""))</f>
        <v/>
      </c>
      <c r="N375" s="30" t="str">
        <f t="array" aca="1" ref="N375" ca="1">IFERROR(INDEX(tbVisitas[],MATCH(SMALL(IF((tbVisitas[Realizada?]&lt;&gt;"Sim")*(tbVisitas[Cliente]=$B$5)*(tbVisitas[Data]&gt;=VLOOKUP($B$7,Aux!$E$2:$G$13,2,FALSE))*(tbVisitas[Data]&lt;=VLOOKUP($B$7,Aux!$E$2:$G$13,3,FALSE))=1,tbVisitas[Linha]),ROW(H370)),IF((tbVisitas[Realizada?]&lt;&gt;"Sim")*(tbVisitas[Cliente]=$B$5)*(tbVisitas[Data]&gt;=VLOOKUP($B$7,Aux!$E$2:$G$13,2,FALSE))*(tbVisitas[Data]&lt;=VLOOKUP($B$7,Aux!$E$2:$G$13,3,FALSE))=1,tbVisitas[Linha]),0),9),"")</f>
        <v/>
      </c>
    </row>
    <row r="376" spans="4:14" ht="30" customHeight="1" x14ac:dyDescent="0.25">
      <c r="D376" s="28" t="str">
        <f ca="1">IF($G376="","",IFERROR(INDEX(tbVisitas[],MATCH($G376,tbVisitas[Linha],0),2),""))</f>
        <v/>
      </c>
      <c r="E376" s="28" t="str">
        <f ca="1">IF($G376="","",IFERROR(INDEX(tbVisitas[],MATCH($G376,tbVisitas[Linha],0),5),""))</f>
        <v/>
      </c>
      <c r="F376" s="29" t="str">
        <f ca="1">IF($G376="","",IFERROR(INDEX(tbVisitas[],MATCH($G376,tbVisitas[Linha],0),1),""))</f>
        <v/>
      </c>
      <c r="G376" s="30" t="str">
        <f t="array" aca="1" ref="G376" ca="1">IFERROR(INDEX(tbVisitas[],MATCH(SMALL(IF((tbVisitas[Realizada?]="Sim")*(tbVisitas[Cliente]=$B$5)*(tbVisitas[Data]&gt;=VLOOKUP($B$7,Aux!$E$2:$G$13,2,FALSE))*(tbVisitas[Data]&lt;=VLOOKUP($B$7,Aux!$E$2:$G$13,3,FALSE))=1,tbVisitas[Linha]),ROW(A371)),IF((tbVisitas[Realizada?]="Sim")*(tbVisitas[Cliente]=$B$5)*(tbVisitas[Data]&gt;=VLOOKUP($B$7,Aux!$E$2:$G$13,2,FALSE))*(tbVisitas[Data]&lt;=VLOOKUP($B$7,Aux!$E$2:$G$13,3,FALSE))=1,tbVisitas[Linha]),0),9),"")</f>
        <v/>
      </c>
      <c r="I376" s="28" t="str">
        <f ca="1">IF($N376="","",IFERROR(INDEX(tbVisitas[],MATCH($N376,tbVisitas[Linha],0),2),""))</f>
        <v/>
      </c>
      <c r="J376" s="28" t="str">
        <f ca="1">IF($N376="","",IFERROR(INDEX(tbVisitas[],MATCH($N376,tbVisitas[Linha],0),5),""))</f>
        <v/>
      </c>
      <c r="K376" s="29" t="str">
        <f ca="1">IF($N376="","",IFERROR(INDEX(tbVisitas[],MATCH($N376,tbVisitas[Linha],0),1),""))</f>
        <v/>
      </c>
      <c r="L376" s="30" t="str">
        <f ca="1">IF($N376="","",IFERROR(INDEX(tbVisitas[],MATCH($N376,tbVisitas[Linha],0),6),""))</f>
        <v/>
      </c>
      <c r="M376" s="30" t="str">
        <f ca="1">IF($N376="","",IFERROR(INDEX(tbVisitas[],MATCH($N376,tbVisitas[Linha],0),7),""))</f>
        <v/>
      </c>
      <c r="N376" s="30" t="str">
        <f t="array" aca="1" ref="N376" ca="1">IFERROR(INDEX(tbVisitas[],MATCH(SMALL(IF((tbVisitas[Realizada?]&lt;&gt;"Sim")*(tbVisitas[Cliente]=$B$5)*(tbVisitas[Data]&gt;=VLOOKUP($B$7,Aux!$E$2:$G$13,2,FALSE))*(tbVisitas[Data]&lt;=VLOOKUP($B$7,Aux!$E$2:$G$13,3,FALSE))=1,tbVisitas[Linha]),ROW(H371)),IF((tbVisitas[Realizada?]&lt;&gt;"Sim")*(tbVisitas[Cliente]=$B$5)*(tbVisitas[Data]&gt;=VLOOKUP($B$7,Aux!$E$2:$G$13,2,FALSE))*(tbVisitas[Data]&lt;=VLOOKUP($B$7,Aux!$E$2:$G$13,3,FALSE))=1,tbVisitas[Linha]),0),9),"")</f>
        <v/>
      </c>
    </row>
    <row r="377" spans="4:14" ht="30" customHeight="1" x14ac:dyDescent="0.25">
      <c r="D377" s="28" t="str">
        <f ca="1">IF($G377="","",IFERROR(INDEX(tbVisitas[],MATCH($G377,tbVisitas[Linha],0),2),""))</f>
        <v/>
      </c>
      <c r="E377" s="28" t="str">
        <f ca="1">IF($G377="","",IFERROR(INDEX(tbVisitas[],MATCH($G377,tbVisitas[Linha],0),5),""))</f>
        <v/>
      </c>
      <c r="F377" s="29" t="str">
        <f ca="1">IF($G377="","",IFERROR(INDEX(tbVisitas[],MATCH($G377,tbVisitas[Linha],0),1),""))</f>
        <v/>
      </c>
      <c r="G377" s="30" t="str">
        <f t="array" aca="1" ref="G377" ca="1">IFERROR(INDEX(tbVisitas[],MATCH(SMALL(IF((tbVisitas[Realizada?]="Sim")*(tbVisitas[Cliente]=$B$5)*(tbVisitas[Data]&gt;=VLOOKUP($B$7,Aux!$E$2:$G$13,2,FALSE))*(tbVisitas[Data]&lt;=VLOOKUP($B$7,Aux!$E$2:$G$13,3,FALSE))=1,tbVisitas[Linha]),ROW(A372)),IF((tbVisitas[Realizada?]="Sim")*(tbVisitas[Cliente]=$B$5)*(tbVisitas[Data]&gt;=VLOOKUP($B$7,Aux!$E$2:$G$13,2,FALSE))*(tbVisitas[Data]&lt;=VLOOKUP($B$7,Aux!$E$2:$G$13,3,FALSE))=1,tbVisitas[Linha]),0),9),"")</f>
        <v/>
      </c>
      <c r="I377" s="28" t="str">
        <f ca="1">IF($N377="","",IFERROR(INDEX(tbVisitas[],MATCH($N377,tbVisitas[Linha],0),2),""))</f>
        <v/>
      </c>
      <c r="J377" s="28" t="str">
        <f ca="1">IF($N377="","",IFERROR(INDEX(tbVisitas[],MATCH($N377,tbVisitas[Linha],0),5),""))</f>
        <v/>
      </c>
      <c r="K377" s="29" t="str">
        <f ca="1">IF($N377="","",IFERROR(INDEX(tbVisitas[],MATCH($N377,tbVisitas[Linha],0),1),""))</f>
        <v/>
      </c>
      <c r="L377" s="30" t="str">
        <f ca="1">IF($N377="","",IFERROR(INDEX(tbVisitas[],MATCH($N377,tbVisitas[Linha],0),6),""))</f>
        <v/>
      </c>
      <c r="M377" s="30" t="str">
        <f ca="1">IF($N377="","",IFERROR(INDEX(tbVisitas[],MATCH($N377,tbVisitas[Linha],0),7),""))</f>
        <v/>
      </c>
      <c r="N377" s="30" t="str">
        <f t="array" aca="1" ref="N377" ca="1">IFERROR(INDEX(tbVisitas[],MATCH(SMALL(IF((tbVisitas[Realizada?]&lt;&gt;"Sim")*(tbVisitas[Cliente]=$B$5)*(tbVisitas[Data]&gt;=VLOOKUP($B$7,Aux!$E$2:$G$13,2,FALSE))*(tbVisitas[Data]&lt;=VLOOKUP($B$7,Aux!$E$2:$G$13,3,FALSE))=1,tbVisitas[Linha]),ROW(H372)),IF((tbVisitas[Realizada?]&lt;&gt;"Sim")*(tbVisitas[Cliente]=$B$5)*(tbVisitas[Data]&gt;=VLOOKUP($B$7,Aux!$E$2:$G$13,2,FALSE))*(tbVisitas[Data]&lt;=VLOOKUP($B$7,Aux!$E$2:$G$13,3,FALSE))=1,tbVisitas[Linha]),0),9),"")</f>
        <v/>
      </c>
    </row>
    <row r="378" spans="4:14" ht="30" customHeight="1" x14ac:dyDescent="0.25">
      <c r="D378" s="28" t="str">
        <f ca="1">IF($G378="","",IFERROR(INDEX(tbVisitas[],MATCH($G378,tbVisitas[Linha],0),2),""))</f>
        <v/>
      </c>
      <c r="E378" s="28" t="str">
        <f ca="1">IF($G378="","",IFERROR(INDEX(tbVisitas[],MATCH($G378,tbVisitas[Linha],0),5),""))</f>
        <v/>
      </c>
      <c r="F378" s="29" t="str">
        <f ca="1">IF($G378="","",IFERROR(INDEX(tbVisitas[],MATCH($G378,tbVisitas[Linha],0),1),""))</f>
        <v/>
      </c>
      <c r="G378" s="30" t="str">
        <f t="array" aca="1" ref="G378" ca="1">IFERROR(INDEX(tbVisitas[],MATCH(SMALL(IF((tbVisitas[Realizada?]="Sim")*(tbVisitas[Cliente]=$B$5)*(tbVisitas[Data]&gt;=VLOOKUP($B$7,Aux!$E$2:$G$13,2,FALSE))*(tbVisitas[Data]&lt;=VLOOKUP($B$7,Aux!$E$2:$G$13,3,FALSE))=1,tbVisitas[Linha]),ROW(A373)),IF((tbVisitas[Realizada?]="Sim")*(tbVisitas[Cliente]=$B$5)*(tbVisitas[Data]&gt;=VLOOKUP($B$7,Aux!$E$2:$G$13,2,FALSE))*(tbVisitas[Data]&lt;=VLOOKUP($B$7,Aux!$E$2:$G$13,3,FALSE))=1,tbVisitas[Linha]),0),9),"")</f>
        <v/>
      </c>
      <c r="I378" s="28" t="str">
        <f ca="1">IF($N378="","",IFERROR(INDEX(tbVisitas[],MATCH($N378,tbVisitas[Linha],0),2),""))</f>
        <v/>
      </c>
      <c r="J378" s="28" t="str">
        <f ca="1">IF($N378="","",IFERROR(INDEX(tbVisitas[],MATCH($N378,tbVisitas[Linha],0),5),""))</f>
        <v/>
      </c>
      <c r="K378" s="29" t="str">
        <f ca="1">IF($N378="","",IFERROR(INDEX(tbVisitas[],MATCH($N378,tbVisitas[Linha],0),1),""))</f>
        <v/>
      </c>
      <c r="L378" s="30" t="str">
        <f ca="1">IF($N378="","",IFERROR(INDEX(tbVisitas[],MATCH($N378,tbVisitas[Linha],0),6),""))</f>
        <v/>
      </c>
      <c r="M378" s="30" t="str">
        <f ca="1">IF($N378="","",IFERROR(INDEX(tbVisitas[],MATCH($N378,tbVisitas[Linha],0),7),""))</f>
        <v/>
      </c>
      <c r="N378" s="30" t="str">
        <f t="array" aca="1" ref="N378" ca="1">IFERROR(INDEX(tbVisitas[],MATCH(SMALL(IF((tbVisitas[Realizada?]&lt;&gt;"Sim")*(tbVisitas[Cliente]=$B$5)*(tbVisitas[Data]&gt;=VLOOKUP($B$7,Aux!$E$2:$G$13,2,FALSE))*(tbVisitas[Data]&lt;=VLOOKUP($B$7,Aux!$E$2:$G$13,3,FALSE))=1,tbVisitas[Linha]),ROW(H373)),IF((tbVisitas[Realizada?]&lt;&gt;"Sim")*(tbVisitas[Cliente]=$B$5)*(tbVisitas[Data]&gt;=VLOOKUP($B$7,Aux!$E$2:$G$13,2,FALSE))*(tbVisitas[Data]&lt;=VLOOKUP($B$7,Aux!$E$2:$G$13,3,FALSE))=1,tbVisitas[Linha]),0),9),"")</f>
        <v/>
      </c>
    </row>
    <row r="379" spans="4:14" ht="30" customHeight="1" x14ac:dyDescent="0.25">
      <c r="D379" s="28" t="str">
        <f ca="1">IF($G379="","",IFERROR(INDEX(tbVisitas[],MATCH($G379,tbVisitas[Linha],0),2),""))</f>
        <v/>
      </c>
      <c r="E379" s="28" t="str">
        <f ca="1">IF($G379="","",IFERROR(INDEX(tbVisitas[],MATCH($G379,tbVisitas[Linha],0),5),""))</f>
        <v/>
      </c>
      <c r="F379" s="29" t="str">
        <f ca="1">IF($G379="","",IFERROR(INDEX(tbVisitas[],MATCH($G379,tbVisitas[Linha],0),1),""))</f>
        <v/>
      </c>
      <c r="G379" s="30" t="str">
        <f t="array" aca="1" ref="G379" ca="1">IFERROR(INDEX(tbVisitas[],MATCH(SMALL(IF((tbVisitas[Realizada?]="Sim")*(tbVisitas[Cliente]=$B$5)*(tbVisitas[Data]&gt;=VLOOKUP($B$7,Aux!$E$2:$G$13,2,FALSE))*(tbVisitas[Data]&lt;=VLOOKUP($B$7,Aux!$E$2:$G$13,3,FALSE))=1,tbVisitas[Linha]),ROW(A374)),IF((tbVisitas[Realizada?]="Sim")*(tbVisitas[Cliente]=$B$5)*(tbVisitas[Data]&gt;=VLOOKUP($B$7,Aux!$E$2:$G$13,2,FALSE))*(tbVisitas[Data]&lt;=VLOOKUP($B$7,Aux!$E$2:$G$13,3,FALSE))=1,tbVisitas[Linha]),0),9),"")</f>
        <v/>
      </c>
      <c r="I379" s="28" t="str">
        <f ca="1">IF($N379="","",IFERROR(INDEX(tbVisitas[],MATCH($N379,tbVisitas[Linha],0),2),""))</f>
        <v/>
      </c>
      <c r="J379" s="28" t="str">
        <f ca="1">IF($N379="","",IFERROR(INDEX(tbVisitas[],MATCH($N379,tbVisitas[Linha],0),5),""))</f>
        <v/>
      </c>
      <c r="K379" s="29" t="str">
        <f ca="1">IF($N379="","",IFERROR(INDEX(tbVisitas[],MATCH($N379,tbVisitas[Linha],0),1),""))</f>
        <v/>
      </c>
      <c r="L379" s="30" t="str">
        <f ca="1">IF($N379="","",IFERROR(INDEX(tbVisitas[],MATCH($N379,tbVisitas[Linha],0),6),""))</f>
        <v/>
      </c>
      <c r="M379" s="30" t="str">
        <f ca="1">IF($N379="","",IFERROR(INDEX(tbVisitas[],MATCH($N379,tbVisitas[Linha],0),7),""))</f>
        <v/>
      </c>
      <c r="N379" s="30" t="str">
        <f t="array" aca="1" ref="N379" ca="1">IFERROR(INDEX(tbVisitas[],MATCH(SMALL(IF((tbVisitas[Realizada?]&lt;&gt;"Sim")*(tbVisitas[Cliente]=$B$5)*(tbVisitas[Data]&gt;=VLOOKUP($B$7,Aux!$E$2:$G$13,2,FALSE))*(tbVisitas[Data]&lt;=VLOOKUP($B$7,Aux!$E$2:$G$13,3,FALSE))=1,tbVisitas[Linha]),ROW(H374)),IF((tbVisitas[Realizada?]&lt;&gt;"Sim")*(tbVisitas[Cliente]=$B$5)*(tbVisitas[Data]&gt;=VLOOKUP($B$7,Aux!$E$2:$G$13,2,FALSE))*(tbVisitas[Data]&lt;=VLOOKUP($B$7,Aux!$E$2:$G$13,3,FALSE))=1,tbVisitas[Linha]),0),9),"")</f>
        <v/>
      </c>
    </row>
    <row r="380" spans="4:14" ht="30" customHeight="1" x14ac:dyDescent="0.25">
      <c r="D380" s="28" t="str">
        <f ca="1">IF($G380="","",IFERROR(INDEX(tbVisitas[],MATCH($G380,tbVisitas[Linha],0),2),""))</f>
        <v/>
      </c>
      <c r="E380" s="28" t="str">
        <f ca="1">IF($G380="","",IFERROR(INDEX(tbVisitas[],MATCH($G380,tbVisitas[Linha],0),5),""))</f>
        <v/>
      </c>
      <c r="F380" s="29" t="str">
        <f ca="1">IF($G380="","",IFERROR(INDEX(tbVisitas[],MATCH($G380,tbVisitas[Linha],0),1),""))</f>
        <v/>
      </c>
      <c r="G380" s="30" t="str">
        <f t="array" aca="1" ref="G380" ca="1">IFERROR(INDEX(tbVisitas[],MATCH(SMALL(IF((tbVisitas[Realizada?]="Sim")*(tbVisitas[Cliente]=$B$5)*(tbVisitas[Data]&gt;=VLOOKUP($B$7,Aux!$E$2:$G$13,2,FALSE))*(tbVisitas[Data]&lt;=VLOOKUP($B$7,Aux!$E$2:$G$13,3,FALSE))=1,tbVisitas[Linha]),ROW(A375)),IF((tbVisitas[Realizada?]="Sim")*(tbVisitas[Cliente]=$B$5)*(tbVisitas[Data]&gt;=VLOOKUP($B$7,Aux!$E$2:$G$13,2,FALSE))*(tbVisitas[Data]&lt;=VLOOKUP($B$7,Aux!$E$2:$G$13,3,FALSE))=1,tbVisitas[Linha]),0),9),"")</f>
        <v/>
      </c>
      <c r="I380" s="28" t="str">
        <f ca="1">IF($N380="","",IFERROR(INDEX(tbVisitas[],MATCH($N380,tbVisitas[Linha],0),2),""))</f>
        <v/>
      </c>
      <c r="J380" s="28" t="str">
        <f ca="1">IF($N380="","",IFERROR(INDEX(tbVisitas[],MATCH($N380,tbVisitas[Linha],0),5),""))</f>
        <v/>
      </c>
      <c r="K380" s="29" t="str">
        <f ca="1">IF($N380="","",IFERROR(INDEX(tbVisitas[],MATCH($N380,tbVisitas[Linha],0),1),""))</f>
        <v/>
      </c>
      <c r="L380" s="30" t="str">
        <f ca="1">IF($N380="","",IFERROR(INDEX(tbVisitas[],MATCH($N380,tbVisitas[Linha],0),6),""))</f>
        <v/>
      </c>
      <c r="M380" s="30" t="str">
        <f ca="1">IF($N380="","",IFERROR(INDEX(tbVisitas[],MATCH($N380,tbVisitas[Linha],0),7),""))</f>
        <v/>
      </c>
      <c r="N380" s="30" t="str">
        <f t="array" aca="1" ref="N380" ca="1">IFERROR(INDEX(tbVisitas[],MATCH(SMALL(IF((tbVisitas[Realizada?]&lt;&gt;"Sim")*(tbVisitas[Cliente]=$B$5)*(tbVisitas[Data]&gt;=VLOOKUP($B$7,Aux!$E$2:$G$13,2,FALSE))*(tbVisitas[Data]&lt;=VLOOKUP($B$7,Aux!$E$2:$G$13,3,FALSE))=1,tbVisitas[Linha]),ROW(H375)),IF((tbVisitas[Realizada?]&lt;&gt;"Sim")*(tbVisitas[Cliente]=$B$5)*(tbVisitas[Data]&gt;=VLOOKUP($B$7,Aux!$E$2:$G$13,2,FALSE))*(tbVisitas[Data]&lt;=VLOOKUP($B$7,Aux!$E$2:$G$13,3,FALSE))=1,tbVisitas[Linha]),0),9),"")</f>
        <v/>
      </c>
    </row>
    <row r="381" spans="4:14" ht="30" customHeight="1" x14ac:dyDescent="0.25">
      <c r="D381" s="28" t="str">
        <f ca="1">IF($G381="","",IFERROR(INDEX(tbVisitas[],MATCH($G381,tbVisitas[Linha],0),2),""))</f>
        <v/>
      </c>
      <c r="E381" s="28" t="str">
        <f ca="1">IF($G381="","",IFERROR(INDEX(tbVisitas[],MATCH($G381,tbVisitas[Linha],0),5),""))</f>
        <v/>
      </c>
      <c r="F381" s="29" t="str">
        <f ca="1">IF($G381="","",IFERROR(INDEX(tbVisitas[],MATCH($G381,tbVisitas[Linha],0),1),""))</f>
        <v/>
      </c>
      <c r="G381" s="30" t="str">
        <f t="array" aca="1" ref="G381" ca="1">IFERROR(INDEX(tbVisitas[],MATCH(SMALL(IF((tbVisitas[Realizada?]="Sim")*(tbVisitas[Cliente]=$B$5)*(tbVisitas[Data]&gt;=VLOOKUP($B$7,Aux!$E$2:$G$13,2,FALSE))*(tbVisitas[Data]&lt;=VLOOKUP($B$7,Aux!$E$2:$G$13,3,FALSE))=1,tbVisitas[Linha]),ROW(A376)),IF((tbVisitas[Realizada?]="Sim")*(tbVisitas[Cliente]=$B$5)*(tbVisitas[Data]&gt;=VLOOKUP($B$7,Aux!$E$2:$G$13,2,FALSE))*(tbVisitas[Data]&lt;=VLOOKUP($B$7,Aux!$E$2:$G$13,3,FALSE))=1,tbVisitas[Linha]),0),9),"")</f>
        <v/>
      </c>
      <c r="I381" s="28" t="str">
        <f ca="1">IF($N381="","",IFERROR(INDEX(tbVisitas[],MATCH($N381,tbVisitas[Linha],0),2),""))</f>
        <v/>
      </c>
      <c r="J381" s="28" t="str">
        <f ca="1">IF($N381="","",IFERROR(INDEX(tbVisitas[],MATCH($N381,tbVisitas[Linha],0),5),""))</f>
        <v/>
      </c>
      <c r="K381" s="29" t="str">
        <f ca="1">IF($N381="","",IFERROR(INDEX(tbVisitas[],MATCH($N381,tbVisitas[Linha],0),1),""))</f>
        <v/>
      </c>
      <c r="L381" s="30" t="str">
        <f ca="1">IF($N381="","",IFERROR(INDEX(tbVisitas[],MATCH($N381,tbVisitas[Linha],0),6),""))</f>
        <v/>
      </c>
      <c r="M381" s="30" t="str">
        <f ca="1">IF($N381="","",IFERROR(INDEX(tbVisitas[],MATCH($N381,tbVisitas[Linha],0),7),""))</f>
        <v/>
      </c>
      <c r="N381" s="30" t="str">
        <f t="array" aca="1" ref="N381" ca="1">IFERROR(INDEX(tbVisitas[],MATCH(SMALL(IF((tbVisitas[Realizada?]&lt;&gt;"Sim")*(tbVisitas[Cliente]=$B$5)*(tbVisitas[Data]&gt;=VLOOKUP($B$7,Aux!$E$2:$G$13,2,FALSE))*(tbVisitas[Data]&lt;=VLOOKUP($B$7,Aux!$E$2:$G$13,3,FALSE))=1,tbVisitas[Linha]),ROW(H376)),IF((tbVisitas[Realizada?]&lt;&gt;"Sim")*(tbVisitas[Cliente]=$B$5)*(tbVisitas[Data]&gt;=VLOOKUP($B$7,Aux!$E$2:$G$13,2,FALSE))*(tbVisitas[Data]&lt;=VLOOKUP($B$7,Aux!$E$2:$G$13,3,FALSE))=1,tbVisitas[Linha]),0),9),"")</f>
        <v/>
      </c>
    </row>
    <row r="382" spans="4:14" ht="30" customHeight="1" x14ac:dyDescent="0.25">
      <c r="D382" s="28" t="str">
        <f ca="1">IF($G382="","",IFERROR(INDEX(tbVisitas[],MATCH($G382,tbVisitas[Linha],0),2),""))</f>
        <v/>
      </c>
      <c r="E382" s="28" t="str">
        <f ca="1">IF($G382="","",IFERROR(INDEX(tbVisitas[],MATCH($G382,tbVisitas[Linha],0),5),""))</f>
        <v/>
      </c>
      <c r="F382" s="29" t="str">
        <f ca="1">IF($G382="","",IFERROR(INDEX(tbVisitas[],MATCH($G382,tbVisitas[Linha],0),1),""))</f>
        <v/>
      </c>
      <c r="G382" s="30" t="str">
        <f t="array" aca="1" ref="G382" ca="1">IFERROR(INDEX(tbVisitas[],MATCH(SMALL(IF((tbVisitas[Realizada?]="Sim")*(tbVisitas[Cliente]=$B$5)*(tbVisitas[Data]&gt;=VLOOKUP($B$7,Aux!$E$2:$G$13,2,FALSE))*(tbVisitas[Data]&lt;=VLOOKUP($B$7,Aux!$E$2:$G$13,3,FALSE))=1,tbVisitas[Linha]),ROW(A377)),IF((tbVisitas[Realizada?]="Sim")*(tbVisitas[Cliente]=$B$5)*(tbVisitas[Data]&gt;=VLOOKUP($B$7,Aux!$E$2:$G$13,2,FALSE))*(tbVisitas[Data]&lt;=VLOOKUP($B$7,Aux!$E$2:$G$13,3,FALSE))=1,tbVisitas[Linha]),0),9),"")</f>
        <v/>
      </c>
      <c r="I382" s="28" t="str">
        <f ca="1">IF($N382="","",IFERROR(INDEX(tbVisitas[],MATCH($N382,tbVisitas[Linha],0),2),""))</f>
        <v/>
      </c>
      <c r="J382" s="28" t="str">
        <f ca="1">IF($N382="","",IFERROR(INDEX(tbVisitas[],MATCH($N382,tbVisitas[Linha],0),5),""))</f>
        <v/>
      </c>
      <c r="K382" s="29" t="str">
        <f ca="1">IF($N382="","",IFERROR(INDEX(tbVisitas[],MATCH($N382,tbVisitas[Linha],0),1),""))</f>
        <v/>
      </c>
      <c r="L382" s="30" t="str">
        <f ca="1">IF($N382="","",IFERROR(INDEX(tbVisitas[],MATCH($N382,tbVisitas[Linha],0),6),""))</f>
        <v/>
      </c>
      <c r="M382" s="30" t="str">
        <f ca="1">IF($N382="","",IFERROR(INDEX(tbVisitas[],MATCH($N382,tbVisitas[Linha],0),7),""))</f>
        <v/>
      </c>
      <c r="N382" s="30" t="str">
        <f t="array" aca="1" ref="N382" ca="1">IFERROR(INDEX(tbVisitas[],MATCH(SMALL(IF((tbVisitas[Realizada?]&lt;&gt;"Sim")*(tbVisitas[Cliente]=$B$5)*(tbVisitas[Data]&gt;=VLOOKUP($B$7,Aux!$E$2:$G$13,2,FALSE))*(tbVisitas[Data]&lt;=VLOOKUP($B$7,Aux!$E$2:$G$13,3,FALSE))=1,tbVisitas[Linha]),ROW(H377)),IF((tbVisitas[Realizada?]&lt;&gt;"Sim")*(tbVisitas[Cliente]=$B$5)*(tbVisitas[Data]&gt;=VLOOKUP($B$7,Aux!$E$2:$G$13,2,FALSE))*(tbVisitas[Data]&lt;=VLOOKUP($B$7,Aux!$E$2:$G$13,3,FALSE))=1,tbVisitas[Linha]),0),9),"")</f>
        <v/>
      </c>
    </row>
    <row r="383" spans="4:14" ht="30" customHeight="1" x14ac:dyDescent="0.25">
      <c r="D383" s="28" t="str">
        <f ca="1">IF($G383="","",IFERROR(INDEX(tbVisitas[],MATCH($G383,tbVisitas[Linha],0),2),""))</f>
        <v/>
      </c>
      <c r="E383" s="28" t="str">
        <f ca="1">IF($G383="","",IFERROR(INDEX(tbVisitas[],MATCH($G383,tbVisitas[Linha],0),5),""))</f>
        <v/>
      </c>
      <c r="F383" s="29" t="str">
        <f ca="1">IF($G383="","",IFERROR(INDEX(tbVisitas[],MATCH($G383,tbVisitas[Linha],0),1),""))</f>
        <v/>
      </c>
      <c r="G383" s="30" t="str">
        <f t="array" aca="1" ref="G383" ca="1">IFERROR(INDEX(tbVisitas[],MATCH(SMALL(IF((tbVisitas[Realizada?]="Sim")*(tbVisitas[Cliente]=$B$5)*(tbVisitas[Data]&gt;=VLOOKUP($B$7,Aux!$E$2:$G$13,2,FALSE))*(tbVisitas[Data]&lt;=VLOOKUP($B$7,Aux!$E$2:$G$13,3,FALSE))=1,tbVisitas[Linha]),ROW(A378)),IF((tbVisitas[Realizada?]="Sim")*(tbVisitas[Cliente]=$B$5)*(tbVisitas[Data]&gt;=VLOOKUP($B$7,Aux!$E$2:$G$13,2,FALSE))*(tbVisitas[Data]&lt;=VLOOKUP($B$7,Aux!$E$2:$G$13,3,FALSE))=1,tbVisitas[Linha]),0),9),"")</f>
        <v/>
      </c>
      <c r="I383" s="28" t="str">
        <f ca="1">IF($N383="","",IFERROR(INDEX(tbVisitas[],MATCH($N383,tbVisitas[Linha],0),2),""))</f>
        <v/>
      </c>
      <c r="J383" s="28" t="str">
        <f ca="1">IF($N383="","",IFERROR(INDEX(tbVisitas[],MATCH($N383,tbVisitas[Linha],0),5),""))</f>
        <v/>
      </c>
      <c r="K383" s="29" t="str">
        <f ca="1">IF($N383="","",IFERROR(INDEX(tbVisitas[],MATCH($N383,tbVisitas[Linha],0),1),""))</f>
        <v/>
      </c>
      <c r="L383" s="30" t="str">
        <f ca="1">IF($N383="","",IFERROR(INDEX(tbVisitas[],MATCH($N383,tbVisitas[Linha],0),6),""))</f>
        <v/>
      </c>
      <c r="M383" s="30" t="str">
        <f ca="1">IF($N383="","",IFERROR(INDEX(tbVisitas[],MATCH($N383,tbVisitas[Linha],0),7),""))</f>
        <v/>
      </c>
      <c r="N383" s="30" t="str">
        <f t="array" aca="1" ref="N383" ca="1">IFERROR(INDEX(tbVisitas[],MATCH(SMALL(IF((tbVisitas[Realizada?]&lt;&gt;"Sim")*(tbVisitas[Cliente]=$B$5)*(tbVisitas[Data]&gt;=VLOOKUP($B$7,Aux!$E$2:$G$13,2,FALSE))*(tbVisitas[Data]&lt;=VLOOKUP($B$7,Aux!$E$2:$G$13,3,FALSE))=1,tbVisitas[Linha]),ROW(H378)),IF((tbVisitas[Realizada?]&lt;&gt;"Sim")*(tbVisitas[Cliente]=$B$5)*(tbVisitas[Data]&gt;=VLOOKUP($B$7,Aux!$E$2:$G$13,2,FALSE))*(tbVisitas[Data]&lt;=VLOOKUP($B$7,Aux!$E$2:$G$13,3,FALSE))=1,tbVisitas[Linha]),0),9),"")</f>
        <v/>
      </c>
    </row>
    <row r="384" spans="4:14" ht="30" customHeight="1" x14ac:dyDescent="0.25">
      <c r="D384" s="28" t="str">
        <f ca="1">IF($G384="","",IFERROR(INDEX(tbVisitas[],MATCH($G384,tbVisitas[Linha],0),2),""))</f>
        <v/>
      </c>
      <c r="E384" s="28" t="str">
        <f ca="1">IF($G384="","",IFERROR(INDEX(tbVisitas[],MATCH($G384,tbVisitas[Linha],0),5),""))</f>
        <v/>
      </c>
      <c r="F384" s="29" t="str">
        <f ca="1">IF($G384="","",IFERROR(INDEX(tbVisitas[],MATCH($G384,tbVisitas[Linha],0),1),""))</f>
        <v/>
      </c>
      <c r="G384" s="30" t="str">
        <f t="array" aca="1" ref="G384" ca="1">IFERROR(INDEX(tbVisitas[],MATCH(SMALL(IF((tbVisitas[Realizada?]="Sim")*(tbVisitas[Cliente]=$B$5)*(tbVisitas[Data]&gt;=VLOOKUP($B$7,Aux!$E$2:$G$13,2,FALSE))*(tbVisitas[Data]&lt;=VLOOKUP($B$7,Aux!$E$2:$G$13,3,FALSE))=1,tbVisitas[Linha]),ROW(A379)),IF((tbVisitas[Realizada?]="Sim")*(tbVisitas[Cliente]=$B$5)*(tbVisitas[Data]&gt;=VLOOKUP($B$7,Aux!$E$2:$G$13,2,FALSE))*(tbVisitas[Data]&lt;=VLOOKUP($B$7,Aux!$E$2:$G$13,3,FALSE))=1,tbVisitas[Linha]),0),9),"")</f>
        <v/>
      </c>
      <c r="I384" s="28" t="str">
        <f ca="1">IF($N384="","",IFERROR(INDEX(tbVisitas[],MATCH($N384,tbVisitas[Linha],0),2),""))</f>
        <v/>
      </c>
      <c r="J384" s="28" t="str">
        <f ca="1">IF($N384="","",IFERROR(INDEX(tbVisitas[],MATCH($N384,tbVisitas[Linha],0),5),""))</f>
        <v/>
      </c>
      <c r="K384" s="29" t="str">
        <f ca="1">IF($N384="","",IFERROR(INDEX(tbVisitas[],MATCH($N384,tbVisitas[Linha],0),1),""))</f>
        <v/>
      </c>
      <c r="L384" s="30" t="str">
        <f ca="1">IF($N384="","",IFERROR(INDEX(tbVisitas[],MATCH($N384,tbVisitas[Linha],0),6),""))</f>
        <v/>
      </c>
      <c r="M384" s="30" t="str">
        <f ca="1">IF($N384="","",IFERROR(INDEX(tbVisitas[],MATCH($N384,tbVisitas[Linha],0),7),""))</f>
        <v/>
      </c>
      <c r="N384" s="30" t="str">
        <f t="array" aca="1" ref="N384" ca="1">IFERROR(INDEX(tbVisitas[],MATCH(SMALL(IF((tbVisitas[Realizada?]&lt;&gt;"Sim")*(tbVisitas[Cliente]=$B$5)*(tbVisitas[Data]&gt;=VLOOKUP($B$7,Aux!$E$2:$G$13,2,FALSE))*(tbVisitas[Data]&lt;=VLOOKUP($B$7,Aux!$E$2:$G$13,3,FALSE))=1,tbVisitas[Linha]),ROW(H379)),IF((tbVisitas[Realizada?]&lt;&gt;"Sim")*(tbVisitas[Cliente]=$B$5)*(tbVisitas[Data]&gt;=VLOOKUP($B$7,Aux!$E$2:$G$13,2,FALSE))*(tbVisitas[Data]&lt;=VLOOKUP($B$7,Aux!$E$2:$G$13,3,FALSE))=1,tbVisitas[Linha]),0),9),"")</f>
        <v/>
      </c>
    </row>
    <row r="385" spans="4:14" ht="30" customHeight="1" x14ac:dyDescent="0.25">
      <c r="D385" s="28" t="str">
        <f ca="1">IF($G385="","",IFERROR(INDEX(tbVisitas[],MATCH($G385,tbVisitas[Linha],0),2),""))</f>
        <v/>
      </c>
      <c r="E385" s="28" t="str">
        <f ca="1">IF($G385="","",IFERROR(INDEX(tbVisitas[],MATCH($G385,tbVisitas[Linha],0),5),""))</f>
        <v/>
      </c>
      <c r="F385" s="29" t="str">
        <f ca="1">IF($G385="","",IFERROR(INDEX(tbVisitas[],MATCH($G385,tbVisitas[Linha],0),1),""))</f>
        <v/>
      </c>
      <c r="G385" s="30" t="str">
        <f t="array" aca="1" ref="G385" ca="1">IFERROR(INDEX(tbVisitas[],MATCH(SMALL(IF((tbVisitas[Realizada?]="Sim")*(tbVisitas[Cliente]=$B$5)*(tbVisitas[Data]&gt;=VLOOKUP($B$7,Aux!$E$2:$G$13,2,FALSE))*(tbVisitas[Data]&lt;=VLOOKUP($B$7,Aux!$E$2:$G$13,3,FALSE))=1,tbVisitas[Linha]),ROW(A380)),IF((tbVisitas[Realizada?]="Sim")*(tbVisitas[Cliente]=$B$5)*(tbVisitas[Data]&gt;=VLOOKUP($B$7,Aux!$E$2:$G$13,2,FALSE))*(tbVisitas[Data]&lt;=VLOOKUP($B$7,Aux!$E$2:$G$13,3,FALSE))=1,tbVisitas[Linha]),0),9),"")</f>
        <v/>
      </c>
      <c r="I385" s="28" t="str">
        <f ca="1">IF($N385="","",IFERROR(INDEX(tbVisitas[],MATCH($N385,tbVisitas[Linha],0),2),""))</f>
        <v/>
      </c>
      <c r="J385" s="28" t="str">
        <f ca="1">IF($N385="","",IFERROR(INDEX(tbVisitas[],MATCH($N385,tbVisitas[Linha],0),5),""))</f>
        <v/>
      </c>
      <c r="K385" s="29" t="str">
        <f ca="1">IF($N385="","",IFERROR(INDEX(tbVisitas[],MATCH($N385,tbVisitas[Linha],0),1),""))</f>
        <v/>
      </c>
      <c r="L385" s="30" t="str">
        <f ca="1">IF($N385="","",IFERROR(INDEX(tbVisitas[],MATCH($N385,tbVisitas[Linha],0),6),""))</f>
        <v/>
      </c>
      <c r="M385" s="30" t="str">
        <f ca="1">IF($N385="","",IFERROR(INDEX(tbVisitas[],MATCH($N385,tbVisitas[Linha],0),7),""))</f>
        <v/>
      </c>
      <c r="N385" s="30" t="str">
        <f t="array" aca="1" ref="N385" ca="1">IFERROR(INDEX(tbVisitas[],MATCH(SMALL(IF((tbVisitas[Realizada?]&lt;&gt;"Sim")*(tbVisitas[Cliente]=$B$5)*(tbVisitas[Data]&gt;=VLOOKUP($B$7,Aux!$E$2:$G$13,2,FALSE))*(tbVisitas[Data]&lt;=VLOOKUP($B$7,Aux!$E$2:$G$13,3,FALSE))=1,tbVisitas[Linha]),ROW(H380)),IF((tbVisitas[Realizada?]&lt;&gt;"Sim")*(tbVisitas[Cliente]=$B$5)*(tbVisitas[Data]&gt;=VLOOKUP($B$7,Aux!$E$2:$G$13,2,FALSE))*(tbVisitas[Data]&lt;=VLOOKUP($B$7,Aux!$E$2:$G$13,3,FALSE))=1,tbVisitas[Linha]),0),9),"")</f>
        <v/>
      </c>
    </row>
    <row r="386" spans="4:14" ht="30" customHeight="1" x14ac:dyDescent="0.25">
      <c r="D386" s="28" t="str">
        <f ca="1">IF($G386="","",IFERROR(INDEX(tbVisitas[],MATCH($G386,tbVisitas[Linha],0),2),""))</f>
        <v/>
      </c>
      <c r="E386" s="28" t="str">
        <f ca="1">IF($G386="","",IFERROR(INDEX(tbVisitas[],MATCH($G386,tbVisitas[Linha],0),5),""))</f>
        <v/>
      </c>
      <c r="F386" s="29" t="str">
        <f ca="1">IF($G386="","",IFERROR(INDEX(tbVisitas[],MATCH($G386,tbVisitas[Linha],0),1),""))</f>
        <v/>
      </c>
      <c r="G386" s="30" t="str">
        <f t="array" aca="1" ref="G386" ca="1">IFERROR(INDEX(tbVisitas[],MATCH(SMALL(IF((tbVisitas[Realizada?]="Sim")*(tbVisitas[Cliente]=$B$5)*(tbVisitas[Data]&gt;=VLOOKUP($B$7,Aux!$E$2:$G$13,2,FALSE))*(tbVisitas[Data]&lt;=VLOOKUP($B$7,Aux!$E$2:$G$13,3,FALSE))=1,tbVisitas[Linha]),ROW(A381)),IF((tbVisitas[Realizada?]="Sim")*(tbVisitas[Cliente]=$B$5)*(tbVisitas[Data]&gt;=VLOOKUP($B$7,Aux!$E$2:$G$13,2,FALSE))*(tbVisitas[Data]&lt;=VLOOKUP($B$7,Aux!$E$2:$G$13,3,FALSE))=1,tbVisitas[Linha]),0),9),"")</f>
        <v/>
      </c>
      <c r="I386" s="28" t="str">
        <f ca="1">IF($N386="","",IFERROR(INDEX(tbVisitas[],MATCH($N386,tbVisitas[Linha],0),2),""))</f>
        <v/>
      </c>
      <c r="J386" s="28" t="str">
        <f ca="1">IF($N386="","",IFERROR(INDEX(tbVisitas[],MATCH($N386,tbVisitas[Linha],0),5),""))</f>
        <v/>
      </c>
      <c r="K386" s="29" t="str">
        <f ca="1">IF($N386="","",IFERROR(INDEX(tbVisitas[],MATCH($N386,tbVisitas[Linha],0),1),""))</f>
        <v/>
      </c>
      <c r="L386" s="30" t="str">
        <f ca="1">IF($N386="","",IFERROR(INDEX(tbVisitas[],MATCH($N386,tbVisitas[Linha],0),6),""))</f>
        <v/>
      </c>
      <c r="M386" s="30" t="str">
        <f ca="1">IF($N386="","",IFERROR(INDEX(tbVisitas[],MATCH($N386,tbVisitas[Linha],0),7),""))</f>
        <v/>
      </c>
      <c r="N386" s="30" t="str">
        <f t="array" aca="1" ref="N386" ca="1">IFERROR(INDEX(tbVisitas[],MATCH(SMALL(IF((tbVisitas[Realizada?]&lt;&gt;"Sim")*(tbVisitas[Cliente]=$B$5)*(tbVisitas[Data]&gt;=VLOOKUP($B$7,Aux!$E$2:$G$13,2,FALSE))*(tbVisitas[Data]&lt;=VLOOKUP($B$7,Aux!$E$2:$G$13,3,FALSE))=1,tbVisitas[Linha]),ROW(H381)),IF((tbVisitas[Realizada?]&lt;&gt;"Sim")*(tbVisitas[Cliente]=$B$5)*(tbVisitas[Data]&gt;=VLOOKUP($B$7,Aux!$E$2:$G$13,2,FALSE))*(tbVisitas[Data]&lt;=VLOOKUP($B$7,Aux!$E$2:$G$13,3,FALSE))=1,tbVisitas[Linha]),0),9),"")</f>
        <v/>
      </c>
    </row>
    <row r="387" spans="4:14" ht="30" customHeight="1" x14ac:dyDescent="0.25">
      <c r="D387" s="28" t="str">
        <f ca="1">IF($G387="","",IFERROR(INDEX(tbVisitas[],MATCH($G387,tbVisitas[Linha],0),2),""))</f>
        <v/>
      </c>
      <c r="E387" s="28" t="str">
        <f ca="1">IF($G387="","",IFERROR(INDEX(tbVisitas[],MATCH($G387,tbVisitas[Linha],0),5),""))</f>
        <v/>
      </c>
      <c r="F387" s="29" t="str">
        <f ca="1">IF($G387="","",IFERROR(INDEX(tbVisitas[],MATCH($G387,tbVisitas[Linha],0),1),""))</f>
        <v/>
      </c>
      <c r="G387" s="30" t="str">
        <f t="array" aca="1" ref="G387" ca="1">IFERROR(INDEX(tbVisitas[],MATCH(SMALL(IF((tbVisitas[Realizada?]="Sim")*(tbVisitas[Cliente]=$B$5)*(tbVisitas[Data]&gt;=VLOOKUP($B$7,Aux!$E$2:$G$13,2,FALSE))*(tbVisitas[Data]&lt;=VLOOKUP($B$7,Aux!$E$2:$G$13,3,FALSE))=1,tbVisitas[Linha]),ROW(A382)),IF((tbVisitas[Realizada?]="Sim")*(tbVisitas[Cliente]=$B$5)*(tbVisitas[Data]&gt;=VLOOKUP($B$7,Aux!$E$2:$G$13,2,FALSE))*(tbVisitas[Data]&lt;=VLOOKUP($B$7,Aux!$E$2:$G$13,3,FALSE))=1,tbVisitas[Linha]),0),9),"")</f>
        <v/>
      </c>
      <c r="I387" s="28" t="str">
        <f ca="1">IF($N387="","",IFERROR(INDEX(tbVisitas[],MATCH($N387,tbVisitas[Linha],0),2),""))</f>
        <v/>
      </c>
      <c r="J387" s="28" t="str">
        <f ca="1">IF($N387="","",IFERROR(INDEX(tbVisitas[],MATCH($N387,tbVisitas[Linha],0),5),""))</f>
        <v/>
      </c>
      <c r="K387" s="29" t="str">
        <f ca="1">IF($N387="","",IFERROR(INDEX(tbVisitas[],MATCH($N387,tbVisitas[Linha],0),1),""))</f>
        <v/>
      </c>
      <c r="L387" s="30" t="str">
        <f ca="1">IF($N387="","",IFERROR(INDEX(tbVisitas[],MATCH($N387,tbVisitas[Linha],0),6),""))</f>
        <v/>
      </c>
      <c r="M387" s="30" t="str">
        <f ca="1">IF($N387="","",IFERROR(INDEX(tbVisitas[],MATCH($N387,tbVisitas[Linha],0),7),""))</f>
        <v/>
      </c>
      <c r="N387" s="30" t="str">
        <f t="array" aca="1" ref="N387" ca="1">IFERROR(INDEX(tbVisitas[],MATCH(SMALL(IF((tbVisitas[Realizada?]&lt;&gt;"Sim")*(tbVisitas[Cliente]=$B$5)*(tbVisitas[Data]&gt;=VLOOKUP($B$7,Aux!$E$2:$G$13,2,FALSE))*(tbVisitas[Data]&lt;=VLOOKUP($B$7,Aux!$E$2:$G$13,3,FALSE))=1,tbVisitas[Linha]),ROW(H382)),IF((tbVisitas[Realizada?]&lt;&gt;"Sim")*(tbVisitas[Cliente]=$B$5)*(tbVisitas[Data]&gt;=VLOOKUP($B$7,Aux!$E$2:$G$13,2,FALSE))*(tbVisitas[Data]&lt;=VLOOKUP($B$7,Aux!$E$2:$G$13,3,FALSE))=1,tbVisitas[Linha]),0),9),"")</f>
        <v/>
      </c>
    </row>
    <row r="388" spans="4:14" ht="30" customHeight="1" x14ac:dyDescent="0.25">
      <c r="D388" s="28" t="str">
        <f ca="1">IF($G388="","",IFERROR(INDEX(tbVisitas[],MATCH($G388,tbVisitas[Linha],0),2),""))</f>
        <v/>
      </c>
      <c r="E388" s="28" t="str">
        <f ca="1">IF($G388="","",IFERROR(INDEX(tbVisitas[],MATCH($G388,tbVisitas[Linha],0),5),""))</f>
        <v/>
      </c>
      <c r="F388" s="29" t="str">
        <f ca="1">IF($G388="","",IFERROR(INDEX(tbVisitas[],MATCH($G388,tbVisitas[Linha],0),1),""))</f>
        <v/>
      </c>
      <c r="G388" s="30" t="str">
        <f t="array" aca="1" ref="G388" ca="1">IFERROR(INDEX(tbVisitas[],MATCH(SMALL(IF((tbVisitas[Realizada?]="Sim")*(tbVisitas[Cliente]=$B$5)*(tbVisitas[Data]&gt;=VLOOKUP($B$7,Aux!$E$2:$G$13,2,FALSE))*(tbVisitas[Data]&lt;=VLOOKUP($B$7,Aux!$E$2:$G$13,3,FALSE))=1,tbVisitas[Linha]),ROW(A383)),IF((tbVisitas[Realizada?]="Sim")*(tbVisitas[Cliente]=$B$5)*(tbVisitas[Data]&gt;=VLOOKUP($B$7,Aux!$E$2:$G$13,2,FALSE))*(tbVisitas[Data]&lt;=VLOOKUP($B$7,Aux!$E$2:$G$13,3,FALSE))=1,tbVisitas[Linha]),0),9),"")</f>
        <v/>
      </c>
      <c r="I388" s="28" t="str">
        <f ca="1">IF($N388="","",IFERROR(INDEX(tbVisitas[],MATCH($N388,tbVisitas[Linha],0),2),""))</f>
        <v/>
      </c>
      <c r="J388" s="28" t="str">
        <f ca="1">IF($N388="","",IFERROR(INDEX(tbVisitas[],MATCH($N388,tbVisitas[Linha],0),5),""))</f>
        <v/>
      </c>
      <c r="K388" s="29" t="str">
        <f ca="1">IF($N388="","",IFERROR(INDEX(tbVisitas[],MATCH($N388,tbVisitas[Linha],0),1),""))</f>
        <v/>
      </c>
      <c r="L388" s="30" t="str">
        <f ca="1">IF($N388="","",IFERROR(INDEX(tbVisitas[],MATCH($N388,tbVisitas[Linha],0),6),""))</f>
        <v/>
      </c>
      <c r="M388" s="30" t="str">
        <f ca="1">IF($N388="","",IFERROR(INDEX(tbVisitas[],MATCH($N388,tbVisitas[Linha],0),7),""))</f>
        <v/>
      </c>
      <c r="N388" s="30" t="str">
        <f t="array" aca="1" ref="N388" ca="1">IFERROR(INDEX(tbVisitas[],MATCH(SMALL(IF((tbVisitas[Realizada?]&lt;&gt;"Sim")*(tbVisitas[Cliente]=$B$5)*(tbVisitas[Data]&gt;=VLOOKUP($B$7,Aux!$E$2:$G$13,2,FALSE))*(tbVisitas[Data]&lt;=VLOOKUP($B$7,Aux!$E$2:$G$13,3,FALSE))=1,tbVisitas[Linha]),ROW(H383)),IF((tbVisitas[Realizada?]&lt;&gt;"Sim")*(tbVisitas[Cliente]=$B$5)*(tbVisitas[Data]&gt;=VLOOKUP($B$7,Aux!$E$2:$G$13,2,FALSE))*(tbVisitas[Data]&lt;=VLOOKUP($B$7,Aux!$E$2:$G$13,3,FALSE))=1,tbVisitas[Linha]),0),9),"")</f>
        <v/>
      </c>
    </row>
    <row r="389" spans="4:14" ht="30" customHeight="1" x14ac:dyDescent="0.25">
      <c r="D389" s="28" t="str">
        <f ca="1">IF($G389="","",IFERROR(INDEX(tbVisitas[],MATCH($G389,tbVisitas[Linha],0),2),""))</f>
        <v/>
      </c>
      <c r="E389" s="28" t="str">
        <f ca="1">IF($G389="","",IFERROR(INDEX(tbVisitas[],MATCH($G389,tbVisitas[Linha],0),5),""))</f>
        <v/>
      </c>
      <c r="F389" s="29" t="str">
        <f ca="1">IF($G389="","",IFERROR(INDEX(tbVisitas[],MATCH($G389,tbVisitas[Linha],0),1),""))</f>
        <v/>
      </c>
      <c r="G389" s="30" t="str">
        <f t="array" aca="1" ref="G389" ca="1">IFERROR(INDEX(tbVisitas[],MATCH(SMALL(IF((tbVisitas[Realizada?]="Sim")*(tbVisitas[Cliente]=$B$5)*(tbVisitas[Data]&gt;=VLOOKUP($B$7,Aux!$E$2:$G$13,2,FALSE))*(tbVisitas[Data]&lt;=VLOOKUP($B$7,Aux!$E$2:$G$13,3,FALSE))=1,tbVisitas[Linha]),ROW(A384)),IF((tbVisitas[Realizada?]="Sim")*(tbVisitas[Cliente]=$B$5)*(tbVisitas[Data]&gt;=VLOOKUP($B$7,Aux!$E$2:$G$13,2,FALSE))*(tbVisitas[Data]&lt;=VLOOKUP($B$7,Aux!$E$2:$G$13,3,FALSE))=1,tbVisitas[Linha]),0),9),"")</f>
        <v/>
      </c>
      <c r="I389" s="28" t="str">
        <f ca="1">IF($N389="","",IFERROR(INDEX(tbVisitas[],MATCH($N389,tbVisitas[Linha],0),2),""))</f>
        <v/>
      </c>
      <c r="J389" s="28" t="str">
        <f ca="1">IF($N389="","",IFERROR(INDEX(tbVisitas[],MATCH($N389,tbVisitas[Linha],0),5),""))</f>
        <v/>
      </c>
      <c r="K389" s="29" t="str">
        <f ca="1">IF($N389="","",IFERROR(INDEX(tbVisitas[],MATCH($N389,tbVisitas[Linha],0),1),""))</f>
        <v/>
      </c>
      <c r="L389" s="30" t="str">
        <f ca="1">IF($N389="","",IFERROR(INDEX(tbVisitas[],MATCH($N389,tbVisitas[Linha],0),6),""))</f>
        <v/>
      </c>
      <c r="M389" s="30" t="str">
        <f ca="1">IF($N389="","",IFERROR(INDEX(tbVisitas[],MATCH($N389,tbVisitas[Linha],0),7),""))</f>
        <v/>
      </c>
      <c r="N389" s="30" t="str">
        <f t="array" aca="1" ref="N389" ca="1">IFERROR(INDEX(tbVisitas[],MATCH(SMALL(IF((tbVisitas[Realizada?]&lt;&gt;"Sim")*(tbVisitas[Cliente]=$B$5)*(tbVisitas[Data]&gt;=VLOOKUP($B$7,Aux!$E$2:$G$13,2,FALSE))*(tbVisitas[Data]&lt;=VLOOKUP($B$7,Aux!$E$2:$G$13,3,FALSE))=1,tbVisitas[Linha]),ROW(H384)),IF((tbVisitas[Realizada?]&lt;&gt;"Sim")*(tbVisitas[Cliente]=$B$5)*(tbVisitas[Data]&gt;=VLOOKUP($B$7,Aux!$E$2:$G$13,2,FALSE))*(tbVisitas[Data]&lt;=VLOOKUP($B$7,Aux!$E$2:$G$13,3,FALSE))=1,tbVisitas[Linha]),0),9),"")</f>
        <v/>
      </c>
    </row>
    <row r="390" spans="4:14" ht="30" customHeight="1" x14ac:dyDescent="0.25">
      <c r="D390" s="28" t="str">
        <f ca="1">IF($G390="","",IFERROR(INDEX(tbVisitas[],MATCH($G390,tbVisitas[Linha],0),2),""))</f>
        <v/>
      </c>
      <c r="E390" s="28" t="str">
        <f ca="1">IF($G390="","",IFERROR(INDEX(tbVisitas[],MATCH($G390,tbVisitas[Linha],0),5),""))</f>
        <v/>
      </c>
      <c r="F390" s="29" t="str">
        <f ca="1">IF($G390="","",IFERROR(INDEX(tbVisitas[],MATCH($G390,tbVisitas[Linha],0),1),""))</f>
        <v/>
      </c>
      <c r="G390" s="30" t="str">
        <f t="array" aca="1" ref="G390" ca="1">IFERROR(INDEX(tbVisitas[],MATCH(SMALL(IF((tbVisitas[Realizada?]="Sim")*(tbVisitas[Cliente]=$B$5)*(tbVisitas[Data]&gt;=VLOOKUP($B$7,Aux!$E$2:$G$13,2,FALSE))*(tbVisitas[Data]&lt;=VLOOKUP($B$7,Aux!$E$2:$G$13,3,FALSE))=1,tbVisitas[Linha]),ROW(A385)),IF((tbVisitas[Realizada?]="Sim")*(tbVisitas[Cliente]=$B$5)*(tbVisitas[Data]&gt;=VLOOKUP($B$7,Aux!$E$2:$G$13,2,FALSE))*(tbVisitas[Data]&lt;=VLOOKUP($B$7,Aux!$E$2:$G$13,3,FALSE))=1,tbVisitas[Linha]),0),9),"")</f>
        <v/>
      </c>
      <c r="I390" s="28" t="str">
        <f ca="1">IF($N390="","",IFERROR(INDEX(tbVisitas[],MATCH($N390,tbVisitas[Linha],0),2),""))</f>
        <v/>
      </c>
      <c r="J390" s="28" t="str">
        <f ca="1">IF($N390="","",IFERROR(INDEX(tbVisitas[],MATCH($N390,tbVisitas[Linha],0),5),""))</f>
        <v/>
      </c>
      <c r="K390" s="29" t="str">
        <f ca="1">IF($N390="","",IFERROR(INDEX(tbVisitas[],MATCH($N390,tbVisitas[Linha],0),1),""))</f>
        <v/>
      </c>
      <c r="L390" s="30" t="str">
        <f ca="1">IF($N390="","",IFERROR(INDEX(tbVisitas[],MATCH($N390,tbVisitas[Linha],0),6),""))</f>
        <v/>
      </c>
      <c r="M390" s="30" t="str">
        <f ca="1">IF($N390="","",IFERROR(INDEX(tbVisitas[],MATCH($N390,tbVisitas[Linha],0),7),""))</f>
        <v/>
      </c>
      <c r="N390" s="30" t="str">
        <f t="array" aca="1" ref="N390" ca="1">IFERROR(INDEX(tbVisitas[],MATCH(SMALL(IF((tbVisitas[Realizada?]&lt;&gt;"Sim")*(tbVisitas[Cliente]=$B$5)*(tbVisitas[Data]&gt;=VLOOKUP($B$7,Aux!$E$2:$G$13,2,FALSE))*(tbVisitas[Data]&lt;=VLOOKUP($B$7,Aux!$E$2:$G$13,3,FALSE))=1,tbVisitas[Linha]),ROW(H385)),IF((tbVisitas[Realizada?]&lt;&gt;"Sim")*(tbVisitas[Cliente]=$B$5)*(tbVisitas[Data]&gt;=VLOOKUP($B$7,Aux!$E$2:$G$13,2,FALSE))*(tbVisitas[Data]&lt;=VLOOKUP($B$7,Aux!$E$2:$G$13,3,FALSE))=1,tbVisitas[Linha]),0),9),"")</f>
        <v/>
      </c>
    </row>
    <row r="391" spans="4:14" ht="30" customHeight="1" x14ac:dyDescent="0.25">
      <c r="D391" s="28" t="str">
        <f ca="1">IF($G391="","",IFERROR(INDEX(tbVisitas[],MATCH($G391,tbVisitas[Linha],0),2),""))</f>
        <v/>
      </c>
      <c r="E391" s="28" t="str">
        <f ca="1">IF($G391="","",IFERROR(INDEX(tbVisitas[],MATCH($G391,tbVisitas[Linha],0),5),""))</f>
        <v/>
      </c>
      <c r="F391" s="29" t="str">
        <f ca="1">IF($G391="","",IFERROR(INDEX(tbVisitas[],MATCH($G391,tbVisitas[Linha],0),1),""))</f>
        <v/>
      </c>
      <c r="G391" s="30" t="str">
        <f t="array" aca="1" ref="G391" ca="1">IFERROR(INDEX(tbVisitas[],MATCH(SMALL(IF((tbVisitas[Realizada?]="Sim")*(tbVisitas[Cliente]=$B$5)*(tbVisitas[Data]&gt;=VLOOKUP($B$7,Aux!$E$2:$G$13,2,FALSE))*(tbVisitas[Data]&lt;=VLOOKUP($B$7,Aux!$E$2:$G$13,3,FALSE))=1,tbVisitas[Linha]),ROW(A386)),IF((tbVisitas[Realizada?]="Sim")*(tbVisitas[Cliente]=$B$5)*(tbVisitas[Data]&gt;=VLOOKUP($B$7,Aux!$E$2:$G$13,2,FALSE))*(tbVisitas[Data]&lt;=VLOOKUP($B$7,Aux!$E$2:$G$13,3,FALSE))=1,tbVisitas[Linha]),0),9),"")</f>
        <v/>
      </c>
      <c r="I391" s="28" t="str">
        <f ca="1">IF($N391="","",IFERROR(INDEX(tbVisitas[],MATCH($N391,tbVisitas[Linha],0),2),""))</f>
        <v/>
      </c>
      <c r="J391" s="28" t="str">
        <f ca="1">IF($N391="","",IFERROR(INDEX(tbVisitas[],MATCH($N391,tbVisitas[Linha],0),5),""))</f>
        <v/>
      </c>
      <c r="K391" s="29" t="str">
        <f ca="1">IF($N391="","",IFERROR(INDEX(tbVisitas[],MATCH($N391,tbVisitas[Linha],0),1),""))</f>
        <v/>
      </c>
      <c r="L391" s="30" t="str">
        <f ca="1">IF($N391="","",IFERROR(INDEX(tbVisitas[],MATCH($N391,tbVisitas[Linha],0),6),""))</f>
        <v/>
      </c>
      <c r="M391" s="30" t="str">
        <f ca="1">IF($N391="","",IFERROR(INDEX(tbVisitas[],MATCH($N391,tbVisitas[Linha],0),7),""))</f>
        <v/>
      </c>
      <c r="N391" s="30" t="str">
        <f t="array" aca="1" ref="N391" ca="1">IFERROR(INDEX(tbVisitas[],MATCH(SMALL(IF((tbVisitas[Realizada?]&lt;&gt;"Sim")*(tbVisitas[Cliente]=$B$5)*(tbVisitas[Data]&gt;=VLOOKUP($B$7,Aux!$E$2:$G$13,2,FALSE))*(tbVisitas[Data]&lt;=VLOOKUP($B$7,Aux!$E$2:$G$13,3,FALSE))=1,tbVisitas[Linha]),ROW(H386)),IF((tbVisitas[Realizada?]&lt;&gt;"Sim")*(tbVisitas[Cliente]=$B$5)*(tbVisitas[Data]&gt;=VLOOKUP($B$7,Aux!$E$2:$G$13,2,FALSE))*(tbVisitas[Data]&lt;=VLOOKUP($B$7,Aux!$E$2:$G$13,3,FALSE))=1,tbVisitas[Linha]),0),9),"")</f>
        <v/>
      </c>
    </row>
    <row r="392" spans="4:14" ht="30" customHeight="1" x14ac:dyDescent="0.25">
      <c r="D392" s="28" t="str">
        <f ca="1">IF($G392="","",IFERROR(INDEX(tbVisitas[],MATCH($G392,tbVisitas[Linha],0),2),""))</f>
        <v/>
      </c>
      <c r="E392" s="28" t="str">
        <f ca="1">IF($G392="","",IFERROR(INDEX(tbVisitas[],MATCH($G392,tbVisitas[Linha],0),5),""))</f>
        <v/>
      </c>
      <c r="F392" s="29" t="str">
        <f ca="1">IF($G392="","",IFERROR(INDEX(tbVisitas[],MATCH($G392,tbVisitas[Linha],0),1),""))</f>
        <v/>
      </c>
      <c r="G392" s="30" t="str">
        <f t="array" aca="1" ref="G392" ca="1">IFERROR(INDEX(tbVisitas[],MATCH(SMALL(IF((tbVisitas[Realizada?]="Sim")*(tbVisitas[Cliente]=$B$5)*(tbVisitas[Data]&gt;=VLOOKUP($B$7,Aux!$E$2:$G$13,2,FALSE))*(tbVisitas[Data]&lt;=VLOOKUP($B$7,Aux!$E$2:$G$13,3,FALSE))=1,tbVisitas[Linha]),ROW(A387)),IF((tbVisitas[Realizada?]="Sim")*(tbVisitas[Cliente]=$B$5)*(tbVisitas[Data]&gt;=VLOOKUP($B$7,Aux!$E$2:$G$13,2,FALSE))*(tbVisitas[Data]&lt;=VLOOKUP($B$7,Aux!$E$2:$G$13,3,FALSE))=1,tbVisitas[Linha]),0),9),"")</f>
        <v/>
      </c>
      <c r="I392" s="28" t="str">
        <f ca="1">IF($N392="","",IFERROR(INDEX(tbVisitas[],MATCH($N392,tbVisitas[Linha],0),2),""))</f>
        <v/>
      </c>
      <c r="J392" s="28" t="str">
        <f ca="1">IF($N392="","",IFERROR(INDEX(tbVisitas[],MATCH($N392,tbVisitas[Linha],0),5),""))</f>
        <v/>
      </c>
      <c r="K392" s="29" t="str">
        <f ca="1">IF($N392="","",IFERROR(INDEX(tbVisitas[],MATCH($N392,tbVisitas[Linha],0),1),""))</f>
        <v/>
      </c>
      <c r="L392" s="30" t="str">
        <f ca="1">IF($N392="","",IFERROR(INDEX(tbVisitas[],MATCH($N392,tbVisitas[Linha],0),6),""))</f>
        <v/>
      </c>
      <c r="M392" s="30" t="str">
        <f ca="1">IF($N392="","",IFERROR(INDEX(tbVisitas[],MATCH($N392,tbVisitas[Linha],0),7),""))</f>
        <v/>
      </c>
      <c r="N392" s="30" t="str">
        <f t="array" aca="1" ref="N392" ca="1">IFERROR(INDEX(tbVisitas[],MATCH(SMALL(IF((tbVisitas[Realizada?]&lt;&gt;"Sim")*(tbVisitas[Cliente]=$B$5)*(tbVisitas[Data]&gt;=VLOOKUP($B$7,Aux!$E$2:$G$13,2,FALSE))*(tbVisitas[Data]&lt;=VLOOKUP($B$7,Aux!$E$2:$G$13,3,FALSE))=1,tbVisitas[Linha]),ROW(H387)),IF((tbVisitas[Realizada?]&lt;&gt;"Sim")*(tbVisitas[Cliente]=$B$5)*(tbVisitas[Data]&gt;=VLOOKUP($B$7,Aux!$E$2:$G$13,2,FALSE))*(tbVisitas[Data]&lt;=VLOOKUP($B$7,Aux!$E$2:$G$13,3,FALSE))=1,tbVisitas[Linha]),0),9),"")</f>
        <v/>
      </c>
    </row>
    <row r="393" spans="4:14" ht="30" customHeight="1" x14ac:dyDescent="0.25">
      <c r="D393" s="28" t="str">
        <f ca="1">IF($G393="","",IFERROR(INDEX(tbVisitas[],MATCH($G393,tbVisitas[Linha],0),2),""))</f>
        <v/>
      </c>
      <c r="E393" s="28" t="str">
        <f ca="1">IF($G393="","",IFERROR(INDEX(tbVisitas[],MATCH($G393,tbVisitas[Linha],0),5),""))</f>
        <v/>
      </c>
      <c r="F393" s="29" t="str">
        <f ca="1">IF($G393="","",IFERROR(INDEX(tbVisitas[],MATCH($G393,tbVisitas[Linha],0),1),""))</f>
        <v/>
      </c>
      <c r="G393" s="30" t="str">
        <f t="array" aca="1" ref="G393" ca="1">IFERROR(INDEX(tbVisitas[],MATCH(SMALL(IF((tbVisitas[Realizada?]="Sim")*(tbVisitas[Cliente]=$B$5)*(tbVisitas[Data]&gt;=VLOOKUP($B$7,Aux!$E$2:$G$13,2,FALSE))*(tbVisitas[Data]&lt;=VLOOKUP($B$7,Aux!$E$2:$G$13,3,FALSE))=1,tbVisitas[Linha]),ROW(A388)),IF((tbVisitas[Realizada?]="Sim")*(tbVisitas[Cliente]=$B$5)*(tbVisitas[Data]&gt;=VLOOKUP($B$7,Aux!$E$2:$G$13,2,FALSE))*(tbVisitas[Data]&lt;=VLOOKUP($B$7,Aux!$E$2:$G$13,3,FALSE))=1,tbVisitas[Linha]),0),9),"")</f>
        <v/>
      </c>
      <c r="I393" s="28" t="str">
        <f ca="1">IF($N393="","",IFERROR(INDEX(tbVisitas[],MATCH($N393,tbVisitas[Linha],0),2),""))</f>
        <v/>
      </c>
      <c r="J393" s="28" t="str">
        <f ca="1">IF($N393="","",IFERROR(INDEX(tbVisitas[],MATCH($N393,tbVisitas[Linha],0),5),""))</f>
        <v/>
      </c>
      <c r="K393" s="29" t="str">
        <f ca="1">IF($N393="","",IFERROR(INDEX(tbVisitas[],MATCH($N393,tbVisitas[Linha],0),1),""))</f>
        <v/>
      </c>
      <c r="L393" s="30" t="str">
        <f ca="1">IF($N393="","",IFERROR(INDEX(tbVisitas[],MATCH($N393,tbVisitas[Linha],0),6),""))</f>
        <v/>
      </c>
      <c r="M393" s="30" t="str">
        <f ca="1">IF($N393="","",IFERROR(INDEX(tbVisitas[],MATCH($N393,tbVisitas[Linha],0),7),""))</f>
        <v/>
      </c>
      <c r="N393" s="30" t="str">
        <f t="array" aca="1" ref="N393" ca="1">IFERROR(INDEX(tbVisitas[],MATCH(SMALL(IF((tbVisitas[Realizada?]&lt;&gt;"Sim")*(tbVisitas[Cliente]=$B$5)*(tbVisitas[Data]&gt;=VLOOKUP($B$7,Aux!$E$2:$G$13,2,FALSE))*(tbVisitas[Data]&lt;=VLOOKUP($B$7,Aux!$E$2:$G$13,3,FALSE))=1,tbVisitas[Linha]),ROW(H388)),IF((tbVisitas[Realizada?]&lt;&gt;"Sim")*(tbVisitas[Cliente]=$B$5)*(tbVisitas[Data]&gt;=VLOOKUP($B$7,Aux!$E$2:$G$13,2,FALSE))*(tbVisitas[Data]&lt;=VLOOKUP($B$7,Aux!$E$2:$G$13,3,FALSE))=1,tbVisitas[Linha]),0),9),"")</f>
        <v/>
      </c>
    </row>
    <row r="394" spans="4:14" ht="30" customHeight="1" x14ac:dyDescent="0.25">
      <c r="D394" s="28" t="str">
        <f ca="1">IF($G394="","",IFERROR(INDEX(tbVisitas[],MATCH($G394,tbVisitas[Linha],0),2),""))</f>
        <v/>
      </c>
      <c r="E394" s="28" t="str">
        <f ca="1">IF($G394="","",IFERROR(INDEX(tbVisitas[],MATCH($G394,tbVisitas[Linha],0),5),""))</f>
        <v/>
      </c>
      <c r="F394" s="29" t="str">
        <f ca="1">IF($G394="","",IFERROR(INDEX(tbVisitas[],MATCH($G394,tbVisitas[Linha],0),1),""))</f>
        <v/>
      </c>
      <c r="G394" s="30" t="str">
        <f t="array" aca="1" ref="G394" ca="1">IFERROR(INDEX(tbVisitas[],MATCH(SMALL(IF((tbVisitas[Realizada?]="Sim")*(tbVisitas[Cliente]=$B$5)*(tbVisitas[Data]&gt;=VLOOKUP($B$7,Aux!$E$2:$G$13,2,FALSE))*(tbVisitas[Data]&lt;=VLOOKUP($B$7,Aux!$E$2:$G$13,3,FALSE))=1,tbVisitas[Linha]),ROW(A389)),IF((tbVisitas[Realizada?]="Sim")*(tbVisitas[Cliente]=$B$5)*(tbVisitas[Data]&gt;=VLOOKUP($B$7,Aux!$E$2:$G$13,2,FALSE))*(tbVisitas[Data]&lt;=VLOOKUP($B$7,Aux!$E$2:$G$13,3,FALSE))=1,tbVisitas[Linha]),0),9),"")</f>
        <v/>
      </c>
      <c r="I394" s="28" t="str">
        <f ca="1">IF($N394="","",IFERROR(INDEX(tbVisitas[],MATCH($N394,tbVisitas[Linha],0),2),""))</f>
        <v/>
      </c>
      <c r="J394" s="28" t="str">
        <f ca="1">IF($N394="","",IFERROR(INDEX(tbVisitas[],MATCH($N394,tbVisitas[Linha],0),5),""))</f>
        <v/>
      </c>
      <c r="K394" s="29" t="str">
        <f ca="1">IF($N394="","",IFERROR(INDEX(tbVisitas[],MATCH($N394,tbVisitas[Linha],0),1),""))</f>
        <v/>
      </c>
      <c r="L394" s="30" t="str">
        <f ca="1">IF($N394="","",IFERROR(INDEX(tbVisitas[],MATCH($N394,tbVisitas[Linha],0),6),""))</f>
        <v/>
      </c>
      <c r="M394" s="30" t="str">
        <f ca="1">IF($N394="","",IFERROR(INDEX(tbVisitas[],MATCH($N394,tbVisitas[Linha],0),7),""))</f>
        <v/>
      </c>
      <c r="N394" s="30" t="str">
        <f t="array" aca="1" ref="N394" ca="1">IFERROR(INDEX(tbVisitas[],MATCH(SMALL(IF((tbVisitas[Realizada?]&lt;&gt;"Sim")*(tbVisitas[Cliente]=$B$5)*(tbVisitas[Data]&gt;=VLOOKUP($B$7,Aux!$E$2:$G$13,2,FALSE))*(tbVisitas[Data]&lt;=VLOOKUP($B$7,Aux!$E$2:$G$13,3,FALSE))=1,tbVisitas[Linha]),ROW(H389)),IF((tbVisitas[Realizada?]&lt;&gt;"Sim")*(tbVisitas[Cliente]=$B$5)*(tbVisitas[Data]&gt;=VLOOKUP($B$7,Aux!$E$2:$G$13,2,FALSE))*(tbVisitas[Data]&lt;=VLOOKUP($B$7,Aux!$E$2:$G$13,3,FALSE))=1,tbVisitas[Linha]),0),9),"")</f>
        <v/>
      </c>
    </row>
    <row r="395" spans="4:14" ht="30" customHeight="1" x14ac:dyDescent="0.25">
      <c r="D395" s="28" t="str">
        <f ca="1">IF($G395="","",IFERROR(INDEX(tbVisitas[],MATCH($G395,tbVisitas[Linha],0),2),""))</f>
        <v/>
      </c>
      <c r="E395" s="28" t="str">
        <f ca="1">IF($G395="","",IFERROR(INDEX(tbVisitas[],MATCH($G395,tbVisitas[Linha],0),5),""))</f>
        <v/>
      </c>
      <c r="F395" s="29" t="str">
        <f ca="1">IF($G395="","",IFERROR(INDEX(tbVisitas[],MATCH($G395,tbVisitas[Linha],0),1),""))</f>
        <v/>
      </c>
      <c r="G395" s="30" t="str">
        <f t="array" aca="1" ref="G395" ca="1">IFERROR(INDEX(tbVisitas[],MATCH(SMALL(IF((tbVisitas[Realizada?]="Sim")*(tbVisitas[Cliente]=$B$5)*(tbVisitas[Data]&gt;=VLOOKUP($B$7,Aux!$E$2:$G$13,2,FALSE))*(tbVisitas[Data]&lt;=VLOOKUP($B$7,Aux!$E$2:$G$13,3,FALSE))=1,tbVisitas[Linha]),ROW(A390)),IF((tbVisitas[Realizada?]="Sim")*(tbVisitas[Cliente]=$B$5)*(tbVisitas[Data]&gt;=VLOOKUP($B$7,Aux!$E$2:$G$13,2,FALSE))*(tbVisitas[Data]&lt;=VLOOKUP($B$7,Aux!$E$2:$G$13,3,FALSE))=1,tbVisitas[Linha]),0),9),"")</f>
        <v/>
      </c>
      <c r="I395" s="28" t="str">
        <f ca="1">IF($N395="","",IFERROR(INDEX(tbVisitas[],MATCH($N395,tbVisitas[Linha],0),2),""))</f>
        <v/>
      </c>
      <c r="J395" s="28" t="str">
        <f ca="1">IF($N395="","",IFERROR(INDEX(tbVisitas[],MATCH($N395,tbVisitas[Linha],0),5),""))</f>
        <v/>
      </c>
      <c r="K395" s="29" t="str">
        <f ca="1">IF($N395="","",IFERROR(INDEX(tbVisitas[],MATCH($N395,tbVisitas[Linha],0),1),""))</f>
        <v/>
      </c>
      <c r="L395" s="30" t="str">
        <f ca="1">IF($N395="","",IFERROR(INDEX(tbVisitas[],MATCH($N395,tbVisitas[Linha],0),6),""))</f>
        <v/>
      </c>
      <c r="M395" s="30" t="str">
        <f ca="1">IF($N395="","",IFERROR(INDEX(tbVisitas[],MATCH($N395,tbVisitas[Linha],0),7),""))</f>
        <v/>
      </c>
      <c r="N395" s="30" t="str">
        <f t="array" aca="1" ref="N395" ca="1">IFERROR(INDEX(tbVisitas[],MATCH(SMALL(IF((tbVisitas[Realizada?]&lt;&gt;"Sim")*(tbVisitas[Cliente]=$B$5)*(tbVisitas[Data]&gt;=VLOOKUP($B$7,Aux!$E$2:$G$13,2,FALSE))*(tbVisitas[Data]&lt;=VLOOKUP($B$7,Aux!$E$2:$G$13,3,FALSE))=1,tbVisitas[Linha]),ROW(H390)),IF((tbVisitas[Realizada?]&lt;&gt;"Sim")*(tbVisitas[Cliente]=$B$5)*(tbVisitas[Data]&gt;=VLOOKUP($B$7,Aux!$E$2:$G$13,2,FALSE))*(tbVisitas[Data]&lt;=VLOOKUP($B$7,Aux!$E$2:$G$13,3,FALSE))=1,tbVisitas[Linha]),0),9),"")</f>
        <v/>
      </c>
    </row>
    <row r="396" spans="4:14" ht="30" customHeight="1" x14ac:dyDescent="0.25">
      <c r="D396" s="28" t="str">
        <f ca="1">IF($G396="","",IFERROR(INDEX(tbVisitas[],MATCH($G396,tbVisitas[Linha],0),2),""))</f>
        <v/>
      </c>
      <c r="E396" s="28" t="str">
        <f ca="1">IF($G396="","",IFERROR(INDEX(tbVisitas[],MATCH($G396,tbVisitas[Linha],0),5),""))</f>
        <v/>
      </c>
      <c r="F396" s="29" t="str">
        <f ca="1">IF($G396="","",IFERROR(INDEX(tbVisitas[],MATCH($G396,tbVisitas[Linha],0),1),""))</f>
        <v/>
      </c>
      <c r="G396" s="30" t="str">
        <f t="array" aca="1" ref="G396" ca="1">IFERROR(INDEX(tbVisitas[],MATCH(SMALL(IF((tbVisitas[Realizada?]="Sim")*(tbVisitas[Cliente]=$B$5)*(tbVisitas[Data]&gt;=VLOOKUP($B$7,Aux!$E$2:$G$13,2,FALSE))*(tbVisitas[Data]&lt;=VLOOKUP($B$7,Aux!$E$2:$G$13,3,FALSE))=1,tbVisitas[Linha]),ROW(A391)),IF((tbVisitas[Realizada?]="Sim")*(tbVisitas[Cliente]=$B$5)*(tbVisitas[Data]&gt;=VLOOKUP($B$7,Aux!$E$2:$G$13,2,FALSE))*(tbVisitas[Data]&lt;=VLOOKUP($B$7,Aux!$E$2:$G$13,3,FALSE))=1,tbVisitas[Linha]),0),9),"")</f>
        <v/>
      </c>
      <c r="I396" s="28" t="str">
        <f ca="1">IF($N396="","",IFERROR(INDEX(tbVisitas[],MATCH($N396,tbVisitas[Linha],0),2),""))</f>
        <v/>
      </c>
      <c r="J396" s="28" t="str">
        <f ca="1">IF($N396="","",IFERROR(INDEX(tbVisitas[],MATCH($N396,tbVisitas[Linha],0),5),""))</f>
        <v/>
      </c>
      <c r="K396" s="29" t="str">
        <f ca="1">IF($N396="","",IFERROR(INDEX(tbVisitas[],MATCH($N396,tbVisitas[Linha],0),1),""))</f>
        <v/>
      </c>
      <c r="L396" s="30" t="str">
        <f ca="1">IF($N396="","",IFERROR(INDEX(tbVisitas[],MATCH($N396,tbVisitas[Linha],0),6),""))</f>
        <v/>
      </c>
      <c r="M396" s="30" t="str">
        <f ca="1">IF($N396="","",IFERROR(INDEX(tbVisitas[],MATCH($N396,tbVisitas[Linha],0),7),""))</f>
        <v/>
      </c>
      <c r="N396" s="30" t="str">
        <f t="array" aca="1" ref="N396" ca="1">IFERROR(INDEX(tbVisitas[],MATCH(SMALL(IF((tbVisitas[Realizada?]&lt;&gt;"Sim")*(tbVisitas[Cliente]=$B$5)*(tbVisitas[Data]&gt;=VLOOKUP($B$7,Aux!$E$2:$G$13,2,FALSE))*(tbVisitas[Data]&lt;=VLOOKUP($B$7,Aux!$E$2:$G$13,3,FALSE))=1,tbVisitas[Linha]),ROW(H391)),IF((tbVisitas[Realizada?]&lt;&gt;"Sim")*(tbVisitas[Cliente]=$B$5)*(tbVisitas[Data]&gt;=VLOOKUP($B$7,Aux!$E$2:$G$13,2,FALSE))*(tbVisitas[Data]&lt;=VLOOKUP($B$7,Aux!$E$2:$G$13,3,FALSE))=1,tbVisitas[Linha]),0),9),"")</f>
        <v/>
      </c>
    </row>
    <row r="397" spans="4:14" ht="30" customHeight="1" x14ac:dyDescent="0.25">
      <c r="D397" s="28" t="str">
        <f ca="1">IF($G397="","",IFERROR(INDEX(tbVisitas[],MATCH($G397,tbVisitas[Linha],0),2),""))</f>
        <v/>
      </c>
      <c r="E397" s="28" t="str">
        <f ca="1">IF($G397="","",IFERROR(INDEX(tbVisitas[],MATCH($G397,tbVisitas[Linha],0),5),""))</f>
        <v/>
      </c>
      <c r="F397" s="29" t="str">
        <f ca="1">IF($G397="","",IFERROR(INDEX(tbVisitas[],MATCH($G397,tbVisitas[Linha],0),1),""))</f>
        <v/>
      </c>
      <c r="G397" s="30" t="str">
        <f t="array" aca="1" ref="G397" ca="1">IFERROR(INDEX(tbVisitas[],MATCH(SMALL(IF((tbVisitas[Realizada?]="Sim")*(tbVisitas[Cliente]=$B$5)*(tbVisitas[Data]&gt;=VLOOKUP($B$7,Aux!$E$2:$G$13,2,FALSE))*(tbVisitas[Data]&lt;=VLOOKUP($B$7,Aux!$E$2:$G$13,3,FALSE))=1,tbVisitas[Linha]),ROW(A392)),IF((tbVisitas[Realizada?]="Sim")*(tbVisitas[Cliente]=$B$5)*(tbVisitas[Data]&gt;=VLOOKUP($B$7,Aux!$E$2:$G$13,2,FALSE))*(tbVisitas[Data]&lt;=VLOOKUP($B$7,Aux!$E$2:$G$13,3,FALSE))=1,tbVisitas[Linha]),0),9),"")</f>
        <v/>
      </c>
      <c r="I397" s="28" t="str">
        <f ca="1">IF($N397="","",IFERROR(INDEX(tbVisitas[],MATCH($N397,tbVisitas[Linha],0),2),""))</f>
        <v/>
      </c>
      <c r="J397" s="28" t="str">
        <f ca="1">IF($N397="","",IFERROR(INDEX(tbVisitas[],MATCH($N397,tbVisitas[Linha],0),5),""))</f>
        <v/>
      </c>
      <c r="K397" s="29" t="str">
        <f ca="1">IF($N397="","",IFERROR(INDEX(tbVisitas[],MATCH($N397,tbVisitas[Linha],0),1),""))</f>
        <v/>
      </c>
      <c r="L397" s="30" t="str">
        <f ca="1">IF($N397="","",IFERROR(INDEX(tbVisitas[],MATCH($N397,tbVisitas[Linha],0),6),""))</f>
        <v/>
      </c>
      <c r="M397" s="30" t="str">
        <f ca="1">IF($N397="","",IFERROR(INDEX(tbVisitas[],MATCH($N397,tbVisitas[Linha],0),7),""))</f>
        <v/>
      </c>
      <c r="N397" s="30" t="str">
        <f t="array" aca="1" ref="N397" ca="1">IFERROR(INDEX(tbVisitas[],MATCH(SMALL(IF((tbVisitas[Realizada?]&lt;&gt;"Sim")*(tbVisitas[Cliente]=$B$5)*(tbVisitas[Data]&gt;=VLOOKUP($B$7,Aux!$E$2:$G$13,2,FALSE))*(tbVisitas[Data]&lt;=VLOOKUP($B$7,Aux!$E$2:$G$13,3,FALSE))=1,tbVisitas[Linha]),ROW(H392)),IF((tbVisitas[Realizada?]&lt;&gt;"Sim")*(tbVisitas[Cliente]=$B$5)*(tbVisitas[Data]&gt;=VLOOKUP($B$7,Aux!$E$2:$G$13,2,FALSE))*(tbVisitas[Data]&lt;=VLOOKUP($B$7,Aux!$E$2:$G$13,3,FALSE))=1,tbVisitas[Linha]),0),9),"")</f>
        <v/>
      </c>
    </row>
    <row r="398" spans="4:14" ht="30" customHeight="1" x14ac:dyDescent="0.25">
      <c r="D398" s="28" t="str">
        <f ca="1">IF($G398="","",IFERROR(INDEX(tbVisitas[],MATCH($G398,tbVisitas[Linha],0),2),""))</f>
        <v/>
      </c>
      <c r="E398" s="28" t="str">
        <f ca="1">IF($G398="","",IFERROR(INDEX(tbVisitas[],MATCH($G398,tbVisitas[Linha],0),5),""))</f>
        <v/>
      </c>
      <c r="F398" s="29" t="str">
        <f ca="1">IF($G398="","",IFERROR(INDEX(tbVisitas[],MATCH($G398,tbVisitas[Linha],0),1),""))</f>
        <v/>
      </c>
      <c r="G398" s="30" t="str">
        <f t="array" aca="1" ref="G398" ca="1">IFERROR(INDEX(tbVisitas[],MATCH(SMALL(IF((tbVisitas[Realizada?]="Sim")*(tbVisitas[Cliente]=$B$5)*(tbVisitas[Data]&gt;=VLOOKUP($B$7,Aux!$E$2:$G$13,2,FALSE))*(tbVisitas[Data]&lt;=VLOOKUP($B$7,Aux!$E$2:$G$13,3,FALSE))=1,tbVisitas[Linha]),ROW(A393)),IF((tbVisitas[Realizada?]="Sim")*(tbVisitas[Cliente]=$B$5)*(tbVisitas[Data]&gt;=VLOOKUP($B$7,Aux!$E$2:$G$13,2,FALSE))*(tbVisitas[Data]&lt;=VLOOKUP($B$7,Aux!$E$2:$G$13,3,FALSE))=1,tbVisitas[Linha]),0),9),"")</f>
        <v/>
      </c>
      <c r="I398" s="28" t="str">
        <f ca="1">IF($N398="","",IFERROR(INDEX(tbVisitas[],MATCH($N398,tbVisitas[Linha],0),2),""))</f>
        <v/>
      </c>
      <c r="J398" s="28" t="str">
        <f ca="1">IF($N398="","",IFERROR(INDEX(tbVisitas[],MATCH($N398,tbVisitas[Linha],0),5),""))</f>
        <v/>
      </c>
      <c r="K398" s="29" t="str">
        <f ca="1">IF($N398="","",IFERROR(INDEX(tbVisitas[],MATCH($N398,tbVisitas[Linha],0),1),""))</f>
        <v/>
      </c>
      <c r="L398" s="30" t="str">
        <f ca="1">IF($N398="","",IFERROR(INDEX(tbVisitas[],MATCH($N398,tbVisitas[Linha],0),6),""))</f>
        <v/>
      </c>
      <c r="M398" s="30" t="str">
        <f ca="1">IF($N398="","",IFERROR(INDEX(tbVisitas[],MATCH($N398,tbVisitas[Linha],0),7),""))</f>
        <v/>
      </c>
      <c r="N398" s="30" t="str">
        <f t="array" aca="1" ref="N398" ca="1">IFERROR(INDEX(tbVisitas[],MATCH(SMALL(IF((tbVisitas[Realizada?]&lt;&gt;"Sim")*(tbVisitas[Cliente]=$B$5)*(tbVisitas[Data]&gt;=VLOOKUP($B$7,Aux!$E$2:$G$13,2,FALSE))*(tbVisitas[Data]&lt;=VLOOKUP($B$7,Aux!$E$2:$G$13,3,FALSE))=1,tbVisitas[Linha]),ROW(H393)),IF((tbVisitas[Realizada?]&lt;&gt;"Sim")*(tbVisitas[Cliente]=$B$5)*(tbVisitas[Data]&gt;=VLOOKUP($B$7,Aux!$E$2:$G$13,2,FALSE))*(tbVisitas[Data]&lt;=VLOOKUP($B$7,Aux!$E$2:$G$13,3,FALSE))=1,tbVisitas[Linha]),0),9),"")</f>
        <v/>
      </c>
    </row>
    <row r="399" spans="4:14" ht="30" customHeight="1" x14ac:dyDescent="0.25">
      <c r="D399" s="28" t="str">
        <f ca="1">IF($G399="","",IFERROR(INDEX(tbVisitas[],MATCH($G399,tbVisitas[Linha],0),2),""))</f>
        <v/>
      </c>
      <c r="E399" s="28" t="str">
        <f ca="1">IF($G399="","",IFERROR(INDEX(tbVisitas[],MATCH($G399,tbVisitas[Linha],0),5),""))</f>
        <v/>
      </c>
      <c r="F399" s="29" t="str">
        <f ca="1">IF($G399="","",IFERROR(INDEX(tbVisitas[],MATCH($G399,tbVisitas[Linha],0),1),""))</f>
        <v/>
      </c>
      <c r="G399" s="30" t="str">
        <f t="array" aca="1" ref="G399" ca="1">IFERROR(INDEX(tbVisitas[],MATCH(SMALL(IF((tbVisitas[Realizada?]="Sim")*(tbVisitas[Cliente]=$B$5)*(tbVisitas[Data]&gt;=VLOOKUP($B$7,Aux!$E$2:$G$13,2,FALSE))*(tbVisitas[Data]&lt;=VLOOKUP($B$7,Aux!$E$2:$G$13,3,FALSE))=1,tbVisitas[Linha]),ROW(A394)),IF((tbVisitas[Realizada?]="Sim")*(tbVisitas[Cliente]=$B$5)*(tbVisitas[Data]&gt;=VLOOKUP($B$7,Aux!$E$2:$G$13,2,FALSE))*(tbVisitas[Data]&lt;=VLOOKUP($B$7,Aux!$E$2:$G$13,3,FALSE))=1,tbVisitas[Linha]),0),9),"")</f>
        <v/>
      </c>
      <c r="I399" s="28" t="str">
        <f ca="1">IF($N399="","",IFERROR(INDEX(tbVisitas[],MATCH($N399,tbVisitas[Linha],0),2),""))</f>
        <v/>
      </c>
      <c r="J399" s="28" t="str">
        <f ca="1">IF($N399="","",IFERROR(INDEX(tbVisitas[],MATCH($N399,tbVisitas[Linha],0),5),""))</f>
        <v/>
      </c>
      <c r="K399" s="29" t="str">
        <f ca="1">IF($N399="","",IFERROR(INDEX(tbVisitas[],MATCH($N399,tbVisitas[Linha],0),1),""))</f>
        <v/>
      </c>
      <c r="L399" s="30" t="str">
        <f ca="1">IF($N399="","",IFERROR(INDEX(tbVisitas[],MATCH($N399,tbVisitas[Linha],0),6),""))</f>
        <v/>
      </c>
      <c r="M399" s="30" t="str">
        <f ca="1">IF($N399="","",IFERROR(INDEX(tbVisitas[],MATCH($N399,tbVisitas[Linha],0),7),""))</f>
        <v/>
      </c>
      <c r="N399" s="30" t="str">
        <f t="array" aca="1" ref="N399" ca="1">IFERROR(INDEX(tbVisitas[],MATCH(SMALL(IF((tbVisitas[Realizada?]&lt;&gt;"Sim")*(tbVisitas[Cliente]=$B$5)*(tbVisitas[Data]&gt;=VLOOKUP($B$7,Aux!$E$2:$G$13,2,FALSE))*(tbVisitas[Data]&lt;=VLOOKUP($B$7,Aux!$E$2:$G$13,3,FALSE))=1,tbVisitas[Linha]),ROW(H394)),IF((tbVisitas[Realizada?]&lt;&gt;"Sim")*(tbVisitas[Cliente]=$B$5)*(tbVisitas[Data]&gt;=VLOOKUP($B$7,Aux!$E$2:$G$13,2,FALSE))*(tbVisitas[Data]&lt;=VLOOKUP($B$7,Aux!$E$2:$G$13,3,FALSE))=1,tbVisitas[Linha]),0),9),"")</f>
        <v/>
      </c>
    </row>
    <row r="400" spans="4:14" ht="30" customHeight="1" x14ac:dyDescent="0.25">
      <c r="D400" s="28" t="str">
        <f ca="1">IF($G400="","",IFERROR(INDEX(tbVisitas[],MATCH($G400,tbVisitas[Linha],0),2),""))</f>
        <v/>
      </c>
      <c r="E400" s="28" t="str">
        <f ca="1">IF($G400="","",IFERROR(INDEX(tbVisitas[],MATCH($G400,tbVisitas[Linha],0),5),""))</f>
        <v/>
      </c>
      <c r="F400" s="29" t="str">
        <f ca="1">IF($G400="","",IFERROR(INDEX(tbVisitas[],MATCH($G400,tbVisitas[Linha],0),1),""))</f>
        <v/>
      </c>
      <c r="G400" s="30" t="str">
        <f t="array" aca="1" ref="G400" ca="1">IFERROR(INDEX(tbVisitas[],MATCH(SMALL(IF((tbVisitas[Realizada?]="Sim")*(tbVisitas[Cliente]=$B$5)*(tbVisitas[Data]&gt;=VLOOKUP($B$7,Aux!$E$2:$G$13,2,FALSE))*(tbVisitas[Data]&lt;=VLOOKUP($B$7,Aux!$E$2:$G$13,3,FALSE))=1,tbVisitas[Linha]),ROW(A395)),IF((tbVisitas[Realizada?]="Sim")*(tbVisitas[Cliente]=$B$5)*(tbVisitas[Data]&gt;=VLOOKUP($B$7,Aux!$E$2:$G$13,2,FALSE))*(tbVisitas[Data]&lt;=VLOOKUP($B$7,Aux!$E$2:$G$13,3,FALSE))=1,tbVisitas[Linha]),0),9),"")</f>
        <v/>
      </c>
      <c r="I400" s="28" t="str">
        <f ca="1">IF($N400="","",IFERROR(INDEX(tbVisitas[],MATCH($N400,tbVisitas[Linha],0),2),""))</f>
        <v/>
      </c>
      <c r="J400" s="28" t="str">
        <f ca="1">IF($N400="","",IFERROR(INDEX(tbVisitas[],MATCH($N400,tbVisitas[Linha],0),5),""))</f>
        <v/>
      </c>
      <c r="K400" s="29" t="str">
        <f ca="1">IF($N400="","",IFERROR(INDEX(tbVisitas[],MATCH($N400,tbVisitas[Linha],0),1),""))</f>
        <v/>
      </c>
      <c r="L400" s="30" t="str">
        <f ca="1">IF($N400="","",IFERROR(INDEX(tbVisitas[],MATCH($N400,tbVisitas[Linha],0),6),""))</f>
        <v/>
      </c>
      <c r="M400" s="30" t="str">
        <f ca="1">IF($N400="","",IFERROR(INDEX(tbVisitas[],MATCH($N400,tbVisitas[Linha],0),7),""))</f>
        <v/>
      </c>
      <c r="N400" s="30" t="str">
        <f t="array" aca="1" ref="N400" ca="1">IFERROR(INDEX(tbVisitas[],MATCH(SMALL(IF((tbVisitas[Realizada?]&lt;&gt;"Sim")*(tbVisitas[Cliente]=$B$5)*(tbVisitas[Data]&gt;=VLOOKUP($B$7,Aux!$E$2:$G$13,2,FALSE))*(tbVisitas[Data]&lt;=VLOOKUP($B$7,Aux!$E$2:$G$13,3,FALSE))=1,tbVisitas[Linha]),ROW(H395)),IF((tbVisitas[Realizada?]&lt;&gt;"Sim")*(tbVisitas[Cliente]=$B$5)*(tbVisitas[Data]&gt;=VLOOKUP($B$7,Aux!$E$2:$G$13,2,FALSE))*(tbVisitas[Data]&lt;=VLOOKUP($B$7,Aux!$E$2:$G$13,3,FALSE))=1,tbVisitas[Linha]),0),9),"")</f>
        <v/>
      </c>
    </row>
    <row r="401" spans="4:14" ht="30" customHeight="1" x14ac:dyDescent="0.25">
      <c r="D401" s="28" t="str">
        <f ca="1">IF($G401="","",IFERROR(INDEX(tbVisitas[],MATCH($G401,tbVisitas[Linha],0),2),""))</f>
        <v/>
      </c>
      <c r="E401" s="28" t="str">
        <f ca="1">IF($G401="","",IFERROR(INDEX(tbVisitas[],MATCH($G401,tbVisitas[Linha],0),5),""))</f>
        <v/>
      </c>
      <c r="F401" s="29" t="str">
        <f ca="1">IF($G401="","",IFERROR(INDEX(tbVisitas[],MATCH($G401,tbVisitas[Linha],0),1),""))</f>
        <v/>
      </c>
      <c r="G401" s="30" t="str">
        <f t="array" aca="1" ref="G401" ca="1">IFERROR(INDEX(tbVisitas[],MATCH(SMALL(IF((tbVisitas[Realizada?]="Sim")*(tbVisitas[Cliente]=$B$5)*(tbVisitas[Data]&gt;=VLOOKUP($B$7,Aux!$E$2:$G$13,2,FALSE))*(tbVisitas[Data]&lt;=VLOOKUP($B$7,Aux!$E$2:$G$13,3,FALSE))=1,tbVisitas[Linha]),ROW(A396)),IF((tbVisitas[Realizada?]="Sim")*(tbVisitas[Cliente]=$B$5)*(tbVisitas[Data]&gt;=VLOOKUP($B$7,Aux!$E$2:$G$13,2,FALSE))*(tbVisitas[Data]&lt;=VLOOKUP($B$7,Aux!$E$2:$G$13,3,FALSE))=1,tbVisitas[Linha]),0),9),"")</f>
        <v/>
      </c>
      <c r="I401" s="28" t="str">
        <f ca="1">IF($N401="","",IFERROR(INDEX(tbVisitas[],MATCH($N401,tbVisitas[Linha],0),2),""))</f>
        <v/>
      </c>
      <c r="J401" s="28" t="str">
        <f ca="1">IF($N401="","",IFERROR(INDEX(tbVisitas[],MATCH($N401,tbVisitas[Linha],0),5),""))</f>
        <v/>
      </c>
      <c r="K401" s="29" t="str">
        <f ca="1">IF($N401="","",IFERROR(INDEX(tbVisitas[],MATCH($N401,tbVisitas[Linha],0),1),""))</f>
        <v/>
      </c>
      <c r="L401" s="30" t="str">
        <f ca="1">IF($N401="","",IFERROR(INDEX(tbVisitas[],MATCH($N401,tbVisitas[Linha],0),6),""))</f>
        <v/>
      </c>
      <c r="M401" s="30" t="str">
        <f ca="1">IF($N401="","",IFERROR(INDEX(tbVisitas[],MATCH($N401,tbVisitas[Linha],0),7),""))</f>
        <v/>
      </c>
      <c r="N401" s="30" t="str">
        <f t="array" aca="1" ref="N401" ca="1">IFERROR(INDEX(tbVisitas[],MATCH(SMALL(IF((tbVisitas[Realizada?]&lt;&gt;"Sim")*(tbVisitas[Cliente]=$B$5)*(tbVisitas[Data]&gt;=VLOOKUP($B$7,Aux!$E$2:$G$13,2,FALSE))*(tbVisitas[Data]&lt;=VLOOKUP($B$7,Aux!$E$2:$G$13,3,FALSE))=1,tbVisitas[Linha]),ROW(H396)),IF((tbVisitas[Realizada?]&lt;&gt;"Sim")*(tbVisitas[Cliente]=$B$5)*(tbVisitas[Data]&gt;=VLOOKUP($B$7,Aux!$E$2:$G$13,2,FALSE))*(tbVisitas[Data]&lt;=VLOOKUP($B$7,Aux!$E$2:$G$13,3,FALSE))=1,tbVisitas[Linha]),0),9),"")</f>
        <v/>
      </c>
    </row>
    <row r="402" spans="4:14" ht="30" customHeight="1" x14ac:dyDescent="0.25">
      <c r="D402" s="28" t="str">
        <f ca="1">IF($G402="","",IFERROR(INDEX(tbVisitas[],MATCH($G402,tbVisitas[Linha],0),2),""))</f>
        <v/>
      </c>
      <c r="E402" s="28" t="str">
        <f ca="1">IF($G402="","",IFERROR(INDEX(tbVisitas[],MATCH($G402,tbVisitas[Linha],0),5),""))</f>
        <v/>
      </c>
      <c r="F402" s="29" t="str">
        <f ca="1">IF($G402="","",IFERROR(INDEX(tbVisitas[],MATCH($G402,tbVisitas[Linha],0),1),""))</f>
        <v/>
      </c>
      <c r="G402" s="30" t="str">
        <f t="array" aca="1" ref="G402" ca="1">IFERROR(INDEX(tbVisitas[],MATCH(SMALL(IF((tbVisitas[Realizada?]="Sim")*(tbVisitas[Cliente]=$B$5)*(tbVisitas[Data]&gt;=VLOOKUP($B$7,Aux!$E$2:$G$13,2,FALSE))*(tbVisitas[Data]&lt;=VLOOKUP($B$7,Aux!$E$2:$G$13,3,FALSE))=1,tbVisitas[Linha]),ROW(A397)),IF((tbVisitas[Realizada?]="Sim")*(tbVisitas[Cliente]=$B$5)*(tbVisitas[Data]&gt;=VLOOKUP($B$7,Aux!$E$2:$G$13,2,FALSE))*(tbVisitas[Data]&lt;=VLOOKUP($B$7,Aux!$E$2:$G$13,3,FALSE))=1,tbVisitas[Linha]),0),9),"")</f>
        <v/>
      </c>
      <c r="I402" s="28" t="str">
        <f ca="1">IF($N402="","",IFERROR(INDEX(tbVisitas[],MATCH($N402,tbVisitas[Linha],0),2),""))</f>
        <v/>
      </c>
      <c r="J402" s="28" t="str">
        <f ca="1">IF($N402="","",IFERROR(INDEX(tbVisitas[],MATCH($N402,tbVisitas[Linha],0),5),""))</f>
        <v/>
      </c>
      <c r="K402" s="29" t="str">
        <f ca="1">IF($N402="","",IFERROR(INDEX(tbVisitas[],MATCH($N402,tbVisitas[Linha],0),1),""))</f>
        <v/>
      </c>
      <c r="L402" s="30" t="str">
        <f ca="1">IF($N402="","",IFERROR(INDEX(tbVisitas[],MATCH($N402,tbVisitas[Linha],0),6),""))</f>
        <v/>
      </c>
      <c r="M402" s="30" t="str">
        <f ca="1">IF($N402="","",IFERROR(INDEX(tbVisitas[],MATCH($N402,tbVisitas[Linha],0),7),""))</f>
        <v/>
      </c>
      <c r="N402" s="30" t="str">
        <f t="array" aca="1" ref="N402" ca="1">IFERROR(INDEX(tbVisitas[],MATCH(SMALL(IF((tbVisitas[Realizada?]&lt;&gt;"Sim")*(tbVisitas[Cliente]=$B$5)*(tbVisitas[Data]&gt;=VLOOKUP($B$7,Aux!$E$2:$G$13,2,FALSE))*(tbVisitas[Data]&lt;=VLOOKUP($B$7,Aux!$E$2:$G$13,3,FALSE))=1,tbVisitas[Linha]),ROW(H397)),IF((tbVisitas[Realizada?]&lt;&gt;"Sim")*(tbVisitas[Cliente]=$B$5)*(tbVisitas[Data]&gt;=VLOOKUP($B$7,Aux!$E$2:$G$13,2,FALSE))*(tbVisitas[Data]&lt;=VLOOKUP($B$7,Aux!$E$2:$G$13,3,FALSE))=1,tbVisitas[Linha]),0),9),"")</f>
        <v/>
      </c>
    </row>
    <row r="403" spans="4:14" ht="30" customHeight="1" x14ac:dyDescent="0.25">
      <c r="D403" s="28" t="str">
        <f ca="1">IF($G403="","",IFERROR(INDEX(tbVisitas[],MATCH($G403,tbVisitas[Linha],0),2),""))</f>
        <v/>
      </c>
      <c r="E403" s="28" t="str">
        <f ca="1">IF($G403="","",IFERROR(INDEX(tbVisitas[],MATCH($G403,tbVisitas[Linha],0),5),""))</f>
        <v/>
      </c>
      <c r="F403" s="29" t="str">
        <f ca="1">IF($G403="","",IFERROR(INDEX(tbVisitas[],MATCH($G403,tbVisitas[Linha],0),1),""))</f>
        <v/>
      </c>
      <c r="G403" s="30" t="str">
        <f t="array" aca="1" ref="G403" ca="1">IFERROR(INDEX(tbVisitas[],MATCH(SMALL(IF((tbVisitas[Realizada?]="Sim")*(tbVisitas[Cliente]=$B$5)*(tbVisitas[Data]&gt;=VLOOKUP($B$7,Aux!$E$2:$G$13,2,FALSE))*(tbVisitas[Data]&lt;=VLOOKUP($B$7,Aux!$E$2:$G$13,3,FALSE))=1,tbVisitas[Linha]),ROW(A398)),IF((tbVisitas[Realizada?]="Sim")*(tbVisitas[Cliente]=$B$5)*(tbVisitas[Data]&gt;=VLOOKUP($B$7,Aux!$E$2:$G$13,2,FALSE))*(tbVisitas[Data]&lt;=VLOOKUP($B$7,Aux!$E$2:$G$13,3,FALSE))=1,tbVisitas[Linha]),0),9),"")</f>
        <v/>
      </c>
      <c r="I403" s="28" t="str">
        <f ca="1">IF($N403="","",IFERROR(INDEX(tbVisitas[],MATCH($N403,tbVisitas[Linha],0),2),""))</f>
        <v/>
      </c>
      <c r="J403" s="28" t="str">
        <f ca="1">IF($N403="","",IFERROR(INDEX(tbVisitas[],MATCH($N403,tbVisitas[Linha],0),5),""))</f>
        <v/>
      </c>
      <c r="K403" s="29" t="str">
        <f ca="1">IF($N403="","",IFERROR(INDEX(tbVisitas[],MATCH($N403,tbVisitas[Linha],0),1),""))</f>
        <v/>
      </c>
      <c r="L403" s="30" t="str">
        <f ca="1">IF($N403="","",IFERROR(INDEX(tbVisitas[],MATCH($N403,tbVisitas[Linha],0),6),""))</f>
        <v/>
      </c>
      <c r="M403" s="30" t="str">
        <f ca="1">IF($N403="","",IFERROR(INDEX(tbVisitas[],MATCH($N403,tbVisitas[Linha],0),7),""))</f>
        <v/>
      </c>
      <c r="N403" s="30" t="str">
        <f t="array" aca="1" ref="N403" ca="1">IFERROR(INDEX(tbVisitas[],MATCH(SMALL(IF((tbVisitas[Realizada?]&lt;&gt;"Sim")*(tbVisitas[Cliente]=$B$5)*(tbVisitas[Data]&gt;=VLOOKUP($B$7,Aux!$E$2:$G$13,2,FALSE))*(tbVisitas[Data]&lt;=VLOOKUP($B$7,Aux!$E$2:$G$13,3,FALSE))=1,tbVisitas[Linha]),ROW(H398)),IF((tbVisitas[Realizada?]&lt;&gt;"Sim")*(tbVisitas[Cliente]=$B$5)*(tbVisitas[Data]&gt;=VLOOKUP($B$7,Aux!$E$2:$G$13,2,FALSE))*(tbVisitas[Data]&lt;=VLOOKUP($B$7,Aux!$E$2:$G$13,3,FALSE))=1,tbVisitas[Linha]),0),9),"")</f>
        <v/>
      </c>
    </row>
    <row r="404" spans="4:14" ht="30" customHeight="1" x14ac:dyDescent="0.25">
      <c r="D404" s="28" t="str">
        <f ca="1">IF($G404="","",IFERROR(INDEX(tbVisitas[],MATCH($G404,tbVisitas[Linha],0),2),""))</f>
        <v/>
      </c>
      <c r="E404" s="28" t="str">
        <f ca="1">IF($G404="","",IFERROR(INDEX(tbVisitas[],MATCH($G404,tbVisitas[Linha],0),5),""))</f>
        <v/>
      </c>
      <c r="F404" s="29" t="str">
        <f ca="1">IF($G404="","",IFERROR(INDEX(tbVisitas[],MATCH($G404,tbVisitas[Linha],0),1),""))</f>
        <v/>
      </c>
      <c r="G404" s="30" t="str">
        <f t="array" aca="1" ref="G404" ca="1">IFERROR(INDEX(tbVisitas[],MATCH(SMALL(IF((tbVisitas[Realizada?]="Sim")*(tbVisitas[Cliente]=$B$5)*(tbVisitas[Data]&gt;=VLOOKUP($B$7,Aux!$E$2:$G$13,2,FALSE))*(tbVisitas[Data]&lt;=VLOOKUP($B$7,Aux!$E$2:$G$13,3,FALSE))=1,tbVisitas[Linha]),ROW(A399)),IF((tbVisitas[Realizada?]="Sim")*(tbVisitas[Cliente]=$B$5)*(tbVisitas[Data]&gt;=VLOOKUP($B$7,Aux!$E$2:$G$13,2,FALSE))*(tbVisitas[Data]&lt;=VLOOKUP($B$7,Aux!$E$2:$G$13,3,FALSE))=1,tbVisitas[Linha]),0),9),"")</f>
        <v/>
      </c>
      <c r="I404" s="28" t="str">
        <f ca="1">IF($N404="","",IFERROR(INDEX(tbVisitas[],MATCH($N404,tbVisitas[Linha],0),2),""))</f>
        <v/>
      </c>
      <c r="J404" s="28" t="str">
        <f ca="1">IF($N404="","",IFERROR(INDEX(tbVisitas[],MATCH($N404,tbVisitas[Linha],0),5),""))</f>
        <v/>
      </c>
      <c r="K404" s="29" t="str">
        <f ca="1">IF($N404="","",IFERROR(INDEX(tbVisitas[],MATCH($N404,tbVisitas[Linha],0),1),""))</f>
        <v/>
      </c>
      <c r="L404" s="30" t="str">
        <f ca="1">IF($N404="","",IFERROR(INDEX(tbVisitas[],MATCH($N404,tbVisitas[Linha],0),6),""))</f>
        <v/>
      </c>
      <c r="M404" s="30" t="str">
        <f ca="1">IF($N404="","",IFERROR(INDEX(tbVisitas[],MATCH($N404,tbVisitas[Linha],0),7),""))</f>
        <v/>
      </c>
      <c r="N404" s="30" t="str">
        <f t="array" aca="1" ref="N404" ca="1">IFERROR(INDEX(tbVisitas[],MATCH(SMALL(IF((tbVisitas[Realizada?]&lt;&gt;"Sim")*(tbVisitas[Cliente]=$B$5)*(tbVisitas[Data]&gt;=VLOOKUP($B$7,Aux!$E$2:$G$13,2,FALSE))*(tbVisitas[Data]&lt;=VLOOKUP($B$7,Aux!$E$2:$G$13,3,FALSE))=1,tbVisitas[Linha]),ROW(H399)),IF((tbVisitas[Realizada?]&lt;&gt;"Sim")*(tbVisitas[Cliente]=$B$5)*(tbVisitas[Data]&gt;=VLOOKUP($B$7,Aux!$E$2:$G$13,2,FALSE))*(tbVisitas[Data]&lt;=VLOOKUP($B$7,Aux!$E$2:$G$13,3,FALSE))=1,tbVisitas[Linha]),0),9),"")</f>
        <v/>
      </c>
    </row>
    <row r="405" spans="4:14" ht="30" customHeight="1" x14ac:dyDescent="0.25">
      <c r="D405" s="28" t="str">
        <f ca="1">IF($G405="","",IFERROR(INDEX(tbVisitas[],MATCH($G405,tbVisitas[Linha],0),2),""))</f>
        <v/>
      </c>
      <c r="E405" s="28" t="str">
        <f ca="1">IF($G405="","",IFERROR(INDEX(tbVisitas[],MATCH($G405,tbVisitas[Linha],0),5),""))</f>
        <v/>
      </c>
      <c r="F405" s="29" t="str">
        <f ca="1">IF($G405="","",IFERROR(INDEX(tbVisitas[],MATCH($G405,tbVisitas[Linha],0),1),""))</f>
        <v/>
      </c>
      <c r="G405" s="30" t="str">
        <f t="array" aca="1" ref="G405" ca="1">IFERROR(INDEX(tbVisitas[],MATCH(SMALL(IF((tbVisitas[Realizada?]="Sim")*(tbVisitas[Cliente]=$B$5)*(tbVisitas[Data]&gt;=VLOOKUP($B$7,Aux!$E$2:$G$13,2,FALSE))*(tbVisitas[Data]&lt;=VLOOKUP($B$7,Aux!$E$2:$G$13,3,FALSE))=1,tbVisitas[Linha]),ROW(A400)),IF((tbVisitas[Realizada?]="Sim")*(tbVisitas[Cliente]=$B$5)*(tbVisitas[Data]&gt;=VLOOKUP($B$7,Aux!$E$2:$G$13,2,FALSE))*(tbVisitas[Data]&lt;=VLOOKUP($B$7,Aux!$E$2:$G$13,3,FALSE))=1,tbVisitas[Linha]),0),9),"")</f>
        <v/>
      </c>
      <c r="I405" s="28" t="str">
        <f ca="1">IF($N405="","",IFERROR(INDEX(tbVisitas[],MATCH($N405,tbVisitas[Linha],0),2),""))</f>
        <v/>
      </c>
      <c r="J405" s="28" t="str">
        <f ca="1">IF($N405="","",IFERROR(INDEX(tbVisitas[],MATCH($N405,tbVisitas[Linha],0),5),""))</f>
        <v/>
      </c>
      <c r="K405" s="29" t="str">
        <f ca="1">IF($N405="","",IFERROR(INDEX(tbVisitas[],MATCH($N405,tbVisitas[Linha],0),1),""))</f>
        <v/>
      </c>
      <c r="L405" s="30" t="str">
        <f ca="1">IF($N405="","",IFERROR(INDEX(tbVisitas[],MATCH($N405,tbVisitas[Linha],0),6),""))</f>
        <v/>
      </c>
      <c r="M405" s="30" t="str">
        <f ca="1">IF($N405="","",IFERROR(INDEX(tbVisitas[],MATCH($N405,tbVisitas[Linha],0),7),""))</f>
        <v/>
      </c>
      <c r="N405" s="30" t="str">
        <f t="array" aca="1" ref="N405" ca="1">IFERROR(INDEX(tbVisitas[],MATCH(SMALL(IF((tbVisitas[Realizada?]&lt;&gt;"Sim")*(tbVisitas[Cliente]=$B$5)*(tbVisitas[Data]&gt;=VLOOKUP($B$7,Aux!$E$2:$G$13,2,FALSE))*(tbVisitas[Data]&lt;=VLOOKUP($B$7,Aux!$E$2:$G$13,3,FALSE))=1,tbVisitas[Linha]),ROW(H400)),IF((tbVisitas[Realizada?]&lt;&gt;"Sim")*(tbVisitas[Cliente]=$B$5)*(tbVisitas[Data]&gt;=VLOOKUP($B$7,Aux!$E$2:$G$13,2,FALSE))*(tbVisitas[Data]&lt;=VLOOKUP($B$7,Aux!$E$2:$G$13,3,FALSE))=1,tbVisitas[Linha]),0),9),"")</f>
        <v/>
      </c>
    </row>
    <row r="406" spans="4:14" ht="30" customHeight="1" x14ac:dyDescent="0.25">
      <c r="D406" s="28" t="str">
        <f ca="1">IF($G406="","",IFERROR(INDEX(tbVisitas[],MATCH($G406,tbVisitas[Linha],0),2),""))</f>
        <v/>
      </c>
      <c r="E406" s="28" t="str">
        <f ca="1">IF($G406="","",IFERROR(INDEX(tbVisitas[],MATCH($G406,tbVisitas[Linha],0),5),""))</f>
        <v/>
      </c>
      <c r="F406" s="29" t="str">
        <f ca="1">IF($G406="","",IFERROR(INDEX(tbVisitas[],MATCH($G406,tbVisitas[Linha],0),1),""))</f>
        <v/>
      </c>
      <c r="G406" s="30" t="str">
        <f t="array" aca="1" ref="G406" ca="1">IFERROR(INDEX(tbVisitas[],MATCH(SMALL(IF((tbVisitas[Realizada?]="Sim")*(tbVisitas[Cliente]=$B$5)*(tbVisitas[Data]&gt;=VLOOKUP($B$7,Aux!$E$2:$G$13,2,FALSE))*(tbVisitas[Data]&lt;=VLOOKUP($B$7,Aux!$E$2:$G$13,3,FALSE))=1,tbVisitas[Linha]),ROW(A401)),IF((tbVisitas[Realizada?]="Sim")*(tbVisitas[Cliente]=$B$5)*(tbVisitas[Data]&gt;=VLOOKUP($B$7,Aux!$E$2:$G$13,2,FALSE))*(tbVisitas[Data]&lt;=VLOOKUP($B$7,Aux!$E$2:$G$13,3,FALSE))=1,tbVisitas[Linha]),0),9),"")</f>
        <v/>
      </c>
      <c r="I406" s="28" t="str">
        <f ca="1">IF($N406="","",IFERROR(INDEX(tbVisitas[],MATCH($N406,tbVisitas[Linha],0),2),""))</f>
        <v/>
      </c>
      <c r="J406" s="28" t="str">
        <f ca="1">IF($N406="","",IFERROR(INDEX(tbVisitas[],MATCH($N406,tbVisitas[Linha],0),5),""))</f>
        <v/>
      </c>
      <c r="K406" s="29" t="str">
        <f ca="1">IF($N406="","",IFERROR(INDEX(tbVisitas[],MATCH($N406,tbVisitas[Linha],0),1),""))</f>
        <v/>
      </c>
      <c r="L406" s="30" t="str">
        <f ca="1">IF($N406="","",IFERROR(INDEX(tbVisitas[],MATCH($N406,tbVisitas[Linha],0),6),""))</f>
        <v/>
      </c>
      <c r="M406" s="30" t="str">
        <f ca="1">IF($N406="","",IFERROR(INDEX(tbVisitas[],MATCH($N406,tbVisitas[Linha],0),7),""))</f>
        <v/>
      </c>
      <c r="N406" s="30" t="str">
        <f t="array" aca="1" ref="N406" ca="1">IFERROR(INDEX(tbVisitas[],MATCH(SMALL(IF((tbVisitas[Realizada?]&lt;&gt;"Sim")*(tbVisitas[Cliente]=$B$5)*(tbVisitas[Data]&gt;=VLOOKUP($B$7,Aux!$E$2:$G$13,2,FALSE))*(tbVisitas[Data]&lt;=VLOOKUP($B$7,Aux!$E$2:$G$13,3,FALSE))=1,tbVisitas[Linha]),ROW(H401)),IF((tbVisitas[Realizada?]&lt;&gt;"Sim")*(tbVisitas[Cliente]=$B$5)*(tbVisitas[Data]&gt;=VLOOKUP($B$7,Aux!$E$2:$G$13,2,FALSE))*(tbVisitas[Data]&lt;=VLOOKUP($B$7,Aux!$E$2:$G$13,3,FALSE))=1,tbVisitas[Linha]),0),9),"")</f>
        <v/>
      </c>
    </row>
    <row r="407" spans="4:14" ht="30" customHeight="1" x14ac:dyDescent="0.25">
      <c r="D407" s="28" t="str">
        <f ca="1">IF($G407="","",IFERROR(INDEX(tbVisitas[],MATCH($G407,tbVisitas[Linha],0),2),""))</f>
        <v/>
      </c>
      <c r="E407" s="28" t="str">
        <f ca="1">IF($G407="","",IFERROR(INDEX(tbVisitas[],MATCH($G407,tbVisitas[Linha],0),5),""))</f>
        <v/>
      </c>
      <c r="F407" s="29" t="str">
        <f ca="1">IF($G407="","",IFERROR(INDEX(tbVisitas[],MATCH($G407,tbVisitas[Linha],0),1),""))</f>
        <v/>
      </c>
      <c r="G407" s="30" t="str">
        <f t="array" aca="1" ref="G407" ca="1">IFERROR(INDEX(tbVisitas[],MATCH(SMALL(IF((tbVisitas[Realizada?]="Sim")*(tbVisitas[Cliente]=$B$5)*(tbVisitas[Data]&gt;=VLOOKUP($B$7,Aux!$E$2:$G$13,2,FALSE))*(tbVisitas[Data]&lt;=VLOOKUP($B$7,Aux!$E$2:$G$13,3,FALSE))=1,tbVisitas[Linha]),ROW(A402)),IF((tbVisitas[Realizada?]="Sim")*(tbVisitas[Cliente]=$B$5)*(tbVisitas[Data]&gt;=VLOOKUP($B$7,Aux!$E$2:$G$13,2,FALSE))*(tbVisitas[Data]&lt;=VLOOKUP($B$7,Aux!$E$2:$G$13,3,FALSE))=1,tbVisitas[Linha]),0),9),"")</f>
        <v/>
      </c>
      <c r="I407" s="28" t="str">
        <f ca="1">IF($N407="","",IFERROR(INDEX(tbVisitas[],MATCH($N407,tbVisitas[Linha],0),2),""))</f>
        <v/>
      </c>
      <c r="J407" s="28" t="str">
        <f ca="1">IF($N407="","",IFERROR(INDEX(tbVisitas[],MATCH($N407,tbVisitas[Linha],0),5),""))</f>
        <v/>
      </c>
      <c r="K407" s="29" t="str">
        <f ca="1">IF($N407="","",IFERROR(INDEX(tbVisitas[],MATCH($N407,tbVisitas[Linha],0),1),""))</f>
        <v/>
      </c>
      <c r="L407" s="30" t="str">
        <f ca="1">IF($N407="","",IFERROR(INDEX(tbVisitas[],MATCH($N407,tbVisitas[Linha],0),6),""))</f>
        <v/>
      </c>
      <c r="M407" s="30" t="str">
        <f ca="1">IF($N407="","",IFERROR(INDEX(tbVisitas[],MATCH($N407,tbVisitas[Linha],0),7),""))</f>
        <v/>
      </c>
      <c r="N407" s="30" t="str">
        <f t="array" aca="1" ref="N407" ca="1">IFERROR(INDEX(tbVisitas[],MATCH(SMALL(IF((tbVisitas[Realizada?]&lt;&gt;"Sim")*(tbVisitas[Cliente]=$B$5)*(tbVisitas[Data]&gt;=VLOOKUP($B$7,Aux!$E$2:$G$13,2,FALSE))*(tbVisitas[Data]&lt;=VLOOKUP($B$7,Aux!$E$2:$G$13,3,FALSE))=1,tbVisitas[Linha]),ROW(H402)),IF((tbVisitas[Realizada?]&lt;&gt;"Sim")*(tbVisitas[Cliente]=$B$5)*(tbVisitas[Data]&gt;=VLOOKUP($B$7,Aux!$E$2:$G$13,2,FALSE))*(tbVisitas[Data]&lt;=VLOOKUP($B$7,Aux!$E$2:$G$13,3,FALSE))=1,tbVisitas[Linha]),0),9),"")</f>
        <v/>
      </c>
    </row>
    <row r="408" spans="4:14" ht="30" customHeight="1" x14ac:dyDescent="0.25">
      <c r="D408" s="28" t="str">
        <f ca="1">IF($G408="","",IFERROR(INDEX(tbVisitas[],MATCH($G408,tbVisitas[Linha],0),2),""))</f>
        <v/>
      </c>
      <c r="E408" s="28" t="str">
        <f ca="1">IF($G408="","",IFERROR(INDEX(tbVisitas[],MATCH($G408,tbVisitas[Linha],0),5),""))</f>
        <v/>
      </c>
      <c r="F408" s="29" t="str">
        <f ca="1">IF($G408="","",IFERROR(INDEX(tbVisitas[],MATCH($G408,tbVisitas[Linha],0),1),""))</f>
        <v/>
      </c>
      <c r="G408" s="30" t="str">
        <f t="array" aca="1" ref="G408" ca="1">IFERROR(INDEX(tbVisitas[],MATCH(SMALL(IF((tbVisitas[Realizada?]="Sim")*(tbVisitas[Cliente]=$B$5)*(tbVisitas[Data]&gt;=VLOOKUP($B$7,Aux!$E$2:$G$13,2,FALSE))*(tbVisitas[Data]&lt;=VLOOKUP($B$7,Aux!$E$2:$G$13,3,FALSE))=1,tbVisitas[Linha]),ROW(A403)),IF((tbVisitas[Realizada?]="Sim")*(tbVisitas[Cliente]=$B$5)*(tbVisitas[Data]&gt;=VLOOKUP($B$7,Aux!$E$2:$G$13,2,FALSE))*(tbVisitas[Data]&lt;=VLOOKUP($B$7,Aux!$E$2:$G$13,3,FALSE))=1,tbVisitas[Linha]),0),9),"")</f>
        <v/>
      </c>
      <c r="I408" s="28" t="str">
        <f ca="1">IF($N408="","",IFERROR(INDEX(tbVisitas[],MATCH($N408,tbVisitas[Linha],0),2),""))</f>
        <v/>
      </c>
      <c r="J408" s="28" t="str">
        <f ca="1">IF($N408="","",IFERROR(INDEX(tbVisitas[],MATCH($N408,tbVisitas[Linha],0),5),""))</f>
        <v/>
      </c>
      <c r="K408" s="29" t="str">
        <f ca="1">IF($N408="","",IFERROR(INDEX(tbVisitas[],MATCH($N408,tbVisitas[Linha],0),1),""))</f>
        <v/>
      </c>
      <c r="L408" s="30" t="str">
        <f ca="1">IF($N408="","",IFERROR(INDEX(tbVisitas[],MATCH($N408,tbVisitas[Linha],0),6),""))</f>
        <v/>
      </c>
      <c r="M408" s="30" t="str">
        <f ca="1">IF($N408="","",IFERROR(INDEX(tbVisitas[],MATCH($N408,tbVisitas[Linha],0),7),""))</f>
        <v/>
      </c>
      <c r="N408" s="30" t="str">
        <f t="array" aca="1" ref="N408" ca="1">IFERROR(INDEX(tbVisitas[],MATCH(SMALL(IF((tbVisitas[Realizada?]&lt;&gt;"Sim")*(tbVisitas[Cliente]=$B$5)*(tbVisitas[Data]&gt;=VLOOKUP($B$7,Aux!$E$2:$G$13,2,FALSE))*(tbVisitas[Data]&lt;=VLOOKUP($B$7,Aux!$E$2:$G$13,3,FALSE))=1,tbVisitas[Linha]),ROW(H403)),IF((tbVisitas[Realizada?]&lt;&gt;"Sim")*(tbVisitas[Cliente]=$B$5)*(tbVisitas[Data]&gt;=VLOOKUP($B$7,Aux!$E$2:$G$13,2,FALSE))*(tbVisitas[Data]&lt;=VLOOKUP($B$7,Aux!$E$2:$G$13,3,FALSE))=1,tbVisitas[Linha]),0),9),"")</f>
        <v/>
      </c>
    </row>
    <row r="409" spans="4:14" ht="30" customHeight="1" x14ac:dyDescent="0.25">
      <c r="D409" s="28" t="str">
        <f ca="1">IF($G409="","",IFERROR(INDEX(tbVisitas[],MATCH($G409,tbVisitas[Linha],0),2),""))</f>
        <v/>
      </c>
      <c r="E409" s="28" t="str">
        <f ca="1">IF($G409="","",IFERROR(INDEX(tbVisitas[],MATCH($G409,tbVisitas[Linha],0),5),""))</f>
        <v/>
      </c>
      <c r="F409" s="29" t="str">
        <f ca="1">IF($G409="","",IFERROR(INDEX(tbVisitas[],MATCH($G409,tbVisitas[Linha],0),1),""))</f>
        <v/>
      </c>
      <c r="G409" s="30" t="str">
        <f t="array" aca="1" ref="G409" ca="1">IFERROR(INDEX(tbVisitas[],MATCH(SMALL(IF((tbVisitas[Realizada?]="Sim")*(tbVisitas[Cliente]=$B$5)*(tbVisitas[Data]&gt;=VLOOKUP($B$7,Aux!$E$2:$G$13,2,FALSE))*(tbVisitas[Data]&lt;=VLOOKUP($B$7,Aux!$E$2:$G$13,3,FALSE))=1,tbVisitas[Linha]),ROW(A404)),IF((tbVisitas[Realizada?]="Sim")*(tbVisitas[Cliente]=$B$5)*(tbVisitas[Data]&gt;=VLOOKUP($B$7,Aux!$E$2:$G$13,2,FALSE))*(tbVisitas[Data]&lt;=VLOOKUP($B$7,Aux!$E$2:$G$13,3,FALSE))=1,tbVisitas[Linha]),0),9),"")</f>
        <v/>
      </c>
      <c r="I409" s="28" t="str">
        <f ca="1">IF($N409="","",IFERROR(INDEX(tbVisitas[],MATCH($N409,tbVisitas[Linha],0),2),""))</f>
        <v/>
      </c>
      <c r="J409" s="28" t="str">
        <f ca="1">IF($N409="","",IFERROR(INDEX(tbVisitas[],MATCH($N409,tbVisitas[Linha],0),5),""))</f>
        <v/>
      </c>
      <c r="K409" s="29" t="str">
        <f ca="1">IF($N409="","",IFERROR(INDEX(tbVisitas[],MATCH($N409,tbVisitas[Linha],0),1),""))</f>
        <v/>
      </c>
      <c r="L409" s="30" t="str">
        <f ca="1">IF($N409="","",IFERROR(INDEX(tbVisitas[],MATCH($N409,tbVisitas[Linha],0),6),""))</f>
        <v/>
      </c>
      <c r="M409" s="30" t="str">
        <f ca="1">IF($N409="","",IFERROR(INDEX(tbVisitas[],MATCH($N409,tbVisitas[Linha],0),7),""))</f>
        <v/>
      </c>
      <c r="N409" s="30" t="str">
        <f t="array" aca="1" ref="N409" ca="1">IFERROR(INDEX(tbVisitas[],MATCH(SMALL(IF((tbVisitas[Realizada?]&lt;&gt;"Sim")*(tbVisitas[Cliente]=$B$5)*(tbVisitas[Data]&gt;=VLOOKUP($B$7,Aux!$E$2:$G$13,2,FALSE))*(tbVisitas[Data]&lt;=VLOOKUP($B$7,Aux!$E$2:$G$13,3,FALSE))=1,tbVisitas[Linha]),ROW(H404)),IF((tbVisitas[Realizada?]&lt;&gt;"Sim")*(tbVisitas[Cliente]=$B$5)*(tbVisitas[Data]&gt;=VLOOKUP($B$7,Aux!$E$2:$G$13,2,FALSE))*(tbVisitas[Data]&lt;=VLOOKUP($B$7,Aux!$E$2:$G$13,3,FALSE))=1,tbVisitas[Linha]),0),9),"")</f>
        <v/>
      </c>
    </row>
    <row r="410" spans="4:14" ht="30" customHeight="1" x14ac:dyDescent="0.25">
      <c r="D410" s="28" t="str">
        <f ca="1">IF($G410="","",IFERROR(INDEX(tbVisitas[],MATCH($G410,tbVisitas[Linha],0),2),""))</f>
        <v/>
      </c>
      <c r="E410" s="28" t="str">
        <f ca="1">IF($G410="","",IFERROR(INDEX(tbVisitas[],MATCH($G410,tbVisitas[Linha],0),5),""))</f>
        <v/>
      </c>
      <c r="F410" s="29" t="str">
        <f ca="1">IF($G410="","",IFERROR(INDEX(tbVisitas[],MATCH($G410,tbVisitas[Linha],0),1),""))</f>
        <v/>
      </c>
      <c r="G410" s="30" t="str">
        <f t="array" aca="1" ref="G410" ca="1">IFERROR(INDEX(tbVisitas[],MATCH(SMALL(IF((tbVisitas[Realizada?]="Sim")*(tbVisitas[Cliente]=$B$5)*(tbVisitas[Data]&gt;=VLOOKUP($B$7,Aux!$E$2:$G$13,2,FALSE))*(tbVisitas[Data]&lt;=VLOOKUP($B$7,Aux!$E$2:$G$13,3,FALSE))=1,tbVisitas[Linha]),ROW(A405)),IF((tbVisitas[Realizada?]="Sim")*(tbVisitas[Cliente]=$B$5)*(tbVisitas[Data]&gt;=VLOOKUP($B$7,Aux!$E$2:$G$13,2,FALSE))*(tbVisitas[Data]&lt;=VLOOKUP($B$7,Aux!$E$2:$G$13,3,FALSE))=1,tbVisitas[Linha]),0),9),"")</f>
        <v/>
      </c>
      <c r="I410" s="28" t="str">
        <f ca="1">IF($N410="","",IFERROR(INDEX(tbVisitas[],MATCH($N410,tbVisitas[Linha],0),2),""))</f>
        <v/>
      </c>
      <c r="J410" s="28" t="str">
        <f ca="1">IF($N410="","",IFERROR(INDEX(tbVisitas[],MATCH($N410,tbVisitas[Linha],0),5),""))</f>
        <v/>
      </c>
      <c r="K410" s="29" t="str">
        <f ca="1">IF($N410="","",IFERROR(INDEX(tbVisitas[],MATCH($N410,tbVisitas[Linha],0),1),""))</f>
        <v/>
      </c>
      <c r="L410" s="30" t="str">
        <f ca="1">IF($N410="","",IFERROR(INDEX(tbVisitas[],MATCH($N410,tbVisitas[Linha],0),6),""))</f>
        <v/>
      </c>
      <c r="M410" s="30" t="str">
        <f ca="1">IF($N410="","",IFERROR(INDEX(tbVisitas[],MATCH($N410,tbVisitas[Linha],0),7),""))</f>
        <v/>
      </c>
      <c r="N410" s="30" t="str">
        <f t="array" aca="1" ref="N410" ca="1">IFERROR(INDEX(tbVisitas[],MATCH(SMALL(IF((tbVisitas[Realizada?]&lt;&gt;"Sim")*(tbVisitas[Cliente]=$B$5)*(tbVisitas[Data]&gt;=VLOOKUP($B$7,Aux!$E$2:$G$13,2,FALSE))*(tbVisitas[Data]&lt;=VLOOKUP($B$7,Aux!$E$2:$G$13,3,FALSE))=1,tbVisitas[Linha]),ROW(H405)),IF((tbVisitas[Realizada?]&lt;&gt;"Sim")*(tbVisitas[Cliente]=$B$5)*(tbVisitas[Data]&gt;=VLOOKUP($B$7,Aux!$E$2:$G$13,2,FALSE))*(tbVisitas[Data]&lt;=VLOOKUP($B$7,Aux!$E$2:$G$13,3,FALSE))=1,tbVisitas[Linha]),0),9),"")</f>
        <v/>
      </c>
    </row>
    <row r="411" spans="4:14" ht="30" customHeight="1" x14ac:dyDescent="0.25">
      <c r="D411" s="28" t="str">
        <f ca="1">IF($G411="","",IFERROR(INDEX(tbVisitas[],MATCH($G411,tbVisitas[Linha],0),2),""))</f>
        <v/>
      </c>
      <c r="E411" s="28" t="str">
        <f ca="1">IF($G411="","",IFERROR(INDEX(tbVisitas[],MATCH($G411,tbVisitas[Linha],0),5),""))</f>
        <v/>
      </c>
      <c r="F411" s="29" t="str">
        <f ca="1">IF($G411="","",IFERROR(INDEX(tbVisitas[],MATCH($G411,tbVisitas[Linha],0),1),""))</f>
        <v/>
      </c>
      <c r="G411" s="30" t="str">
        <f t="array" aca="1" ref="G411" ca="1">IFERROR(INDEX(tbVisitas[],MATCH(SMALL(IF((tbVisitas[Realizada?]="Sim")*(tbVisitas[Cliente]=$B$5)*(tbVisitas[Data]&gt;=VLOOKUP($B$7,Aux!$E$2:$G$13,2,FALSE))*(tbVisitas[Data]&lt;=VLOOKUP($B$7,Aux!$E$2:$G$13,3,FALSE))=1,tbVisitas[Linha]),ROW(A406)),IF((tbVisitas[Realizada?]="Sim")*(tbVisitas[Cliente]=$B$5)*(tbVisitas[Data]&gt;=VLOOKUP($B$7,Aux!$E$2:$G$13,2,FALSE))*(tbVisitas[Data]&lt;=VLOOKUP($B$7,Aux!$E$2:$G$13,3,FALSE))=1,tbVisitas[Linha]),0),9),"")</f>
        <v/>
      </c>
      <c r="I411" s="28" t="str">
        <f ca="1">IF($N411="","",IFERROR(INDEX(tbVisitas[],MATCH($N411,tbVisitas[Linha],0),2),""))</f>
        <v/>
      </c>
      <c r="J411" s="28" t="str">
        <f ca="1">IF($N411="","",IFERROR(INDEX(tbVisitas[],MATCH($N411,tbVisitas[Linha],0),5),""))</f>
        <v/>
      </c>
      <c r="K411" s="29" t="str">
        <f ca="1">IF($N411="","",IFERROR(INDEX(tbVisitas[],MATCH($N411,tbVisitas[Linha],0),1),""))</f>
        <v/>
      </c>
      <c r="L411" s="30" t="str">
        <f ca="1">IF($N411="","",IFERROR(INDEX(tbVisitas[],MATCH($N411,tbVisitas[Linha],0),6),""))</f>
        <v/>
      </c>
      <c r="M411" s="30" t="str">
        <f ca="1">IF($N411="","",IFERROR(INDEX(tbVisitas[],MATCH($N411,tbVisitas[Linha],0),7),""))</f>
        <v/>
      </c>
      <c r="N411" s="30" t="str">
        <f t="array" aca="1" ref="N411" ca="1">IFERROR(INDEX(tbVisitas[],MATCH(SMALL(IF((tbVisitas[Realizada?]&lt;&gt;"Sim")*(tbVisitas[Cliente]=$B$5)*(tbVisitas[Data]&gt;=VLOOKUP($B$7,Aux!$E$2:$G$13,2,FALSE))*(tbVisitas[Data]&lt;=VLOOKUP($B$7,Aux!$E$2:$G$13,3,FALSE))=1,tbVisitas[Linha]),ROW(H406)),IF((tbVisitas[Realizada?]&lt;&gt;"Sim")*(tbVisitas[Cliente]=$B$5)*(tbVisitas[Data]&gt;=VLOOKUP($B$7,Aux!$E$2:$G$13,2,FALSE))*(tbVisitas[Data]&lt;=VLOOKUP($B$7,Aux!$E$2:$G$13,3,FALSE))=1,tbVisitas[Linha]),0),9),"")</f>
        <v/>
      </c>
    </row>
    <row r="412" spans="4:14" ht="30" customHeight="1" x14ac:dyDescent="0.25">
      <c r="D412" s="28" t="str">
        <f ca="1">IF($G412="","",IFERROR(INDEX(tbVisitas[],MATCH($G412,tbVisitas[Linha],0),2),""))</f>
        <v/>
      </c>
      <c r="E412" s="28" t="str">
        <f ca="1">IF($G412="","",IFERROR(INDEX(tbVisitas[],MATCH($G412,tbVisitas[Linha],0),5),""))</f>
        <v/>
      </c>
      <c r="F412" s="29" t="str">
        <f ca="1">IF($G412="","",IFERROR(INDEX(tbVisitas[],MATCH($G412,tbVisitas[Linha],0),1),""))</f>
        <v/>
      </c>
      <c r="G412" s="30" t="str">
        <f t="array" aca="1" ref="G412" ca="1">IFERROR(INDEX(tbVisitas[],MATCH(SMALL(IF((tbVisitas[Realizada?]="Sim")*(tbVisitas[Cliente]=$B$5)*(tbVisitas[Data]&gt;=VLOOKUP($B$7,Aux!$E$2:$G$13,2,FALSE))*(tbVisitas[Data]&lt;=VLOOKUP($B$7,Aux!$E$2:$G$13,3,FALSE))=1,tbVisitas[Linha]),ROW(A407)),IF((tbVisitas[Realizada?]="Sim")*(tbVisitas[Cliente]=$B$5)*(tbVisitas[Data]&gt;=VLOOKUP($B$7,Aux!$E$2:$G$13,2,FALSE))*(tbVisitas[Data]&lt;=VLOOKUP($B$7,Aux!$E$2:$G$13,3,FALSE))=1,tbVisitas[Linha]),0),9),"")</f>
        <v/>
      </c>
      <c r="I412" s="28" t="str">
        <f ca="1">IF($N412="","",IFERROR(INDEX(tbVisitas[],MATCH($N412,tbVisitas[Linha],0),2),""))</f>
        <v/>
      </c>
      <c r="J412" s="28" t="str">
        <f ca="1">IF($N412="","",IFERROR(INDEX(tbVisitas[],MATCH($N412,tbVisitas[Linha],0),5),""))</f>
        <v/>
      </c>
      <c r="K412" s="29" t="str">
        <f ca="1">IF($N412="","",IFERROR(INDEX(tbVisitas[],MATCH($N412,tbVisitas[Linha],0),1),""))</f>
        <v/>
      </c>
      <c r="L412" s="30" t="str">
        <f ca="1">IF($N412="","",IFERROR(INDEX(tbVisitas[],MATCH($N412,tbVisitas[Linha],0),6),""))</f>
        <v/>
      </c>
      <c r="M412" s="30" t="str">
        <f ca="1">IF($N412="","",IFERROR(INDEX(tbVisitas[],MATCH($N412,tbVisitas[Linha],0),7),""))</f>
        <v/>
      </c>
      <c r="N412" s="30" t="str">
        <f t="array" aca="1" ref="N412" ca="1">IFERROR(INDEX(tbVisitas[],MATCH(SMALL(IF((tbVisitas[Realizada?]&lt;&gt;"Sim")*(tbVisitas[Cliente]=$B$5)*(tbVisitas[Data]&gt;=VLOOKUP($B$7,Aux!$E$2:$G$13,2,FALSE))*(tbVisitas[Data]&lt;=VLOOKUP($B$7,Aux!$E$2:$G$13,3,FALSE))=1,tbVisitas[Linha]),ROW(H407)),IF((tbVisitas[Realizada?]&lt;&gt;"Sim")*(tbVisitas[Cliente]=$B$5)*(tbVisitas[Data]&gt;=VLOOKUP($B$7,Aux!$E$2:$G$13,2,FALSE))*(tbVisitas[Data]&lt;=VLOOKUP($B$7,Aux!$E$2:$G$13,3,FALSE))=1,tbVisitas[Linha]),0),9),"")</f>
        <v/>
      </c>
    </row>
    <row r="413" spans="4:14" ht="30" customHeight="1" x14ac:dyDescent="0.25">
      <c r="D413" s="28" t="str">
        <f ca="1">IF($G413="","",IFERROR(INDEX(tbVisitas[],MATCH($G413,tbVisitas[Linha],0),2),""))</f>
        <v/>
      </c>
      <c r="E413" s="28" t="str">
        <f ca="1">IF($G413="","",IFERROR(INDEX(tbVisitas[],MATCH($G413,tbVisitas[Linha],0),5),""))</f>
        <v/>
      </c>
      <c r="F413" s="29" t="str">
        <f ca="1">IF($G413="","",IFERROR(INDEX(tbVisitas[],MATCH($G413,tbVisitas[Linha],0),1),""))</f>
        <v/>
      </c>
      <c r="G413" s="30" t="str">
        <f t="array" aca="1" ref="G413" ca="1">IFERROR(INDEX(tbVisitas[],MATCH(SMALL(IF((tbVisitas[Realizada?]="Sim")*(tbVisitas[Cliente]=$B$5)*(tbVisitas[Data]&gt;=VLOOKUP($B$7,Aux!$E$2:$G$13,2,FALSE))*(tbVisitas[Data]&lt;=VLOOKUP($B$7,Aux!$E$2:$G$13,3,FALSE))=1,tbVisitas[Linha]),ROW(A408)),IF((tbVisitas[Realizada?]="Sim")*(tbVisitas[Cliente]=$B$5)*(tbVisitas[Data]&gt;=VLOOKUP($B$7,Aux!$E$2:$G$13,2,FALSE))*(tbVisitas[Data]&lt;=VLOOKUP($B$7,Aux!$E$2:$G$13,3,FALSE))=1,tbVisitas[Linha]),0),9),"")</f>
        <v/>
      </c>
      <c r="I413" s="28" t="str">
        <f ca="1">IF($N413="","",IFERROR(INDEX(tbVisitas[],MATCH($N413,tbVisitas[Linha],0),2),""))</f>
        <v/>
      </c>
      <c r="J413" s="28" t="str">
        <f ca="1">IF($N413="","",IFERROR(INDEX(tbVisitas[],MATCH($N413,tbVisitas[Linha],0),5),""))</f>
        <v/>
      </c>
      <c r="K413" s="29" t="str">
        <f ca="1">IF($N413="","",IFERROR(INDEX(tbVisitas[],MATCH($N413,tbVisitas[Linha],0),1),""))</f>
        <v/>
      </c>
      <c r="L413" s="30" t="str">
        <f ca="1">IF($N413="","",IFERROR(INDEX(tbVisitas[],MATCH($N413,tbVisitas[Linha],0),6),""))</f>
        <v/>
      </c>
      <c r="M413" s="30" t="str">
        <f ca="1">IF($N413="","",IFERROR(INDEX(tbVisitas[],MATCH($N413,tbVisitas[Linha],0),7),""))</f>
        <v/>
      </c>
      <c r="N413" s="30" t="str">
        <f t="array" aca="1" ref="N413" ca="1">IFERROR(INDEX(tbVisitas[],MATCH(SMALL(IF((tbVisitas[Realizada?]&lt;&gt;"Sim")*(tbVisitas[Cliente]=$B$5)*(tbVisitas[Data]&gt;=VLOOKUP($B$7,Aux!$E$2:$G$13,2,FALSE))*(tbVisitas[Data]&lt;=VLOOKUP($B$7,Aux!$E$2:$G$13,3,FALSE))=1,tbVisitas[Linha]),ROW(H408)),IF((tbVisitas[Realizada?]&lt;&gt;"Sim")*(tbVisitas[Cliente]=$B$5)*(tbVisitas[Data]&gt;=VLOOKUP($B$7,Aux!$E$2:$G$13,2,FALSE))*(tbVisitas[Data]&lt;=VLOOKUP($B$7,Aux!$E$2:$G$13,3,FALSE))=1,tbVisitas[Linha]),0),9),"")</f>
        <v/>
      </c>
    </row>
    <row r="414" spans="4:14" ht="30" customHeight="1" x14ac:dyDescent="0.25">
      <c r="D414" s="28" t="str">
        <f ca="1">IF($G414="","",IFERROR(INDEX(tbVisitas[],MATCH($G414,tbVisitas[Linha],0),2),""))</f>
        <v/>
      </c>
      <c r="E414" s="28" t="str">
        <f ca="1">IF($G414="","",IFERROR(INDEX(tbVisitas[],MATCH($G414,tbVisitas[Linha],0),5),""))</f>
        <v/>
      </c>
      <c r="F414" s="29" t="str">
        <f ca="1">IF($G414="","",IFERROR(INDEX(tbVisitas[],MATCH($G414,tbVisitas[Linha],0),1),""))</f>
        <v/>
      </c>
      <c r="G414" s="30" t="str">
        <f t="array" aca="1" ref="G414" ca="1">IFERROR(INDEX(tbVisitas[],MATCH(SMALL(IF((tbVisitas[Realizada?]="Sim")*(tbVisitas[Cliente]=$B$5)*(tbVisitas[Data]&gt;=VLOOKUP($B$7,Aux!$E$2:$G$13,2,FALSE))*(tbVisitas[Data]&lt;=VLOOKUP($B$7,Aux!$E$2:$G$13,3,FALSE))=1,tbVisitas[Linha]),ROW(A409)),IF((tbVisitas[Realizada?]="Sim")*(tbVisitas[Cliente]=$B$5)*(tbVisitas[Data]&gt;=VLOOKUP($B$7,Aux!$E$2:$G$13,2,FALSE))*(tbVisitas[Data]&lt;=VLOOKUP($B$7,Aux!$E$2:$G$13,3,FALSE))=1,tbVisitas[Linha]),0),9),"")</f>
        <v/>
      </c>
      <c r="I414" s="28" t="str">
        <f ca="1">IF($N414="","",IFERROR(INDEX(tbVisitas[],MATCH($N414,tbVisitas[Linha],0),2),""))</f>
        <v/>
      </c>
      <c r="J414" s="28" t="str">
        <f ca="1">IF($N414="","",IFERROR(INDEX(tbVisitas[],MATCH($N414,tbVisitas[Linha],0),5),""))</f>
        <v/>
      </c>
      <c r="K414" s="29" t="str">
        <f ca="1">IF($N414="","",IFERROR(INDEX(tbVisitas[],MATCH($N414,tbVisitas[Linha],0),1),""))</f>
        <v/>
      </c>
      <c r="L414" s="30" t="str">
        <f ca="1">IF($N414="","",IFERROR(INDEX(tbVisitas[],MATCH($N414,tbVisitas[Linha],0),6),""))</f>
        <v/>
      </c>
      <c r="M414" s="30" t="str">
        <f ca="1">IF($N414="","",IFERROR(INDEX(tbVisitas[],MATCH($N414,tbVisitas[Linha],0),7),""))</f>
        <v/>
      </c>
      <c r="N414" s="30" t="str">
        <f t="array" aca="1" ref="N414" ca="1">IFERROR(INDEX(tbVisitas[],MATCH(SMALL(IF((tbVisitas[Realizada?]&lt;&gt;"Sim")*(tbVisitas[Cliente]=$B$5)*(tbVisitas[Data]&gt;=VLOOKUP($B$7,Aux!$E$2:$G$13,2,FALSE))*(tbVisitas[Data]&lt;=VLOOKUP($B$7,Aux!$E$2:$G$13,3,FALSE))=1,tbVisitas[Linha]),ROW(H409)),IF((tbVisitas[Realizada?]&lt;&gt;"Sim")*(tbVisitas[Cliente]=$B$5)*(tbVisitas[Data]&gt;=VLOOKUP($B$7,Aux!$E$2:$G$13,2,FALSE))*(tbVisitas[Data]&lt;=VLOOKUP($B$7,Aux!$E$2:$G$13,3,FALSE))=1,tbVisitas[Linha]),0),9),"")</f>
        <v/>
      </c>
    </row>
    <row r="415" spans="4:14" ht="30" customHeight="1" x14ac:dyDescent="0.25">
      <c r="D415" s="28" t="str">
        <f ca="1">IF($G415="","",IFERROR(INDEX(tbVisitas[],MATCH($G415,tbVisitas[Linha],0),2),""))</f>
        <v/>
      </c>
      <c r="E415" s="28" t="str">
        <f ca="1">IF($G415="","",IFERROR(INDEX(tbVisitas[],MATCH($G415,tbVisitas[Linha],0),5),""))</f>
        <v/>
      </c>
      <c r="F415" s="29" t="str">
        <f ca="1">IF($G415="","",IFERROR(INDEX(tbVisitas[],MATCH($G415,tbVisitas[Linha],0),1),""))</f>
        <v/>
      </c>
      <c r="G415" s="30" t="str">
        <f t="array" aca="1" ref="G415" ca="1">IFERROR(INDEX(tbVisitas[],MATCH(SMALL(IF((tbVisitas[Realizada?]="Sim")*(tbVisitas[Cliente]=$B$5)*(tbVisitas[Data]&gt;=VLOOKUP($B$7,Aux!$E$2:$G$13,2,FALSE))*(tbVisitas[Data]&lt;=VLOOKUP($B$7,Aux!$E$2:$G$13,3,FALSE))=1,tbVisitas[Linha]),ROW(A410)),IF((tbVisitas[Realizada?]="Sim")*(tbVisitas[Cliente]=$B$5)*(tbVisitas[Data]&gt;=VLOOKUP($B$7,Aux!$E$2:$G$13,2,FALSE))*(tbVisitas[Data]&lt;=VLOOKUP($B$7,Aux!$E$2:$G$13,3,FALSE))=1,tbVisitas[Linha]),0),9),"")</f>
        <v/>
      </c>
      <c r="I415" s="28" t="str">
        <f ca="1">IF($N415="","",IFERROR(INDEX(tbVisitas[],MATCH($N415,tbVisitas[Linha],0),2),""))</f>
        <v/>
      </c>
      <c r="J415" s="28" t="str">
        <f ca="1">IF($N415="","",IFERROR(INDEX(tbVisitas[],MATCH($N415,tbVisitas[Linha],0),5),""))</f>
        <v/>
      </c>
      <c r="K415" s="29" t="str">
        <f ca="1">IF($N415="","",IFERROR(INDEX(tbVisitas[],MATCH($N415,tbVisitas[Linha],0),1),""))</f>
        <v/>
      </c>
      <c r="L415" s="30" t="str">
        <f ca="1">IF($N415="","",IFERROR(INDEX(tbVisitas[],MATCH($N415,tbVisitas[Linha],0),6),""))</f>
        <v/>
      </c>
      <c r="M415" s="30" t="str">
        <f ca="1">IF($N415="","",IFERROR(INDEX(tbVisitas[],MATCH($N415,tbVisitas[Linha],0),7),""))</f>
        <v/>
      </c>
      <c r="N415" s="30" t="str">
        <f t="array" aca="1" ref="N415" ca="1">IFERROR(INDEX(tbVisitas[],MATCH(SMALL(IF((tbVisitas[Realizada?]&lt;&gt;"Sim")*(tbVisitas[Cliente]=$B$5)*(tbVisitas[Data]&gt;=VLOOKUP($B$7,Aux!$E$2:$G$13,2,FALSE))*(tbVisitas[Data]&lt;=VLOOKUP($B$7,Aux!$E$2:$G$13,3,FALSE))=1,tbVisitas[Linha]),ROW(H410)),IF((tbVisitas[Realizada?]&lt;&gt;"Sim")*(tbVisitas[Cliente]=$B$5)*(tbVisitas[Data]&gt;=VLOOKUP($B$7,Aux!$E$2:$G$13,2,FALSE))*(tbVisitas[Data]&lt;=VLOOKUP($B$7,Aux!$E$2:$G$13,3,FALSE))=1,tbVisitas[Linha]),0),9),"")</f>
        <v/>
      </c>
    </row>
    <row r="416" spans="4:14" ht="30" customHeight="1" x14ac:dyDescent="0.25">
      <c r="D416" s="28" t="str">
        <f ca="1">IF($G416="","",IFERROR(INDEX(tbVisitas[],MATCH($G416,tbVisitas[Linha],0),2),""))</f>
        <v/>
      </c>
      <c r="E416" s="28" t="str">
        <f ca="1">IF($G416="","",IFERROR(INDEX(tbVisitas[],MATCH($G416,tbVisitas[Linha],0),5),""))</f>
        <v/>
      </c>
      <c r="F416" s="29" t="str">
        <f ca="1">IF($G416="","",IFERROR(INDEX(tbVisitas[],MATCH($G416,tbVisitas[Linha],0),1),""))</f>
        <v/>
      </c>
      <c r="G416" s="30" t="str">
        <f t="array" aca="1" ref="G416" ca="1">IFERROR(INDEX(tbVisitas[],MATCH(SMALL(IF((tbVisitas[Realizada?]="Sim")*(tbVisitas[Cliente]=$B$5)*(tbVisitas[Data]&gt;=VLOOKUP($B$7,Aux!$E$2:$G$13,2,FALSE))*(tbVisitas[Data]&lt;=VLOOKUP($B$7,Aux!$E$2:$G$13,3,FALSE))=1,tbVisitas[Linha]),ROW(A411)),IF((tbVisitas[Realizada?]="Sim")*(tbVisitas[Cliente]=$B$5)*(tbVisitas[Data]&gt;=VLOOKUP($B$7,Aux!$E$2:$G$13,2,FALSE))*(tbVisitas[Data]&lt;=VLOOKUP($B$7,Aux!$E$2:$G$13,3,FALSE))=1,tbVisitas[Linha]),0),9),"")</f>
        <v/>
      </c>
      <c r="I416" s="28" t="str">
        <f ca="1">IF($N416="","",IFERROR(INDEX(tbVisitas[],MATCH($N416,tbVisitas[Linha],0),2),""))</f>
        <v/>
      </c>
      <c r="J416" s="28" t="str">
        <f ca="1">IF($N416="","",IFERROR(INDEX(tbVisitas[],MATCH($N416,tbVisitas[Linha],0),5),""))</f>
        <v/>
      </c>
      <c r="K416" s="29" t="str">
        <f ca="1">IF($N416="","",IFERROR(INDEX(tbVisitas[],MATCH($N416,tbVisitas[Linha],0),1),""))</f>
        <v/>
      </c>
      <c r="L416" s="30" t="str">
        <f ca="1">IF($N416="","",IFERROR(INDEX(tbVisitas[],MATCH($N416,tbVisitas[Linha],0),6),""))</f>
        <v/>
      </c>
      <c r="M416" s="30" t="str">
        <f ca="1">IF($N416="","",IFERROR(INDEX(tbVisitas[],MATCH($N416,tbVisitas[Linha],0),7),""))</f>
        <v/>
      </c>
      <c r="N416" s="30" t="str">
        <f t="array" aca="1" ref="N416" ca="1">IFERROR(INDEX(tbVisitas[],MATCH(SMALL(IF((tbVisitas[Realizada?]&lt;&gt;"Sim")*(tbVisitas[Cliente]=$B$5)*(tbVisitas[Data]&gt;=VLOOKUP($B$7,Aux!$E$2:$G$13,2,FALSE))*(tbVisitas[Data]&lt;=VLOOKUP($B$7,Aux!$E$2:$G$13,3,FALSE))=1,tbVisitas[Linha]),ROW(H411)),IF((tbVisitas[Realizada?]&lt;&gt;"Sim")*(tbVisitas[Cliente]=$B$5)*(tbVisitas[Data]&gt;=VLOOKUP($B$7,Aux!$E$2:$G$13,2,FALSE))*(tbVisitas[Data]&lt;=VLOOKUP($B$7,Aux!$E$2:$G$13,3,FALSE))=1,tbVisitas[Linha]),0),9),"")</f>
        <v/>
      </c>
    </row>
    <row r="417" spans="4:14" ht="30" customHeight="1" x14ac:dyDescent="0.25">
      <c r="D417" s="28" t="str">
        <f ca="1">IF($G417="","",IFERROR(INDEX(tbVisitas[],MATCH($G417,tbVisitas[Linha],0),2),""))</f>
        <v/>
      </c>
      <c r="E417" s="28" t="str">
        <f ca="1">IF($G417="","",IFERROR(INDEX(tbVisitas[],MATCH($G417,tbVisitas[Linha],0),5),""))</f>
        <v/>
      </c>
      <c r="F417" s="29" t="str">
        <f ca="1">IF($G417="","",IFERROR(INDEX(tbVisitas[],MATCH($G417,tbVisitas[Linha],0),1),""))</f>
        <v/>
      </c>
      <c r="G417" s="30" t="str">
        <f t="array" aca="1" ref="G417" ca="1">IFERROR(INDEX(tbVisitas[],MATCH(SMALL(IF((tbVisitas[Realizada?]="Sim")*(tbVisitas[Cliente]=$B$5)*(tbVisitas[Data]&gt;=VLOOKUP($B$7,Aux!$E$2:$G$13,2,FALSE))*(tbVisitas[Data]&lt;=VLOOKUP($B$7,Aux!$E$2:$G$13,3,FALSE))=1,tbVisitas[Linha]),ROW(A412)),IF((tbVisitas[Realizada?]="Sim")*(tbVisitas[Cliente]=$B$5)*(tbVisitas[Data]&gt;=VLOOKUP($B$7,Aux!$E$2:$G$13,2,FALSE))*(tbVisitas[Data]&lt;=VLOOKUP($B$7,Aux!$E$2:$G$13,3,FALSE))=1,tbVisitas[Linha]),0),9),"")</f>
        <v/>
      </c>
      <c r="I417" s="28" t="str">
        <f ca="1">IF($N417="","",IFERROR(INDEX(tbVisitas[],MATCH($N417,tbVisitas[Linha],0),2),""))</f>
        <v/>
      </c>
      <c r="J417" s="28" t="str">
        <f ca="1">IF($N417="","",IFERROR(INDEX(tbVisitas[],MATCH($N417,tbVisitas[Linha],0),5),""))</f>
        <v/>
      </c>
      <c r="K417" s="29" t="str">
        <f ca="1">IF($N417="","",IFERROR(INDEX(tbVisitas[],MATCH($N417,tbVisitas[Linha],0),1),""))</f>
        <v/>
      </c>
      <c r="L417" s="30" t="str">
        <f ca="1">IF($N417="","",IFERROR(INDEX(tbVisitas[],MATCH($N417,tbVisitas[Linha],0),6),""))</f>
        <v/>
      </c>
      <c r="M417" s="30" t="str">
        <f ca="1">IF($N417="","",IFERROR(INDEX(tbVisitas[],MATCH($N417,tbVisitas[Linha],0),7),""))</f>
        <v/>
      </c>
      <c r="N417" s="30" t="str">
        <f t="array" aca="1" ref="N417" ca="1">IFERROR(INDEX(tbVisitas[],MATCH(SMALL(IF((tbVisitas[Realizada?]&lt;&gt;"Sim")*(tbVisitas[Cliente]=$B$5)*(tbVisitas[Data]&gt;=VLOOKUP($B$7,Aux!$E$2:$G$13,2,FALSE))*(tbVisitas[Data]&lt;=VLOOKUP($B$7,Aux!$E$2:$G$13,3,FALSE))=1,tbVisitas[Linha]),ROW(H412)),IF((tbVisitas[Realizada?]&lt;&gt;"Sim")*(tbVisitas[Cliente]=$B$5)*(tbVisitas[Data]&gt;=VLOOKUP($B$7,Aux!$E$2:$G$13,2,FALSE))*(tbVisitas[Data]&lt;=VLOOKUP($B$7,Aux!$E$2:$G$13,3,FALSE))=1,tbVisitas[Linha]),0),9),"")</f>
        <v/>
      </c>
    </row>
    <row r="418" spans="4:14" ht="30" customHeight="1" x14ac:dyDescent="0.25">
      <c r="D418" s="28" t="str">
        <f ca="1">IF($G418="","",IFERROR(INDEX(tbVisitas[],MATCH($G418,tbVisitas[Linha],0),2),""))</f>
        <v/>
      </c>
      <c r="E418" s="28" t="str">
        <f ca="1">IF($G418="","",IFERROR(INDEX(tbVisitas[],MATCH($G418,tbVisitas[Linha],0),5),""))</f>
        <v/>
      </c>
      <c r="F418" s="29" t="str">
        <f ca="1">IF($G418="","",IFERROR(INDEX(tbVisitas[],MATCH($G418,tbVisitas[Linha],0),1),""))</f>
        <v/>
      </c>
      <c r="G418" s="30" t="str">
        <f t="array" aca="1" ref="G418" ca="1">IFERROR(INDEX(tbVisitas[],MATCH(SMALL(IF((tbVisitas[Realizada?]="Sim")*(tbVisitas[Cliente]=$B$5)*(tbVisitas[Data]&gt;=VLOOKUP($B$7,Aux!$E$2:$G$13,2,FALSE))*(tbVisitas[Data]&lt;=VLOOKUP($B$7,Aux!$E$2:$G$13,3,FALSE))=1,tbVisitas[Linha]),ROW(A413)),IF((tbVisitas[Realizada?]="Sim")*(tbVisitas[Cliente]=$B$5)*(tbVisitas[Data]&gt;=VLOOKUP($B$7,Aux!$E$2:$G$13,2,FALSE))*(tbVisitas[Data]&lt;=VLOOKUP($B$7,Aux!$E$2:$G$13,3,FALSE))=1,tbVisitas[Linha]),0),9),"")</f>
        <v/>
      </c>
      <c r="I418" s="28" t="str">
        <f ca="1">IF($N418="","",IFERROR(INDEX(tbVisitas[],MATCH($N418,tbVisitas[Linha],0),2),""))</f>
        <v/>
      </c>
      <c r="J418" s="28" t="str">
        <f ca="1">IF($N418="","",IFERROR(INDEX(tbVisitas[],MATCH($N418,tbVisitas[Linha],0),5),""))</f>
        <v/>
      </c>
      <c r="K418" s="29" t="str">
        <f ca="1">IF($N418="","",IFERROR(INDEX(tbVisitas[],MATCH($N418,tbVisitas[Linha],0),1),""))</f>
        <v/>
      </c>
      <c r="L418" s="30" t="str">
        <f ca="1">IF($N418="","",IFERROR(INDEX(tbVisitas[],MATCH($N418,tbVisitas[Linha],0),6),""))</f>
        <v/>
      </c>
      <c r="M418" s="30" t="str">
        <f ca="1">IF($N418="","",IFERROR(INDEX(tbVisitas[],MATCH($N418,tbVisitas[Linha],0),7),""))</f>
        <v/>
      </c>
      <c r="N418" s="30" t="str">
        <f t="array" aca="1" ref="N418" ca="1">IFERROR(INDEX(tbVisitas[],MATCH(SMALL(IF((tbVisitas[Realizada?]&lt;&gt;"Sim")*(tbVisitas[Cliente]=$B$5)*(tbVisitas[Data]&gt;=VLOOKUP($B$7,Aux!$E$2:$G$13,2,FALSE))*(tbVisitas[Data]&lt;=VLOOKUP($B$7,Aux!$E$2:$G$13,3,FALSE))=1,tbVisitas[Linha]),ROW(H413)),IF((tbVisitas[Realizada?]&lt;&gt;"Sim")*(tbVisitas[Cliente]=$B$5)*(tbVisitas[Data]&gt;=VLOOKUP($B$7,Aux!$E$2:$G$13,2,FALSE))*(tbVisitas[Data]&lt;=VLOOKUP($B$7,Aux!$E$2:$G$13,3,FALSE))=1,tbVisitas[Linha]),0),9),"")</f>
        <v/>
      </c>
    </row>
    <row r="419" spans="4:14" ht="30" customHeight="1" x14ac:dyDescent="0.25">
      <c r="D419" s="28" t="str">
        <f ca="1">IF($G419="","",IFERROR(INDEX(tbVisitas[],MATCH($G419,tbVisitas[Linha],0),2),""))</f>
        <v/>
      </c>
      <c r="E419" s="28" t="str">
        <f ca="1">IF($G419="","",IFERROR(INDEX(tbVisitas[],MATCH($G419,tbVisitas[Linha],0),5),""))</f>
        <v/>
      </c>
      <c r="F419" s="29" t="str">
        <f ca="1">IF($G419="","",IFERROR(INDEX(tbVisitas[],MATCH($G419,tbVisitas[Linha],0),1),""))</f>
        <v/>
      </c>
      <c r="G419" s="30" t="str">
        <f t="array" aca="1" ref="G419" ca="1">IFERROR(INDEX(tbVisitas[],MATCH(SMALL(IF((tbVisitas[Realizada?]="Sim")*(tbVisitas[Cliente]=$B$5)*(tbVisitas[Data]&gt;=VLOOKUP($B$7,Aux!$E$2:$G$13,2,FALSE))*(tbVisitas[Data]&lt;=VLOOKUP($B$7,Aux!$E$2:$G$13,3,FALSE))=1,tbVisitas[Linha]),ROW(A414)),IF((tbVisitas[Realizada?]="Sim")*(tbVisitas[Cliente]=$B$5)*(tbVisitas[Data]&gt;=VLOOKUP($B$7,Aux!$E$2:$G$13,2,FALSE))*(tbVisitas[Data]&lt;=VLOOKUP($B$7,Aux!$E$2:$G$13,3,FALSE))=1,tbVisitas[Linha]),0),9),"")</f>
        <v/>
      </c>
      <c r="I419" s="28" t="str">
        <f ca="1">IF($N419="","",IFERROR(INDEX(tbVisitas[],MATCH($N419,tbVisitas[Linha],0),2),""))</f>
        <v/>
      </c>
      <c r="J419" s="28" t="str">
        <f ca="1">IF($N419="","",IFERROR(INDEX(tbVisitas[],MATCH($N419,tbVisitas[Linha],0),5),""))</f>
        <v/>
      </c>
      <c r="K419" s="29" t="str">
        <f ca="1">IF($N419="","",IFERROR(INDEX(tbVisitas[],MATCH($N419,tbVisitas[Linha],0),1),""))</f>
        <v/>
      </c>
      <c r="L419" s="30" t="str">
        <f ca="1">IF($N419="","",IFERROR(INDEX(tbVisitas[],MATCH($N419,tbVisitas[Linha],0),6),""))</f>
        <v/>
      </c>
      <c r="M419" s="30" t="str">
        <f ca="1">IF($N419="","",IFERROR(INDEX(tbVisitas[],MATCH($N419,tbVisitas[Linha],0),7),""))</f>
        <v/>
      </c>
      <c r="N419" s="30" t="str">
        <f t="array" aca="1" ref="N419" ca="1">IFERROR(INDEX(tbVisitas[],MATCH(SMALL(IF((tbVisitas[Realizada?]&lt;&gt;"Sim")*(tbVisitas[Cliente]=$B$5)*(tbVisitas[Data]&gt;=VLOOKUP($B$7,Aux!$E$2:$G$13,2,FALSE))*(tbVisitas[Data]&lt;=VLOOKUP($B$7,Aux!$E$2:$G$13,3,FALSE))=1,tbVisitas[Linha]),ROW(H414)),IF((tbVisitas[Realizada?]&lt;&gt;"Sim")*(tbVisitas[Cliente]=$B$5)*(tbVisitas[Data]&gt;=VLOOKUP($B$7,Aux!$E$2:$G$13,2,FALSE))*(tbVisitas[Data]&lt;=VLOOKUP($B$7,Aux!$E$2:$G$13,3,FALSE))=1,tbVisitas[Linha]),0),9),"")</f>
        <v/>
      </c>
    </row>
    <row r="420" spans="4:14" ht="30" customHeight="1" x14ac:dyDescent="0.25">
      <c r="D420" s="28" t="str">
        <f ca="1">IF($G420="","",IFERROR(INDEX(tbVisitas[],MATCH($G420,tbVisitas[Linha],0),2),""))</f>
        <v/>
      </c>
      <c r="E420" s="28" t="str">
        <f ca="1">IF($G420="","",IFERROR(INDEX(tbVisitas[],MATCH($G420,tbVisitas[Linha],0),5),""))</f>
        <v/>
      </c>
      <c r="F420" s="29" t="str">
        <f ca="1">IF($G420="","",IFERROR(INDEX(tbVisitas[],MATCH($G420,tbVisitas[Linha],0),1),""))</f>
        <v/>
      </c>
      <c r="G420" s="30" t="str">
        <f t="array" aca="1" ref="G420" ca="1">IFERROR(INDEX(tbVisitas[],MATCH(SMALL(IF((tbVisitas[Realizada?]="Sim")*(tbVisitas[Cliente]=$B$5)*(tbVisitas[Data]&gt;=VLOOKUP($B$7,Aux!$E$2:$G$13,2,FALSE))*(tbVisitas[Data]&lt;=VLOOKUP($B$7,Aux!$E$2:$G$13,3,FALSE))=1,tbVisitas[Linha]),ROW(A415)),IF((tbVisitas[Realizada?]="Sim")*(tbVisitas[Cliente]=$B$5)*(tbVisitas[Data]&gt;=VLOOKUP($B$7,Aux!$E$2:$G$13,2,FALSE))*(tbVisitas[Data]&lt;=VLOOKUP($B$7,Aux!$E$2:$G$13,3,FALSE))=1,tbVisitas[Linha]),0),9),"")</f>
        <v/>
      </c>
      <c r="I420" s="28" t="str">
        <f ca="1">IF($N420="","",IFERROR(INDEX(tbVisitas[],MATCH($N420,tbVisitas[Linha],0),2),""))</f>
        <v/>
      </c>
      <c r="J420" s="28" t="str">
        <f ca="1">IF($N420="","",IFERROR(INDEX(tbVisitas[],MATCH($N420,tbVisitas[Linha],0),5),""))</f>
        <v/>
      </c>
      <c r="K420" s="29" t="str">
        <f ca="1">IF($N420="","",IFERROR(INDEX(tbVisitas[],MATCH($N420,tbVisitas[Linha],0),1),""))</f>
        <v/>
      </c>
      <c r="L420" s="30" t="str">
        <f ca="1">IF($N420="","",IFERROR(INDEX(tbVisitas[],MATCH($N420,tbVisitas[Linha],0),6),""))</f>
        <v/>
      </c>
      <c r="M420" s="30" t="str">
        <f ca="1">IF($N420="","",IFERROR(INDEX(tbVisitas[],MATCH($N420,tbVisitas[Linha],0),7),""))</f>
        <v/>
      </c>
      <c r="N420" s="30" t="str">
        <f t="array" aca="1" ref="N420" ca="1">IFERROR(INDEX(tbVisitas[],MATCH(SMALL(IF((tbVisitas[Realizada?]&lt;&gt;"Sim")*(tbVisitas[Cliente]=$B$5)*(tbVisitas[Data]&gt;=VLOOKUP($B$7,Aux!$E$2:$G$13,2,FALSE))*(tbVisitas[Data]&lt;=VLOOKUP($B$7,Aux!$E$2:$G$13,3,FALSE))=1,tbVisitas[Linha]),ROW(H415)),IF((tbVisitas[Realizada?]&lt;&gt;"Sim")*(tbVisitas[Cliente]=$B$5)*(tbVisitas[Data]&gt;=VLOOKUP($B$7,Aux!$E$2:$G$13,2,FALSE))*(tbVisitas[Data]&lt;=VLOOKUP($B$7,Aux!$E$2:$G$13,3,FALSE))=1,tbVisitas[Linha]),0),9),"")</f>
        <v/>
      </c>
    </row>
    <row r="421" spans="4:14" ht="30" customHeight="1" x14ac:dyDescent="0.25">
      <c r="D421" s="28" t="str">
        <f ca="1">IF($G421="","",IFERROR(INDEX(tbVisitas[],MATCH($G421,tbVisitas[Linha],0),2),""))</f>
        <v/>
      </c>
      <c r="E421" s="28" t="str">
        <f ca="1">IF($G421="","",IFERROR(INDEX(tbVisitas[],MATCH($G421,tbVisitas[Linha],0),5),""))</f>
        <v/>
      </c>
      <c r="F421" s="29" t="str">
        <f ca="1">IF($G421="","",IFERROR(INDEX(tbVisitas[],MATCH($G421,tbVisitas[Linha],0),1),""))</f>
        <v/>
      </c>
      <c r="G421" s="30" t="str">
        <f t="array" aca="1" ref="G421" ca="1">IFERROR(INDEX(tbVisitas[],MATCH(SMALL(IF((tbVisitas[Realizada?]="Sim")*(tbVisitas[Cliente]=$B$5)*(tbVisitas[Data]&gt;=VLOOKUP($B$7,Aux!$E$2:$G$13,2,FALSE))*(tbVisitas[Data]&lt;=VLOOKUP($B$7,Aux!$E$2:$G$13,3,FALSE))=1,tbVisitas[Linha]),ROW(A416)),IF((tbVisitas[Realizada?]="Sim")*(tbVisitas[Cliente]=$B$5)*(tbVisitas[Data]&gt;=VLOOKUP($B$7,Aux!$E$2:$G$13,2,FALSE))*(tbVisitas[Data]&lt;=VLOOKUP($B$7,Aux!$E$2:$G$13,3,FALSE))=1,tbVisitas[Linha]),0),9),"")</f>
        <v/>
      </c>
      <c r="I421" s="28" t="str">
        <f ca="1">IF($N421="","",IFERROR(INDEX(tbVisitas[],MATCH($N421,tbVisitas[Linha],0),2),""))</f>
        <v/>
      </c>
      <c r="J421" s="28" t="str">
        <f ca="1">IF($N421="","",IFERROR(INDEX(tbVisitas[],MATCH($N421,tbVisitas[Linha],0),5),""))</f>
        <v/>
      </c>
      <c r="K421" s="29" t="str">
        <f ca="1">IF($N421="","",IFERROR(INDEX(tbVisitas[],MATCH($N421,tbVisitas[Linha],0),1),""))</f>
        <v/>
      </c>
      <c r="L421" s="30" t="str">
        <f ca="1">IF($N421="","",IFERROR(INDEX(tbVisitas[],MATCH($N421,tbVisitas[Linha],0),6),""))</f>
        <v/>
      </c>
      <c r="M421" s="30" t="str">
        <f ca="1">IF($N421="","",IFERROR(INDEX(tbVisitas[],MATCH($N421,tbVisitas[Linha],0),7),""))</f>
        <v/>
      </c>
      <c r="N421" s="30" t="str">
        <f t="array" aca="1" ref="N421" ca="1">IFERROR(INDEX(tbVisitas[],MATCH(SMALL(IF((tbVisitas[Realizada?]&lt;&gt;"Sim")*(tbVisitas[Cliente]=$B$5)*(tbVisitas[Data]&gt;=VLOOKUP($B$7,Aux!$E$2:$G$13,2,FALSE))*(tbVisitas[Data]&lt;=VLOOKUP($B$7,Aux!$E$2:$G$13,3,FALSE))=1,tbVisitas[Linha]),ROW(H416)),IF((tbVisitas[Realizada?]&lt;&gt;"Sim")*(tbVisitas[Cliente]=$B$5)*(tbVisitas[Data]&gt;=VLOOKUP($B$7,Aux!$E$2:$G$13,2,FALSE))*(tbVisitas[Data]&lt;=VLOOKUP($B$7,Aux!$E$2:$G$13,3,FALSE))=1,tbVisitas[Linha]),0),9),"")</f>
        <v/>
      </c>
    </row>
    <row r="422" spans="4:14" ht="30" customHeight="1" x14ac:dyDescent="0.25">
      <c r="D422" s="28" t="str">
        <f ca="1">IF($G422="","",IFERROR(INDEX(tbVisitas[],MATCH($G422,tbVisitas[Linha],0),2),""))</f>
        <v/>
      </c>
      <c r="E422" s="28" t="str">
        <f ca="1">IF($G422="","",IFERROR(INDEX(tbVisitas[],MATCH($G422,tbVisitas[Linha],0),5),""))</f>
        <v/>
      </c>
      <c r="F422" s="29" t="str">
        <f ca="1">IF($G422="","",IFERROR(INDEX(tbVisitas[],MATCH($G422,tbVisitas[Linha],0),1),""))</f>
        <v/>
      </c>
      <c r="G422" s="30" t="str">
        <f t="array" aca="1" ref="G422" ca="1">IFERROR(INDEX(tbVisitas[],MATCH(SMALL(IF((tbVisitas[Realizada?]="Sim")*(tbVisitas[Cliente]=$B$5)*(tbVisitas[Data]&gt;=VLOOKUP($B$7,Aux!$E$2:$G$13,2,FALSE))*(tbVisitas[Data]&lt;=VLOOKUP($B$7,Aux!$E$2:$G$13,3,FALSE))=1,tbVisitas[Linha]),ROW(A417)),IF((tbVisitas[Realizada?]="Sim")*(tbVisitas[Cliente]=$B$5)*(tbVisitas[Data]&gt;=VLOOKUP($B$7,Aux!$E$2:$G$13,2,FALSE))*(tbVisitas[Data]&lt;=VLOOKUP($B$7,Aux!$E$2:$G$13,3,FALSE))=1,tbVisitas[Linha]),0),9),"")</f>
        <v/>
      </c>
      <c r="I422" s="28" t="str">
        <f ca="1">IF($N422="","",IFERROR(INDEX(tbVisitas[],MATCH($N422,tbVisitas[Linha],0),2),""))</f>
        <v/>
      </c>
      <c r="J422" s="28" t="str">
        <f ca="1">IF($N422="","",IFERROR(INDEX(tbVisitas[],MATCH($N422,tbVisitas[Linha],0),5),""))</f>
        <v/>
      </c>
      <c r="K422" s="29" t="str">
        <f ca="1">IF($N422="","",IFERROR(INDEX(tbVisitas[],MATCH($N422,tbVisitas[Linha],0),1),""))</f>
        <v/>
      </c>
      <c r="L422" s="30" t="str">
        <f ca="1">IF($N422="","",IFERROR(INDEX(tbVisitas[],MATCH($N422,tbVisitas[Linha],0),6),""))</f>
        <v/>
      </c>
      <c r="M422" s="30" t="str">
        <f ca="1">IF($N422="","",IFERROR(INDEX(tbVisitas[],MATCH($N422,tbVisitas[Linha],0),7),""))</f>
        <v/>
      </c>
      <c r="N422" s="30" t="str">
        <f t="array" aca="1" ref="N422" ca="1">IFERROR(INDEX(tbVisitas[],MATCH(SMALL(IF((tbVisitas[Realizada?]&lt;&gt;"Sim")*(tbVisitas[Cliente]=$B$5)*(tbVisitas[Data]&gt;=VLOOKUP($B$7,Aux!$E$2:$G$13,2,FALSE))*(tbVisitas[Data]&lt;=VLOOKUP($B$7,Aux!$E$2:$G$13,3,FALSE))=1,tbVisitas[Linha]),ROW(H417)),IF((tbVisitas[Realizada?]&lt;&gt;"Sim")*(tbVisitas[Cliente]=$B$5)*(tbVisitas[Data]&gt;=VLOOKUP($B$7,Aux!$E$2:$G$13,2,FALSE))*(tbVisitas[Data]&lt;=VLOOKUP($B$7,Aux!$E$2:$G$13,3,FALSE))=1,tbVisitas[Linha]),0),9),"")</f>
        <v/>
      </c>
    </row>
    <row r="423" spans="4:14" ht="30" customHeight="1" x14ac:dyDescent="0.25">
      <c r="D423" s="28" t="str">
        <f ca="1">IF($G423="","",IFERROR(INDEX(tbVisitas[],MATCH($G423,tbVisitas[Linha],0),2),""))</f>
        <v/>
      </c>
      <c r="E423" s="28" t="str">
        <f ca="1">IF($G423="","",IFERROR(INDEX(tbVisitas[],MATCH($G423,tbVisitas[Linha],0),5),""))</f>
        <v/>
      </c>
      <c r="F423" s="29" t="str">
        <f ca="1">IF($G423="","",IFERROR(INDEX(tbVisitas[],MATCH($G423,tbVisitas[Linha],0),1),""))</f>
        <v/>
      </c>
      <c r="G423" s="30" t="str">
        <f t="array" aca="1" ref="G423" ca="1">IFERROR(INDEX(tbVisitas[],MATCH(SMALL(IF((tbVisitas[Realizada?]="Sim")*(tbVisitas[Cliente]=$B$5)*(tbVisitas[Data]&gt;=VLOOKUP($B$7,Aux!$E$2:$G$13,2,FALSE))*(tbVisitas[Data]&lt;=VLOOKUP($B$7,Aux!$E$2:$G$13,3,FALSE))=1,tbVisitas[Linha]),ROW(A418)),IF((tbVisitas[Realizada?]="Sim")*(tbVisitas[Cliente]=$B$5)*(tbVisitas[Data]&gt;=VLOOKUP($B$7,Aux!$E$2:$G$13,2,FALSE))*(tbVisitas[Data]&lt;=VLOOKUP($B$7,Aux!$E$2:$G$13,3,FALSE))=1,tbVisitas[Linha]),0),9),"")</f>
        <v/>
      </c>
      <c r="I423" s="28" t="str">
        <f ca="1">IF($N423="","",IFERROR(INDEX(tbVisitas[],MATCH($N423,tbVisitas[Linha],0),2),""))</f>
        <v/>
      </c>
      <c r="J423" s="28" t="str">
        <f ca="1">IF($N423="","",IFERROR(INDEX(tbVisitas[],MATCH($N423,tbVisitas[Linha],0),5),""))</f>
        <v/>
      </c>
      <c r="K423" s="29" t="str">
        <f ca="1">IF($N423="","",IFERROR(INDEX(tbVisitas[],MATCH($N423,tbVisitas[Linha],0),1),""))</f>
        <v/>
      </c>
      <c r="L423" s="30" t="str">
        <f ca="1">IF($N423="","",IFERROR(INDEX(tbVisitas[],MATCH($N423,tbVisitas[Linha],0),6),""))</f>
        <v/>
      </c>
      <c r="M423" s="30" t="str">
        <f ca="1">IF($N423="","",IFERROR(INDEX(tbVisitas[],MATCH($N423,tbVisitas[Linha],0),7),""))</f>
        <v/>
      </c>
      <c r="N423" s="30" t="str">
        <f t="array" aca="1" ref="N423" ca="1">IFERROR(INDEX(tbVisitas[],MATCH(SMALL(IF((tbVisitas[Realizada?]&lt;&gt;"Sim")*(tbVisitas[Cliente]=$B$5)*(tbVisitas[Data]&gt;=VLOOKUP($B$7,Aux!$E$2:$G$13,2,FALSE))*(tbVisitas[Data]&lt;=VLOOKUP($B$7,Aux!$E$2:$G$13,3,FALSE))=1,tbVisitas[Linha]),ROW(H418)),IF((tbVisitas[Realizada?]&lt;&gt;"Sim")*(tbVisitas[Cliente]=$B$5)*(tbVisitas[Data]&gt;=VLOOKUP($B$7,Aux!$E$2:$G$13,2,FALSE))*(tbVisitas[Data]&lt;=VLOOKUP($B$7,Aux!$E$2:$G$13,3,FALSE))=1,tbVisitas[Linha]),0),9),"")</f>
        <v/>
      </c>
    </row>
    <row r="424" spans="4:14" ht="30" customHeight="1" x14ac:dyDescent="0.25">
      <c r="D424" s="28" t="str">
        <f ca="1">IF($G424="","",IFERROR(INDEX(tbVisitas[],MATCH($G424,tbVisitas[Linha],0),2),""))</f>
        <v/>
      </c>
      <c r="E424" s="28" t="str">
        <f ca="1">IF($G424="","",IFERROR(INDEX(tbVisitas[],MATCH($G424,tbVisitas[Linha],0),5),""))</f>
        <v/>
      </c>
      <c r="F424" s="29" t="str">
        <f ca="1">IF($G424="","",IFERROR(INDEX(tbVisitas[],MATCH($G424,tbVisitas[Linha],0),1),""))</f>
        <v/>
      </c>
      <c r="G424" s="30" t="str">
        <f t="array" aca="1" ref="G424" ca="1">IFERROR(INDEX(tbVisitas[],MATCH(SMALL(IF((tbVisitas[Realizada?]="Sim")*(tbVisitas[Cliente]=$B$5)*(tbVisitas[Data]&gt;=VLOOKUP($B$7,Aux!$E$2:$G$13,2,FALSE))*(tbVisitas[Data]&lt;=VLOOKUP($B$7,Aux!$E$2:$G$13,3,FALSE))=1,tbVisitas[Linha]),ROW(A419)),IF((tbVisitas[Realizada?]="Sim")*(tbVisitas[Cliente]=$B$5)*(tbVisitas[Data]&gt;=VLOOKUP($B$7,Aux!$E$2:$G$13,2,FALSE))*(tbVisitas[Data]&lt;=VLOOKUP($B$7,Aux!$E$2:$G$13,3,FALSE))=1,tbVisitas[Linha]),0),9),"")</f>
        <v/>
      </c>
      <c r="I424" s="28" t="str">
        <f ca="1">IF($N424="","",IFERROR(INDEX(tbVisitas[],MATCH($N424,tbVisitas[Linha],0),2),""))</f>
        <v/>
      </c>
      <c r="J424" s="28" t="str">
        <f ca="1">IF($N424="","",IFERROR(INDEX(tbVisitas[],MATCH($N424,tbVisitas[Linha],0),5),""))</f>
        <v/>
      </c>
      <c r="K424" s="29" t="str">
        <f ca="1">IF($N424="","",IFERROR(INDEX(tbVisitas[],MATCH($N424,tbVisitas[Linha],0),1),""))</f>
        <v/>
      </c>
      <c r="L424" s="30" t="str">
        <f ca="1">IF($N424="","",IFERROR(INDEX(tbVisitas[],MATCH($N424,tbVisitas[Linha],0),6),""))</f>
        <v/>
      </c>
      <c r="M424" s="30" t="str">
        <f ca="1">IF($N424="","",IFERROR(INDEX(tbVisitas[],MATCH($N424,tbVisitas[Linha],0),7),""))</f>
        <v/>
      </c>
      <c r="N424" s="30" t="str">
        <f t="array" aca="1" ref="N424" ca="1">IFERROR(INDEX(tbVisitas[],MATCH(SMALL(IF((tbVisitas[Realizada?]&lt;&gt;"Sim")*(tbVisitas[Cliente]=$B$5)*(tbVisitas[Data]&gt;=VLOOKUP($B$7,Aux!$E$2:$G$13,2,FALSE))*(tbVisitas[Data]&lt;=VLOOKUP($B$7,Aux!$E$2:$G$13,3,FALSE))=1,tbVisitas[Linha]),ROW(H419)),IF((tbVisitas[Realizada?]&lt;&gt;"Sim")*(tbVisitas[Cliente]=$B$5)*(tbVisitas[Data]&gt;=VLOOKUP($B$7,Aux!$E$2:$G$13,2,FALSE))*(tbVisitas[Data]&lt;=VLOOKUP($B$7,Aux!$E$2:$G$13,3,FALSE))=1,tbVisitas[Linha]),0),9),"")</f>
        <v/>
      </c>
    </row>
    <row r="425" spans="4:14" ht="30" customHeight="1" x14ac:dyDescent="0.25">
      <c r="D425" s="28" t="str">
        <f ca="1">IF($G425="","",IFERROR(INDEX(tbVisitas[],MATCH($G425,tbVisitas[Linha],0),2),""))</f>
        <v/>
      </c>
      <c r="E425" s="28" t="str">
        <f ca="1">IF($G425="","",IFERROR(INDEX(tbVisitas[],MATCH($G425,tbVisitas[Linha],0),5),""))</f>
        <v/>
      </c>
      <c r="F425" s="29" t="str">
        <f ca="1">IF($G425="","",IFERROR(INDEX(tbVisitas[],MATCH($G425,tbVisitas[Linha],0),1),""))</f>
        <v/>
      </c>
      <c r="G425" s="30" t="str">
        <f t="array" aca="1" ref="G425" ca="1">IFERROR(INDEX(tbVisitas[],MATCH(SMALL(IF((tbVisitas[Realizada?]="Sim")*(tbVisitas[Cliente]=$B$5)*(tbVisitas[Data]&gt;=VLOOKUP($B$7,Aux!$E$2:$G$13,2,FALSE))*(tbVisitas[Data]&lt;=VLOOKUP($B$7,Aux!$E$2:$G$13,3,FALSE))=1,tbVisitas[Linha]),ROW(A420)),IF((tbVisitas[Realizada?]="Sim")*(tbVisitas[Cliente]=$B$5)*(tbVisitas[Data]&gt;=VLOOKUP($B$7,Aux!$E$2:$G$13,2,FALSE))*(tbVisitas[Data]&lt;=VLOOKUP($B$7,Aux!$E$2:$G$13,3,FALSE))=1,tbVisitas[Linha]),0),9),"")</f>
        <v/>
      </c>
      <c r="I425" s="28" t="str">
        <f ca="1">IF($N425="","",IFERROR(INDEX(tbVisitas[],MATCH($N425,tbVisitas[Linha],0),2),""))</f>
        <v/>
      </c>
      <c r="J425" s="28" t="str">
        <f ca="1">IF($N425="","",IFERROR(INDEX(tbVisitas[],MATCH($N425,tbVisitas[Linha],0),5),""))</f>
        <v/>
      </c>
      <c r="K425" s="29" t="str">
        <f ca="1">IF($N425="","",IFERROR(INDEX(tbVisitas[],MATCH($N425,tbVisitas[Linha],0),1),""))</f>
        <v/>
      </c>
      <c r="L425" s="30" t="str">
        <f ca="1">IF($N425="","",IFERROR(INDEX(tbVisitas[],MATCH($N425,tbVisitas[Linha],0),6),""))</f>
        <v/>
      </c>
      <c r="M425" s="30" t="str">
        <f ca="1">IF($N425="","",IFERROR(INDEX(tbVisitas[],MATCH($N425,tbVisitas[Linha],0),7),""))</f>
        <v/>
      </c>
      <c r="N425" s="30" t="str">
        <f t="array" aca="1" ref="N425" ca="1">IFERROR(INDEX(tbVisitas[],MATCH(SMALL(IF((tbVisitas[Realizada?]&lt;&gt;"Sim")*(tbVisitas[Cliente]=$B$5)*(tbVisitas[Data]&gt;=VLOOKUP($B$7,Aux!$E$2:$G$13,2,FALSE))*(tbVisitas[Data]&lt;=VLOOKUP($B$7,Aux!$E$2:$G$13,3,FALSE))=1,tbVisitas[Linha]),ROW(H420)),IF((tbVisitas[Realizada?]&lt;&gt;"Sim")*(tbVisitas[Cliente]=$B$5)*(tbVisitas[Data]&gt;=VLOOKUP($B$7,Aux!$E$2:$G$13,2,FALSE))*(tbVisitas[Data]&lt;=VLOOKUP($B$7,Aux!$E$2:$G$13,3,FALSE))=1,tbVisitas[Linha]),0),9),"")</f>
        <v/>
      </c>
    </row>
    <row r="426" spans="4:14" ht="30" customHeight="1" x14ac:dyDescent="0.25">
      <c r="D426" s="28" t="str">
        <f ca="1">IF($G426="","",IFERROR(INDEX(tbVisitas[],MATCH($G426,tbVisitas[Linha],0),2),""))</f>
        <v/>
      </c>
      <c r="E426" s="28" t="str">
        <f ca="1">IF($G426="","",IFERROR(INDEX(tbVisitas[],MATCH($G426,tbVisitas[Linha],0),5),""))</f>
        <v/>
      </c>
      <c r="F426" s="29" t="str">
        <f ca="1">IF($G426="","",IFERROR(INDEX(tbVisitas[],MATCH($G426,tbVisitas[Linha],0),1),""))</f>
        <v/>
      </c>
      <c r="G426" s="30" t="str">
        <f t="array" aca="1" ref="G426" ca="1">IFERROR(INDEX(tbVisitas[],MATCH(SMALL(IF((tbVisitas[Realizada?]="Sim")*(tbVisitas[Cliente]=$B$5)*(tbVisitas[Data]&gt;=VLOOKUP($B$7,Aux!$E$2:$G$13,2,FALSE))*(tbVisitas[Data]&lt;=VLOOKUP($B$7,Aux!$E$2:$G$13,3,FALSE))=1,tbVisitas[Linha]),ROW(A421)),IF((tbVisitas[Realizada?]="Sim")*(tbVisitas[Cliente]=$B$5)*(tbVisitas[Data]&gt;=VLOOKUP($B$7,Aux!$E$2:$G$13,2,FALSE))*(tbVisitas[Data]&lt;=VLOOKUP($B$7,Aux!$E$2:$G$13,3,FALSE))=1,tbVisitas[Linha]),0),9),"")</f>
        <v/>
      </c>
      <c r="I426" s="28" t="str">
        <f ca="1">IF($N426="","",IFERROR(INDEX(tbVisitas[],MATCH($N426,tbVisitas[Linha],0),2),""))</f>
        <v/>
      </c>
      <c r="J426" s="28" t="str">
        <f ca="1">IF($N426="","",IFERROR(INDEX(tbVisitas[],MATCH($N426,tbVisitas[Linha],0),5),""))</f>
        <v/>
      </c>
      <c r="K426" s="29" t="str">
        <f ca="1">IF($N426="","",IFERROR(INDEX(tbVisitas[],MATCH($N426,tbVisitas[Linha],0),1),""))</f>
        <v/>
      </c>
      <c r="L426" s="30" t="str">
        <f ca="1">IF($N426="","",IFERROR(INDEX(tbVisitas[],MATCH($N426,tbVisitas[Linha],0),6),""))</f>
        <v/>
      </c>
      <c r="M426" s="30" t="str">
        <f ca="1">IF($N426="","",IFERROR(INDEX(tbVisitas[],MATCH($N426,tbVisitas[Linha],0),7),""))</f>
        <v/>
      </c>
      <c r="N426" s="30" t="str">
        <f t="array" aca="1" ref="N426" ca="1">IFERROR(INDEX(tbVisitas[],MATCH(SMALL(IF((tbVisitas[Realizada?]&lt;&gt;"Sim")*(tbVisitas[Cliente]=$B$5)*(tbVisitas[Data]&gt;=VLOOKUP($B$7,Aux!$E$2:$G$13,2,FALSE))*(tbVisitas[Data]&lt;=VLOOKUP($B$7,Aux!$E$2:$G$13,3,FALSE))=1,tbVisitas[Linha]),ROW(H421)),IF((tbVisitas[Realizada?]&lt;&gt;"Sim")*(tbVisitas[Cliente]=$B$5)*(tbVisitas[Data]&gt;=VLOOKUP($B$7,Aux!$E$2:$G$13,2,FALSE))*(tbVisitas[Data]&lt;=VLOOKUP($B$7,Aux!$E$2:$G$13,3,FALSE))=1,tbVisitas[Linha]),0),9),"")</f>
        <v/>
      </c>
    </row>
    <row r="427" spans="4:14" ht="30" customHeight="1" x14ac:dyDescent="0.25">
      <c r="D427" s="28" t="str">
        <f ca="1">IF($G427="","",IFERROR(INDEX(tbVisitas[],MATCH($G427,tbVisitas[Linha],0),2),""))</f>
        <v/>
      </c>
      <c r="E427" s="28" t="str">
        <f ca="1">IF($G427="","",IFERROR(INDEX(tbVisitas[],MATCH($G427,tbVisitas[Linha],0),5),""))</f>
        <v/>
      </c>
      <c r="F427" s="29" t="str">
        <f ca="1">IF($G427="","",IFERROR(INDEX(tbVisitas[],MATCH($G427,tbVisitas[Linha],0),1),""))</f>
        <v/>
      </c>
      <c r="G427" s="30" t="str">
        <f t="array" aca="1" ref="G427" ca="1">IFERROR(INDEX(tbVisitas[],MATCH(SMALL(IF((tbVisitas[Realizada?]="Sim")*(tbVisitas[Cliente]=$B$5)*(tbVisitas[Data]&gt;=VLOOKUP($B$7,Aux!$E$2:$G$13,2,FALSE))*(tbVisitas[Data]&lt;=VLOOKUP($B$7,Aux!$E$2:$G$13,3,FALSE))=1,tbVisitas[Linha]),ROW(A422)),IF((tbVisitas[Realizada?]="Sim")*(tbVisitas[Cliente]=$B$5)*(tbVisitas[Data]&gt;=VLOOKUP($B$7,Aux!$E$2:$G$13,2,FALSE))*(tbVisitas[Data]&lt;=VLOOKUP($B$7,Aux!$E$2:$G$13,3,FALSE))=1,tbVisitas[Linha]),0),9),"")</f>
        <v/>
      </c>
      <c r="I427" s="28" t="str">
        <f ca="1">IF($N427="","",IFERROR(INDEX(tbVisitas[],MATCH($N427,tbVisitas[Linha],0),2),""))</f>
        <v/>
      </c>
      <c r="J427" s="28" t="str">
        <f ca="1">IF($N427="","",IFERROR(INDEX(tbVisitas[],MATCH($N427,tbVisitas[Linha],0),5),""))</f>
        <v/>
      </c>
      <c r="K427" s="29" t="str">
        <f ca="1">IF($N427="","",IFERROR(INDEX(tbVisitas[],MATCH($N427,tbVisitas[Linha],0),1),""))</f>
        <v/>
      </c>
      <c r="L427" s="30" t="str">
        <f ca="1">IF($N427="","",IFERROR(INDEX(tbVisitas[],MATCH($N427,tbVisitas[Linha],0),6),""))</f>
        <v/>
      </c>
      <c r="M427" s="30" t="str">
        <f ca="1">IF($N427="","",IFERROR(INDEX(tbVisitas[],MATCH($N427,tbVisitas[Linha],0),7),""))</f>
        <v/>
      </c>
      <c r="N427" s="30" t="str">
        <f t="array" aca="1" ref="N427" ca="1">IFERROR(INDEX(tbVisitas[],MATCH(SMALL(IF((tbVisitas[Realizada?]&lt;&gt;"Sim")*(tbVisitas[Cliente]=$B$5)*(tbVisitas[Data]&gt;=VLOOKUP($B$7,Aux!$E$2:$G$13,2,FALSE))*(tbVisitas[Data]&lt;=VLOOKUP($B$7,Aux!$E$2:$G$13,3,FALSE))=1,tbVisitas[Linha]),ROW(H422)),IF((tbVisitas[Realizada?]&lt;&gt;"Sim")*(tbVisitas[Cliente]=$B$5)*(tbVisitas[Data]&gt;=VLOOKUP($B$7,Aux!$E$2:$G$13,2,FALSE))*(tbVisitas[Data]&lt;=VLOOKUP($B$7,Aux!$E$2:$G$13,3,FALSE))=1,tbVisitas[Linha]),0),9),"")</f>
        <v/>
      </c>
    </row>
    <row r="428" spans="4:14" ht="30" customHeight="1" x14ac:dyDescent="0.25">
      <c r="D428" s="28" t="str">
        <f ca="1">IF($G428="","",IFERROR(INDEX(tbVisitas[],MATCH($G428,tbVisitas[Linha],0),2),""))</f>
        <v/>
      </c>
      <c r="E428" s="28" t="str">
        <f ca="1">IF($G428="","",IFERROR(INDEX(tbVisitas[],MATCH($G428,tbVisitas[Linha],0),5),""))</f>
        <v/>
      </c>
      <c r="F428" s="29" t="str">
        <f ca="1">IF($G428="","",IFERROR(INDEX(tbVisitas[],MATCH($G428,tbVisitas[Linha],0),1),""))</f>
        <v/>
      </c>
      <c r="G428" s="30" t="str">
        <f t="array" aca="1" ref="G428" ca="1">IFERROR(INDEX(tbVisitas[],MATCH(SMALL(IF((tbVisitas[Realizada?]="Sim")*(tbVisitas[Cliente]=$B$5)*(tbVisitas[Data]&gt;=VLOOKUP($B$7,Aux!$E$2:$G$13,2,FALSE))*(tbVisitas[Data]&lt;=VLOOKUP($B$7,Aux!$E$2:$G$13,3,FALSE))=1,tbVisitas[Linha]),ROW(A423)),IF((tbVisitas[Realizada?]="Sim")*(tbVisitas[Cliente]=$B$5)*(tbVisitas[Data]&gt;=VLOOKUP($B$7,Aux!$E$2:$G$13,2,FALSE))*(tbVisitas[Data]&lt;=VLOOKUP($B$7,Aux!$E$2:$G$13,3,FALSE))=1,tbVisitas[Linha]),0),9),"")</f>
        <v/>
      </c>
      <c r="I428" s="28" t="str">
        <f ca="1">IF($N428="","",IFERROR(INDEX(tbVisitas[],MATCH($N428,tbVisitas[Linha],0),2),""))</f>
        <v/>
      </c>
      <c r="J428" s="28" t="str">
        <f ca="1">IF($N428="","",IFERROR(INDEX(tbVisitas[],MATCH($N428,tbVisitas[Linha],0),5),""))</f>
        <v/>
      </c>
      <c r="K428" s="29" t="str">
        <f ca="1">IF($N428="","",IFERROR(INDEX(tbVisitas[],MATCH($N428,tbVisitas[Linha],0),1),""))</f>
        <v/>
      </c>
      <c r="L428" s="30" t="str">
        <f ca="1">IF($N428="","",IFERROR(INDEX(tbVisitas[],MATCH($N428,tbVisitas[Linha],0),6),""))</f>
        <v/>
      </c>
      <c r="M428" s="30" t="str">
        <f ca="1">IF($N428="","",IFERROR(INDEX(tbVisitas[],MATCH($N428,tbVisitas[Linha],0),7),""))</f>
        <v/>
      </c>
      <c r="N428" s="30" t="str">
        <f t="array" aca="1" ref="N428" ca="1">IFERROR(INDEX(tbVisitas[],MATCH(SMALL(IF((tbVisitas[Realizada?]&lt;&gt;"Sim")*(tbVisitas[Cliente]=$B$5)*(tbVisitas[Data]&gt;=VLOOKUP($B$7,Aux!$E$2:$G$13,2,FALSE))*(tbVisitas[Data]&lt;=VLOOKUP($B$7,Aux!$E$2:$G$13,3,FALSE))=1,tbVisitas[Linha]),ROW(H423)),IF((tbVisitas[Realizada?]&lt;&gt;"Sim")*(tbVisitas[Cliente]=$B$5)*(tbVisitas[Data]&gt;=VLOOKUP($B$7,Aux!$E$2:$G$13,2,FALSE))*(tbVisitas[Data]&lt;=VLOOKUP($B$7,Aux!$E$2:$G$13,3,FALSE))=1,tbVisitas[Linha]),0),9),"")</f>
        <v/>
      </c>
    </row>
    <row r="429" spans="4:14" ht="30" customHeight="1" x14ac:dyDescent="0.25">
      <c r="D429" s="28" t="str">
        <f ca="1">IF($G429="","",IFERROR(INDEX(tbVisitas[],MATCH($G429,tbVisitas[Linha],0),2),""))</f>
        <v/>
      </c>
      <c r="E429" s="28" t="str">
        <f ca="1">IF($G429="","",IFERROR(INDEX(tbVisitas[],MATCH($G429,tbVisitas[Linha],0),5),""))</f>
        <v/>
      </c>
      <c r="F429" s="29" t="str">
        <f ca="1">IF($G429="","",IFERROR(INDEX(tbVisitas[],MATCH($G429,tbVisitas[Linha],0),1),""))</f>
        <v/>
      </c>
      <c r="G429" s="30" t="str">
        <f t="array" aca="1" ref="G429" ca="1">IFERROR(INDEX(tbVisitas[],MATCH(SMALL(IF((tbVisitas[Realizada?]="Sim")*(tbVisitas[Cliente]=$B$5)*(tbVisitas[Data]&gt;=VLOOKUP($B$7,Aux!$E$2:$G$13,2,FALSE))*(tbVisitas[Data]&lt;=VLOOKUP($B$7,Aux!$E$2:$G$13,3,FALSE))=1,tbVisitas[Linha]),ROW(A424)),IF((tbVisitas[Realizada?]="Sim")*(tbVisitas[Cliente]=$B$5)*(tbVisitas[Data]&gt;=VLOOKUP($B$7,Aux!$E$2:$G$13,2,FALSE))*(tbVisitas[Data]&lt;=VLOOKUP($B$7,Aux!$E$2:$G$13,3,FALSE))=1,tbVisitas[Linha]),0),9),"")</f>
        <v/>
      </c>
      <c r="I429" s="28" t="str">
        <f ca="1">IF($N429="","",IFERROR(INDEX(tbVisitas[],MATCH($N429,tbVisitas[Linha],0),2),""))</f>
        <v/>
      </c>
      <c r="J429" s="28" t="str">
        <f ca="1">IF($N429="","",IFERROR(INDEX(tbVisitas[],MATCH($N429,tbVisitas[Linha],0),5),""))</f>
        <v/>
      </c>
      <c r="K429" s="29" t="str">
        <f ca="1">IF($N429="","",IFERROR(INDEX(tbVisitas[],MATCH($N429,tbVisitas[Linha],0),1),""))</f>
        <v/>
      </c>
      <c r="L429" s="30" t="str">
        <f ca="1">IF($N429="","",IFERROR(INDEX(tbVisitas[],MATCH($N429,tbVisitas[Linha],0),6),""))</f>
        <v/>
      </c>
      <c r="M429" s="30" t="str">
        <f ca="1">IF($N429="","",IFERROR(INDEX(tbVisitas[],MATCH($N429,tbVisitas[Linha],0),7),""))</f>
        <v/>
      </c>
      <c r="N429" s="30" t="str">
        <f t="array" aca="1" ref="N429" ca="1">IFERROR(INDEX(tbVisitas[],MATCH(SMALL(IF((tbVisitas[Realizada?]&lt;&gt;"Sim")*(tbVisitas[Cliente]=$B$5)*(tbVisitas[Data]&gt;=VLOOKUP($B$7,Aux!$E$2:$G$13,2,FALSE))*(tbVisitas[Data]&lt;=VLOOKUP($B$7,Aux!$E$2:$G$13,3,FALSE))=1,tbVisitas[Linha]),ROW(H424)),IF((tbVisitas[Realizada?]&lt;&gt;"Sim")*(tbVisitas[Cliente]=$B$5)*(tbVisitas[Data]&gt;=VLOOKUP($B$7,Aux!$E$2:$G$13,2,FALSE))*(tbVisitas[Data]&lt;=VLOOKUP($B$7,Aux!$E$2:$G$13,3,FALSE))=1,tbVisitas[Linha]),0),9),"")</f>
        <v/>
      </c>
    </row>
    <row r="430" spans="4:14" ht="30" customHeight="1" x14ac:dyDescent="0.25">
      <c r="D430" s="28" t="str">
        <f ca="1">IF($G430="","",IFERROR(INDEX(tbVisitas[],MATCH($G430,tbVisitas[Linha],0),2),""))</f>
        <v/>
      </c>
      <c r="E430" s="28" t="str">
        <f ca="1">IF($G430="","",IFERROR(INDEX(tbVisitas[],MATCH($G430,tbVisitas[Linha],0),5),""))</f>
        <v/>
      </c>
      <c r="F430" s="29" t="str">
        <f ca="1">IF($G430="","",IFERROR(INDEX(tbVisitas[],MATCH($G430,tbVisitas[Linha],0),1),""))</f>
        <v/>
      </c>
      <c r="G430" s="30" t="str">
        <f t="array" aca="1" ref="G430" ca="1">IFERROR(INDEX(tbVisitas[],MATCH(SMALL(IF((tbVisitas[Realizada?]="Sim")*(tbVisitas[Cliente]=$B$5)*(tbVisitas[Data]&gt;=VLOOKUP($B$7,Aux!$E$2:$G$13,2,FALSE))*(tbVisitas[Data]&lt;=VLOOKUP($B$7,Aux!$E$2:$G$13,3,FALSE))=1,tbVisitas[Linha]),ROW(A425)),IF((tbVisitas[Realizada?]="Sim")*(tbVisitas[Cliente]=$B$5)*(tbVisitas[Data]&gt;=VLOOKUP($B$7,Aux!$E$2:$G$13,2,FALSE))*(tbVisitas[Data]&lt;=VLOOKUP($B$7,Aux!$E$2:$G$13,3,FALSE))=1,tbVisitas[Linha]),0),9),"")</f>
        <v/>
      </c>
      <c r="I430" s="28" t="str">
        <f ca="1">IF($N430="","",IFERROR(INDEX(tbVisitas[],MATCH($N430,tbVisitas[Linha],0),2),""))</f>
        <v/>
      </c>
      <c r="J430" s="28" t="str">
        <f ca="1">IF($N430="","",IFERROR(INDEX(tbVisitas[],MATCH($N430,tbVisitas[Linha],0),5),""))</f>
        <v/>
      </c>
      <c r="K430" s="29" t="str">
        <f ca="1">IF($N430="","",IFERROR(INDEX(tbVisitas[],MATCH($N430,tbVisitas[Linha],0),1),""))</f>
        <v/>
      </c>
      <c r="L430" s="30" t="str">
        <f ca="1">IF($N430="","",IFERROR(INDEX(tbVisitas[],MATCH($N430,tbVisitas[Linha],0),6),""))</f>
        <v/>
      </c>
      <c r="M430" s="30" t="str">
        <f ca="1">IF($N430="","",IFERROR(INDEX(tbVisitas[],MATCH($N430,tbVisitas[Linha],0),7),""))</f>
        <v/>
      </c>
      <c r="N430" s="30" t="str">
        <f t="array" aca="1" ref="N430" ca="1">IFERROR(INDEX(tbVisitas[],MATCH(SMALL(IF((tbVisitas[Realizada?]&lt;&gt;"Sim")*(tbVisitas[Cliente]=$B$5)*(tbVisitas[Data]&gt;=VLOOKUP($B$7,Aux!$E$2:$G$13,2,FALSE))*(tbVisitas[Data]&lt;=VLOOKUP($B$7,Aux!$E$2:$G$13,3,FALSE))=1,tbVisitas[Linha]),ROW(H425)),IF((tbVisitas[Realizada?]&lt;&gt;"Sim")*(tbVisitas[Cliente]=$B$5)*(tbVisitas[Data]&gt;=VLOOKUP($B$7,Aux!$E$2:$G$13,2,FALSE))*(tbVisitas[Data]&lt;=VLOOKUP($B$7,Aux!$E$2:$G$13,3,FALSE))=1,tbVisitas[Linha]),0),9),"")</f>
        <v/>
      </c>
    </row>
    <row r="431" spans="4:14" ht="30" customHeight="1" x14ac:dyDescent="0.25">
      <c r="D431" s="28" t="str">
        <f ca="1">IF($G431="","",IFERROR(INDEX(tbVisitas[],MATCH($G431,tbVisitas[Linha],0),2),""))</f>
        <v/>
      </c>
      <c r="E431" s="28" t="str">
        <f ca="1">IF($G431="","",IFERROR(INDEX(tbVisitas[],MATCH($G431,tbVisitas[Linha],0),5),""))</f>
        <v/>
      </c>
      <c r="F431" s="29" t="str">
        <f ca="1">IF($G431="","",IFERROR(INDEX(tbVisitas[],MATCH($G431,tbVisitas[Linha],0),1),""))</f>
        <v/>
      </c>
      <c r="G431" s="30" t="str">
        <f t="array" aca="1" ref="G431" ca="1">IFERROR(INDEX(tbVisitas[],MATCH(SMALL(IF((tbVisitas[Realizada?]="Sim")*(tbVisitas[Cliente]=$B$5)*(tbVisitas[Data]&gt;=VLOOKUP($B$7,Aux!$E$2:$G$13,2,FALSE))*(tbVisitas[Data]&lt;=VLOOKUP($B$7,Aux!$E$2:$G$13,3,FALSE))=1,tbVisitas[Linha]),ROW(A426)),IF((tbVisitas[Realizada?]="Sim")*(tbVisitas[Cliente]=$B$5)*(tbVisitas[Data]&gt;=VLOOKUP($B$7,Aux!$E$2:$G$13,2,FALSE))*(tbVisitas[Data]&lt;=VLOOKUP($B$7,Aux!$E$2:$G$13,3,FALSE))=1,tbVisitas[Linha]),0),9),"")</f>
        <v/>
      </c>
      <c r="I431" s="28" t="str">
        <f ca="1">IF($N431="","",IFERROR(INDEX(tbVisitas[],MATCH($N431,tbVisitas[Linha],0),2),""))</f>
        <v/>
      </c>
      <c r="J431" s="28" t="str">
        <f ca="1">IF($N431="","",IFERROR(INDEX(tbVisitas[],MATCH($N431,tbVisitas[Linha],0),5),""))</f>
        <v/>
      </c>
      <c r="K431" s="29" t="str">
        <f ca="1">IF($N431="","",IFERROR(INDEX(tbVisitas[],MATCH($N431,tbVisitas[Linha],0),1),""))</f>
        <v/>
      </c>
      <c r="L431" s="30" t="str">
        <f ca="1">IF($N431="","",IFERROR(INDEX(tbVisitas[],MATCH($N431,tbVisitas[Linha],0),6),""))</f>
        <v/>
      </c>
      <c r="M431" s="30" t="str">
        <f ca="1">IF($N431="","",IFERROR(INDEX(tbVisitas[],MATCH($N431,tbVisitas[Linha],0),7),""))</f>
        <v/>
      </c>
      <c r="N431" s="30" t="str">
        <f t="array" aca="1" ref="N431" ca="1">IFERROR(INDEX(tbVisitas[],MATCH(SMALL(IF((tbVisitas[Realizada?]&lt;&gt;"Sim")*(tbVisitas[Cliente]=$B$5)*(tbVisitas[Data]&gt;=VLOOKUP($B$7,Aux!$E$2:$G$13,2,FALSE))*(tbVisitas[Data]&lt;=VLOOKUP($B$7,Aux!$E$2:$G$13,3,FALSE))=1,tbVisitas[Linha]),ROW(H426)),IF((tbVisitas[Realizada?]&lt;&gt;"Sim")*(tbVisitas[Cliente]=$B$5)*(tbVisitas[Data]&gt;=VLOOKUP($B$7,Aux!$E$2:$G$13,2,FALSE))*(tbVisitas[Data]&lt;=VLOOKUP($B$7,Aux!$E$2:$G$13,3,FALSE))=1,tbVisitas[Linha]),0),9),"")</f>
        <v/>
      </c>
    </row>
    <row r="432" spans="4:14" ht="30" customHeight="1" x14ac:dyDescent="0.25">
      <c r="D432" s="28" t="str">
        <f ca="1">IF($G432="","",IFERROR(INDEX(tbVisitas[],MATCH($G432,tbVisitas[Linha],0),2),""))</f>
        <v/>
      </c>
      <c r="E432" s="28" t="str">
        <f ca="1">IF($G432="","",IFERROR(INDEX(tbVisitas[],MATCH($G432,tbVisitas[Linha],0),5),""))</f>
        <v/>
      </c>
      <c r="F432" s="29" t="str">
        <f ca="1">IF($G432="","",IFERROR(INDEX(tbVisitas[],MATCH($G432,tbVisitas[Linha],0),1),""))</f>
        <v/>
      </c>
      <c r="G432" s="30" t="str">
        <f t="array" aca="1" ref="G432" ca="1">IFERROR(INDEX(tbVisitas[],MATCH(SMALL(IF((tbVisitas[Realizada?]="Sim")*(tbVisitas[Cliente]=$B$5)*(tbVisitas[Data]&gt;=VLOOKUP($B$7,Aux!$E$2:$G$13,2,FALSE))*(tbVisitas[Data]&lt;=VLOOKUP($B$7,Aux!$E$2:$G$13,3,FALSE))=1,tbVisitas[Linha]),ROW(A427)),IF((tbVisitas[Realizada?]="Sim")*(tbVisitas[Cliente]=$B$5)*(tbVisitas[Data]&gt;=VLOOKUP($B$7,Aux!$E$2:$G$13,2,FALSE))*(tbVisitas[Data]&lt;=VLOOKUP($B$7,Aux!$E$2:$G$13,3,FALSE))=1,tbVisitas[Linha]),0),9),"")</f>
        <v/>
      </c>
      <c r="I432" s="28" t="str">
        <f ca="1">IF($N432="","",IFERROR(INDEX(tbVisitas[],MATCH($N432,tbVisitas[Linha],0),2),""))</f>
        <v/>
      </c>
      <c r="J432" s="28" t="str">
        <f ca="1">IF($N432="","",IFERROR(INDEX(tbVisitas[],MATCH($N432,tbVisitas[Linha],0),5),""))</f>
        <v/>
      </c>
      <c r="K432" s="29" t="str">
        <f ca="1">IF($N432="","",IFERROR(INDEX(tbVisitas[],MATCH($N432,tbVisitas[Linha],0),1),""))</f>
        <v/>
      </c>
      <c r="L432" s="30" t="str">
        <f ca="1">IF($N432="","",IFERROR(INDEX(tbVisitas[],MATCH($N432,tbVisitas[Linha],0),6),""))</f>
        <v/>
      </c>
      <c r="M432" s="30" t="str">
        <f ca="1">IF($N432="","",IFERROR(INDEX(tbVisitas[],MATCH($N432,tbVisitas[Linha],0),7),""))</f>
        <v/>
      </c>
      <c r="N432" s="30" t="str">
        <f t="array" aca="1" ref="N432" ca="1">IFERROR(INDEX(tbVisitas[],MATCH(SMALL(IF((tbVisitas[Realizada?]&lt;&gt;"Sim")*(tbVisitas[Cliente]=$B$5)*(tbVisitas[Data]&gt;=VLOOKUP($B$7,Aux!$E$2:$G$13,2,FALSE))*(tbVisitas[Data]&lt;=VLOOKUP($B$7,Aux!$E$2:$G$13,3,FALSE))=1,tbVisitas[Linha]),ROW(H427)),IF((tbVisitas[Realizada?]&lt;&gt;"Sim")*(tbVisitas[Cliente]=$B$5)*(tbVisitas[Data]&gt;=VLOOKUP($B$7,Aux!$E$2:$G$13,2,FALSE))*(tbVisitas[Data]&lt;=VLOOKUP($B$7,Aux!$E$2:$G$13,3,FALSE))=1,tbVisitas[Linha]),0),9),"")</f>
        <v/>
      </c>
    </row>
    <row r="433" spans="4:14" ht="30" customHeight="1" x14ac:dyDescent="0.25">
      <c r="D433" s="28" t="str">
        <f ca="1">IF($G433="","",IFERROR(INDEX(tbVisitas[],MATCH($G433,tbVisitas[Linha],0),2),""))</f>
        <v/>
      </c>
      <c r="E433" s="28" t="str">
        <f ca="1">IF($G433="","",IFERROR(INDEX(tbVisitas[],MATCH($G433,tbVisitas[Linha],0),5),""))</f>
        <v/>
      </c>
      <c r="F433" s="29" t="str">
        <f ca="1">IF($G433="","",IFERROR(INDEX(tbVisitas[],MATCH($G433,tbVisitas[Linha],0),1),""))</f>
        <v/>
      </c>
      <c r="G433" s="30" t="str">
        <f t="array" aca="1" ref="G433" ca="1">IFERROR(INDEX(tbVisitas[],MATCH(SMALL(IF((tbVisitas[Realizada?]="Sim")*(tbVisitas[Cliente]=$B$5)*(tbVisitas[Data]&gt;=VLOOKUP($B$7,Aux!$E$2:$G$13,2,FALSE))*(tbVisitas[Data]&lt;=VLOOKUP($B$7,Aux!$E$2:$G$13,3,FALSE))=1,tbVisitas[Linha]),ROW(A428)),IF((tbVisitas[Realizada?]="Sim")*(tbVisitas[Cliente]=$B$5)*(tbVisitas[Data]&gt;=VLOOKUP($B$7,Aux!$E$2:$G$13,2,FALSE))*(tbVisitas[Data]&lt;=VLOOKUP($B$7,Aux!$E$2:$G$13,3,FALSE))=1,tbVisitas[Linha]),0),9),"")</f>
        <v/>
      </c>
      <c r="I433" s="28" t="str">
        <f ca="1">IF($N433="","",IFERROR(INDEX(tbVisitas[],MATCH($N433,tbVisitas[Linha],0),2),""))</f>
        <v/>
      </c>
      <c r="J433" s="28" t="str">
        <f ca="1">IF($N433="","",IFERROR(INDEX(tbVisitas[],MATCH($N433,tbVisitas[Linha],0),5),""))</f>
        <v/>
      </c>
      <c r="K433" s="29" t="str">
        <f ca="1">IF($N433="","",IFERROR(INDEX(tbVisitas[],MATCH($N433,tbVisitas[Linha],0),1),""))</f>
        <v/>
      </c>
      <c r="L433" s="30" t="str">
        <f ca="1">IF($N433="","",IFERROR(INDEX(tbVisitas[],MATCH($N433,tbVisitas[Linha],0),6),""))</f>
        <v/>
      </c>
      <c r="M433" s="30" t="str">
        <f ca="1">IF($N433="","",IFERROR(INDEX(tbVisitas[],MATCH($N433,tbVisitas[Linha],0),7),""))</f>
        <v/>
      </c>
      <c r="N433" s="30" t="str">
        <f t="array" aca="1" ref="N433" ca="1">IFERROR(INDEX(tbVisitas[],MATCH(SMALL(IF((tbVisitas[Realizada?]&lt;&gt;"Sim")*(tbVisitas[Cliente]=$B$5)*(tbVisitas[Data]&gt;=VLOOKUP($B$7,Aux!$E$2:$G$13,2,FALSE))*(tbVisitas[Data]&lt;=VLOOKUP($B$7,Aux!$E$2:$G$13,3,FALSE))=1,tbVisitas[Linha]),ROW(H428)),IF((tbVisitas[Realizada?]&lt;&gt;"Sim")*(tbVisitas[Cliente]=$B$5)*(tbVisitas[Data]&gt;=VLOOKUP($B$7,Aux!$E$2:$G$13,2,FALSE))*(tbVisitas[Data]&lt;=VLOOKUP($B$7,Aux!$E$2:$G$13,3,FALSE))=1,tbVisitas[Linha]),0),9),"")</f>
        <v/>
      </c>
    </row>
    <row r="434" spans="4:14" ht="30" customHeight="1" x14ac:dyDescent="0.25">
      <c r="D434" s="28" t="str">
        <f ca="1">IF($G434="","",IFERROR(INDEX(tbVisitas[],MATCH($G434,tbVisitas[Linha],0),2),""))</f>
        <v/>
      </c>
      <c r="E434" s="28" t="str">
        <f ca="1">IF($G434="","",IFERROR(INDEX(tbVisitas[],MATCH($G434,tbVisitas[Linha],0),5),""))</f>
        <v/>
      </c>
      <c r="F434" s="29" t="str">
        <f ca="1">IF($G434="","",IFERROR(INDEX(tbVisitas[],MATCH($G434,tbVisitas[Linha],0),1),""))</f>
        <v/>
      </c>
      <c r="G434" s="30" t="str">
        <f t="array" aca="1" ref="G434" ca="1">IFERROR(INDEX(tbVisitas[],MATCH(SMALL(IF((tbVisitas[Realizada?]="Sim")*(tbVisitas[Cliente]=$B$5)*(tbVisitas[Data]&gt;=VLOOKUP($B$7,Aux!$E$2:$G$13,2,FALSE))*(tbVisitas[Data]&lt;=VLOOKUP($B$7,Aux!$E$2:$G$13,3,FALSE))=1,tbVisitas[Linha]),ROW(A429)),IF((tbVisitas[Realizada?]="Sim")*(tbVisitas[Cliente]=$B$5)*(tbVisitas[Data]&gt;=VLOOKUP($B$7,Aux!$E$2:$G$13,2,FALSE))*(tbVisitas[Data]&lt;=VLOOKUP($B$7,Aux!$E$2:$G$13,3,FALSE))=1,tbVisitas[Linha]),0),9),"")</f>
        <v/>
      </c>
      <c r="I434" s="28" t="str">
        <f ca="1">IF($N434="","",IFERROR(INDEX(tbVisitas[],MATCH($N434,tbVisitas[Linha],0),2),""))</f>
        <v/>
      </c>
      <c r="J434" s="28" t="str">
        <f ca="1">IF($N434="","",IFERROR(INDEX(tbVisitas[],MATCH($N434,tbVisitas[Linha],0),5),""))</f>
        <v/>
      </c>
      <c r="K434" s="29" t="str">
        <f ca="1">IF($N434="","",IFERROR(INDEX(tbVisitas[],MATCH($N434,tbVisitas[Linha],0),1),""))</f>
        <v/>
      </c>
      <c r="L434" s="30" t="str">
        <f ca="1">IF($N434="","",IFERROR(INDEX(tbVisitas[],MATCH($N434,tbVisitas[Linha],0),6),""))</f>
        <v/>
      </c>
      <c r="M434" s="30" t="str">
        <f ca="1">IF($N434="","",IFERROR(INDEX(tbVisitas[],MATCH($N434,tbVisitas[Linha],0),7),""))</f>
        <v/>
      </c>
      <c r="N434" s="30" t="str">
        <f t="array" aca="1" ref="N434" ca="1">IFERROR(INDEX(tbVisitas[],MATCH(SMALL(IF((tbVisitas[Realizada?]&lt;&gt;"Sim")*(tbVisitas[Cliente]=$B$5)*(tbVisitas[Data]&gt;=VLOOKUP($B$7,Aux!$E$2:$G$13,2,FALSE))*(tbVisitas[Data]&lt;=VLOOKUP($B$7,Aux!$E$2:$G$13,3,FALSE))=1,tbVisitas[Linha]),ROW(H429)),IF((tbVisitas[Realizada?]&lt;&gt;"Sim")*(tbVisitas[Cliente]=$B$5)*(tbVisitas[Data]&gt;=VLOOKUP($B$7,Aux!$E$2:$G$13,2,FALSE))*(tbVisitas[Data]&lt;=VLOOKUP($B$7,Aux!$E$2:$G$13,3,FALSE))=1,tbVisitas[Linha]),0),9),"")</f>
        <v/>
      </c>
    </row>
    <row r="435" spans="4:14" ht="30" customHeight="1" x14ac:dyDescent="0.25">
      <c r="D435" s="28" t="str">
        <f ca="1">IF($G435="","",IFERROR(INDEX(tbVisitas[],MATCH($G435,tbVisitas[Linha],0),2),""))</f>
        <v/>
      </c>
      <c r="E435" s="28" t="str">
        <f ca="1">IF($G435="","",IFERROR(INDEX(tbVisitas[],MATCH($G435,tbVisitas[Linha],0),5),""))</f>
        <v/>
      </c>
      <c r="F435" s="29" t="str">
        <f ca="1">IF($G435="","",IFERROR(INDEX(tbVisitas[],MATCH($G435,tbVisitas[Linha],0),1),""))</f>
        <v/>
      </c>
      <c r="G435" s="30" t="str">
        <f t="array" aca="1" ref="G435" ca="1">IFERROR(INDEX(tbVisitas[],MATCH(SMALL(IF((tbVisitas[Realizada?]="Sim")*(tbVisitas[Cliente]=$B$5)*(tbVisitas[Data]&gt;=VLOOKUP($B$7,Aux!$E$2:$G$13,2,FALSE))*(tbVisitas[Data]&lt;=VLOOKUP($B$7,Aux!$E$2:$G$13,3,FALSE))=1,tbVisitas[Linha]),ROW(A430)),IF((tbVisitas[Realizada?]="Sim")*(tbVisitas[Cliente]=$B$5)*(tbVisitas[Data]&gt;=VLOOKUP($B$7,Aux!$E$2:$G$13,2,FALSE))*(tbVisitas[Data]&lt;=VLOOKUP($B$7,Aux!$E$2:$G$13,3,FALSE))=1,tbVisitas[Linha]),0),9),"")</f>
        <v/>
      </c>
      <c r="I435" s="28" t="str">
        <f ca="1">IF($N435="","",IFERROR(INDEX(tbVisitas[],MATCH($N435,tbVisitas[Linha],0),2),""))</f>
        <v/>
      </c>
      <c r="J435" s="28" t="str">
        <f ca="1">IF($N435="","",IFERROR(INDEX(tbVisitas[],MATCH($N435,tbVisitas[Linha],0),5),""))</f>
        <v/>
      </c>
      <c r="K435" s="29" t="str">
        <f ca="1">IF($N435="","",IFERROR(INDEX(tbVisitas[],MATCH($N435,tbVisitas[Linha],0),1),""))</f>
        <v/>
      </c>
      <c r="L435" s="30" t="str">
        <f ca="1">IF($N435="","",IFERROR(INDEX(tbVisitas[],MATCH($N435,tbVisitas[Linha],0),6),""))</f>
        <v/>
      </c>
      <c r="M435" s="30" t="str">
        <f ca="1">IF($N435="","",IFERROR(INDEX(tbVisitas[],MATCH($N435,tbVisitas[Linha],0),7),""))</f>
        <v/>
      </c>
      <c r="N435" s="30" t="str">
        <f t="array" aca="1" ref="N435" ca="1">IFERROR(INDEX(tbVisitas[],MATCH(SMALL(IF((tbVisitas[Realizada?]&lt;&gt;"Sim")*(tbVisitas[Cliente]=$B$5)*(tbVisitas[Data]&gt;=VLOOKUP($B$7,Aux!$E$2:$G$13,2,FALSE))*(tbVisitas[Data]&lt;=VLOOKUP($B$7,Aux!$E$2:$G$13,3,FALSE))=1,tbVisitas[Linha]),ROW(H430)),IF((tbVisitas[Realizada?]&lt;&gt;"Sim")*(tbVisitas[Cliente]=$B$5)*(tbVisitas[Data]&gt;=VLOOKUP($B$7,Aux!$E$2:$G$13,2,FALSE))*(tbVisitas[Data]&lt;=VLOOKUP($B$7,Aux!$E$2:$G$13,3,FALSE))=1,tbVisitas[Linha]),0),9),"")</f>
        <v/>
      </c>
    </row>
    <row r="436" spans="4:14" ht="30" customHeight="1" x14ac:dyDescent="0.25">
      <c r="D436" s="28" t="str">
        <f ca="1">IF($G436="","",IFERROR(INDEX(tbVisitas[],MATCH($G436,tbVisitas[Linha],0),2),""))</f>
        <v/>
      </c>
      <c r="E436" s="28" t="str">
        <f ca="1">IF($G436="","",IFERROR(INDEX(tbVisitas[],MATCH($G436,tbVisitas[Linha],0),5),""))</f>
        <v/>
      </c>
      <c r="F436" s="29" t="str">
        <f ca="1">IF($G436="","",IFERROR(INDEX(tbVisitas[],MATCH($G436,tbVisitas[Linha],0),1),""))</f>
        <v/>
      </c>
      <c r="G436" s="30" t="str">
        <f t="array" aca="1" ref="G436" ca="1">IFERROR(INDEX(tbVisitas[],MATCH(SMALL(IF((tbVisitas[Realizada?]="Sim")*(tbVisitas[Cliente]=$B$5)*(tbVisitas[Data]&gt;=VLOOKUP($B$7,Aux!$E$2:$G$13,2,FALSE))*(tbVisitas[Data]&lt;=VLOOKUP($B$7,Aux!$E$2:$G$13,3,FALSE))=1,tbVisitas[Linha]),ROW(A431)),IF((tbVisitas[Realizada?]="Sim")*(tbVisitas[Cliente]=$B$5)*(tbVisitas[Data]&gt;=VLOOKUP($B$7,Aux!$E$2:$G$13,2,FALSE))*(tbVisitas[Data]&lt;=VLOOKUP($B$7,Aux!$E$2:$G$13,3,FALSE))=1,tbVisitas[Linha]),0),9),"")</f>
        <v/>
      </c>
      <c r="I436" s="28" t="str">
        <f ca="1">IF($N436="","",IFERROR(INDEX(tbVisitas[],MATCH($N436,tbVisitas[Linha],0),2),""))</f>
        <v/>
      </c>
      <c r="J436" s="28" t="str">
        <f ca="1">IF($N436="","",IFERROR(INDEX(tbVisitas[],MATCH($N436,tbVisitas[Linha],0),5),""))</f>
        <v/>
      </c>
      <c r="K436" s="29" t="str">
        <f ca="1">IF($N436="","",IFERROR(INDEX(tbVisitas[],MATCH($N436,tbVisitas[Linha],0),1),""))</f>
        <v/>
      </c>
      <c r="L436" s="30" t="str">
        <f ca="1">IF($N436="","",IFERROR(INDEX(tbVisitas[],MATCH($N436,tbVisitas[Linha],0),6),""))</f>
        <v/>
      </c>
      <c r="M436" s="30" t="str">
        <f ca="1">IF($N436="","",IFERROR(INDEX(tbVisitas[],MATCH($N436,tbVisitas[Linha],0),7),""))</f>
        <v/>
      </c>
      <c r="N436" s="30" t="str">
        <f t="array" aca="1" ref="N436" ca="1">IFERROR(INDEX(tbVisitas[],MATCH(SMALL(IF((tbVisitas[Realizada?]&lt;&gt;"Sim")*(tbVisitas[Cliente]=$B$5)*(tbVisitas[Data]&gt;=VLOOKUP($B$7,Aux!$E$2:$G$13,2,FALSE))*(tbVisitas[Data]&lt;=VLOOKUP($B$7,Aux!$E$2:$G$13,3,FALSE))=1,tbVisitas[Linha]),ROW(H431)),IF((tbVisitas[Realizada?]&lt;&gt;"Sim")*(tbVisitas[Cliente]=$B$5)*(tbVisitas[Data]&gt;=VLOOKUP($B$7,Aux!$E$2:$G$13,2,FALSE))*(tbVisitas[Data]&lt;=VLOOKUP($B$7,Aux!$E$2:$G$13,3,FALSE))=1,tbVisitas[Linha]),0),9),"")</f>
        <v/>
      </c>
    </row>
    <row r="437" spans="4:14" ht="30" customHeight="1" x14ac:dyDescent="0.25">
      <c r="D437" s="28" t="str">
        <f ca="1">IF($G437="","",IFERROR(INDEX(tbVisitas[],MATCH($G437,tbVisitas[Linha],0),2),""))</f>
        <v/>
      </c>
      <c r="E437" s="28" t="str">
        <f ca="1">IF($G437="","",IFERROR(INDEX(tbVisitas[],MATCH($G437,tbVisitas[Linha],0),5),""))</f>
        <v/>
      </c>
      <c r="F437" s="29" t="str">
        <f ca="1">IF($G437="","",IFERROR(INDEX(tbVisitas[],MATCH($G437,tbVisitas[Linha],0),1),""))</f>
        <v/>
      </c>
      <c r="G437" s="30" t="str">
        <f t="array" aca="1" ref="G437" ca="1">IFERROR(INDEX(tbVisitas[],MATCH(SMALL(IF((tbVisitas[Realizada?]="Sim")*(tbVisitas[Cliente]=$B$5)*(tbVisitas[Data]&gt;=VLOOKUP($B$7,Aux!$E$2:$G$13,2,FALSE))*(tbVisitas[Data]&lt;=VLOOKUP($B$7,Aux!$E$2:$G$13,3,FALSE))=1,tbVisitas[Linha]),ROW(A432)),IF((tbVisitas[Realizada?]="Sim")*(tbVisitas[Cliente]=$B$5)*(tbVisitas[Data]&gt;=VLOOKUP($B$7,Aux!$E$2:$G$13,2,FALSE))*(tbVisitas[Data]&lt;=VLOOKUP($B$7,Aux!$E$2:$G$13,3,FALSE))=1,tbVisitas[Linha]),0),9),"")</f>
        <v/>
      </c>
      <c r="I437" s="28" t="str">
        <f ca="1">IF($N437="","",IFERROR(INDEX(tbVisitas[],MATCH($N437,tbVisitas[Linha],0),2),""))</f>
        <v/>
      </c>
      <c r="J437" s="28" t="str">
        <f ca="1">IF($N437="","",IFERROR(INDEX(tbVisitas[],MATCH($N437,tbVisitas[Linha],0),5),""))</f>
        <v/>
      </c>
      <c r="K437" s="29" t="str">
        <f ca="1">IF($N437="","",IFERROR(INDEX(tbVisitas[],MATCH($N437,tbVisitas[Linha],0),1),""))</f>
        <v/>
      </c>
      <c r="L437" s="30" t="str">
        <f ca="1">IF($N437="","",IFERROR(INDEX(tbVisitas[],MATCH($N437,tbVisitas[Linha],0),6),""))</f>
        <v/>
      </c>
      <c r="M437" s="30" t="str">
        <f ca="1">IF($N437="","",IFERROR(INDEX(tbVisitas[],MATCH($N437,tbVisitas[Linha],0),7),""))</f>
        <v/>
      </c>
      <c r="N437" s="30" t="str">
        <f t="array" aca="1" ref="N437" ca="1">IFERROR(INDEX(tbVisitas[],MATCH(SMALL(IF((tbVisitas[Realizada?]&lt;&gt;"Sim")*(tbVisitas[Cliente]=$B$5)*(tbVisitas[Data]&gt;=VLOOKUP($B$7,Aux!$E$2:$G$13,2,FALSE))*(tbVisitas[Data]&lt;=VLOOKUP($B$7,Aux!$E$2:$G$13,3,FALSE))=1,tbVisitas[Linha]),ROW(H432)),IF((tbVisitas[Realizada?]&lt;&gt;"Sim")*(tbVisitas[Cliente]=$B$5)*(tbVisitas[Data]&gt;=VLOOKUP($B$7,Aux!$E$2:$G$13,2,FALSE))*(tbVisitas[Data]&lt;=VLOOKUP($B$7,Aux!$E$2:$G$13,3,FALSE))=1,tbVisitas[Linha]),0),9),"")</f>
        <v/>
      </c>
    </row>
    <row r="438" spans="4:14" ht="30" customHeight="1" x14ac:dyDescent="0.25">
      <c r="D438" s="28" t="str">
        <f ca="1">IF($G438="","",IFERROR(INDEX(tbVisitas[],MATCH($G438,tbVisitas[Linha],0),2),""))</f>
        <v/>
      </c>
      <c r="E438" s="28" t="str">
        <f ca="1">IF($G438="","",IFERROR(INDEX(tbVisitas[],MATCH($G438,tbVisitas[Linha],0),5),""))</f>
        <v/>
      </c>
      <c r="F438" s="29" t="str">
        <f ca="1">IF($G438="","",IFERROR(INDEX(tbVisitas[],MATCH($G438,tbVisitas[Linha],0),1),""))</f>
        <v/>
      </c>
      <c r="G438" s="30" t="str">
        <f t="array" aca="1" ref="G438" ca="1">IFERROR(INDEX(tbVisitas[],MATCH(SMALL(IF((tbVisitas[Realizada?]="Sim")*(tbVisitas[Cliente]=$B$5)*(tbVisitas[Data]&gt;=VLOOKUP($B$7,Aux!$E$2:$G$13,2,FALSE))*(tbVisitas[Data]&lt;=VLOOKUP($B$7,Aux!$E$2:$G$13,3,FALSE))=1,tbVisitas[Linha]),ROW(A433)),IF((tbVisitas[Realizada?]="Sim")*(tbVisitas[Cliente]=$B$5)*(tbVisitas[Data]&gt;=VLOOKUP($B$7,Aux!$E$2:$G$13,2,FALSE))*(tbVisitas[Data]&lt;=VLOOKUP($B$7,Aux!$E$2:$G$13,3,FALSE))=1,tbVisitas[Linha]),0),9),"")</f>
        <v/>
      </c>
      <c r="I438" s="28" t="str">
        <f ca="1">IF($N438="","",IFERROR(INDEX(tbVisitas[],MATCH($N438,tbVisitas[Linha],0),2),""))</f>
        <v/>
      </c>
      <c r="J438" s="28" t="str">
        <f ca="1">IF($N438="","",IFERROR(INDEX(tbVisitas[],MATCH($N438,tbVisitas[Linha],0),5),""))</f>
        <v/>
      </c>
      <c r="K438" s="29" t="str">
        <f ca="1">IF($N438="","",IFERROR(INDEX(tbVisitas[],MATCH($N438,tbVisitas[Linha],0),1),""))</f>
        <v/>
      </c>
      <c r="L438" s="30" t="str">
        <f ca="1">IF($N438="","",IFERROR(INDEX(tbVisitas[],MATCH($N438,tbVisitas[Linha],0),6),""))</f>
        <v/>
      </c>
      <c r="M438" s="30" t="str">
        <f ca="1">IF($N438="","",IFERROR(INDEX(tbVisitas[],MATCH($N438,tbVisitas[Linha],0),7),""))</f>
        <v/>
      </c>
      <c r="N438" s="30" t="str">
        <f t="array" aca="1" ref="N438" ca="1">IFERROR(INDEX(tbVisitas[],MATCH(SMALL(IF((tbVisitas[Realizada?]&lt;&gt;"Sim")*(tbVisitas[Cliente]=$B$5)*(tbVisitas[Data]&gt;=VLOOKUP($B$7,Aux!$E$2:$G$13,2,FALSE))*(tbVisitas[Data]&lt;=VLOOKUP($B$7,Aux!$E$2:$G$13,3,FALSE))=1,tbVisitas[Linha]),ROW(H433)),IF((tbVisitas[Realizada?]&lt;&gt;"Sim")*(tbVisitas[Cliente]=$B$5)*(tbVisitas[Data]&gt;=VLOOKUP($B$7,Aux!$E$2:$G$13,2,FALSE))*(tbVisitas[Data]&lt;=VLOOKUP($B$7,Aux!$E$2:$G$13,3,FALSE))=1,tbVisitas[Linha]),0),9),"")</f>
        <v/>
      </c>
    </row>
    <row r="439" spans="4:14" ht="30" customHeight="1" x14ac:dyDescent="0.25">
      <c r="D439" s="28" t="str">
        <f ca="1">IF($G439="","",IFERROR(INDEX(tbVisitas[],MATCH($G439,tbVisitas[Linha],0),2),""))</f>
        <v/>
      </c>
      <c r="E439" s="28" t="str">
        <f ca="1">IF($G439="","",IFERROR(INDEX(tbVisitas[],MATCH($G439,tbVisitas[Linha],0),5),""))</f>
        <v/>
      </c>
      <c r="F439" s="29" t="str">
        <f ca="1">IF($G439="","",IFERROR(INDEX(tbVisitas[],MATCH($G439,tbVisitas[Linha],0),1),""))</f>
        <v/>
      </c>
      <c r="G439" s="30" t="str">
        <f t="array" aca="1" ref="G439" ca="1">IFERROR(INDEX(tbVisitas[],MATCH(SMALL(IF((tbVisitas[Realizada?]="Sim")*(tbVisitas[Cliente]=$B$5)*(tbVisitas[Data]&gt;=VLOOKUP($B$7,Aux!$E$2:$G$13,2,FALSE))*(tbVisitas[Data]&lt;=VLOOKUP($B$7,Aux!$E$2:$G$13,3,FALSE))=1,tbVisitas[Linha]),ROW(A434)),IF((tbVisitas[Realizada?]="Sim")*(tbVisitas[Cliente]=$B$5)*(tbVisitas[Data]&gt;=VLOOKUP($B$7,Aux!$E$2:$G$13,2,FALSE))*(tbVisitas[Data]&lt;=VLOOKUP($B$7,Aux!$E$2:$G$13,3,FALSE))=1,tbVisitas[Linha]),0),9),"")</f>
        <v/>
      </c>
      <c r="I439" s="28" t="str">
        <f ca="1">IF($N439="","",IFERROR(INDEX(tbVisitas[],MATCH($N439,tbVisitas[Linha],0),2),""))</f>
        <v/>
      </c>
      <c r="J439" s="28" t="str">
        <f ca="1">IF($N439="","",IFERROR(INDEX(tbVisitas[],MATCH($N439,tbVisitas[Linha],0),5),""))</f>
        <v/>
      </c>
      <c r="K439" s="29" t="str">
        <f ca="1">IF($N439="","",IFERROR(INDEX(tbVisitas[],MATCH($N439,tbVisitas[Linha],0),1),""))</f>
        <v/>
      </c>
      <c r="L439" s="30" t="str">
        <f ca="1">IF($N439="","",IFERROR(INDEX(tbVisitas[],MATCH($N439,tbVisitas[Linha],0),6),""))</f>
        <v/>
      </c>
      <c r="M439" s="30" t="str">
        <f ca="1">IF($N439="","",IFERROR(INDEX(tbVisitas[],MATCH($N439,tbVisitas[Linha],0),7),""))</f>
        <v/>
      </c>
      <c r="N439" s="30" t="str">
        <f t="array" aca="1" ref="N439" ca="1">IFERROR(INDEX(tbVisitas[],MATCH(SMALL(IF((tbVisitas[Realizada?]&lt;&gt;"Sim")*(tbVisitas[Cliente]=$B$5)*(tbVisitas[Data]&gt;=VLOOKUP($B$7,Aux!$E$2:$G$13,2,FALSE))*(tbVisitas[Data]&lt;=VLOOKUP($B$7,Aux!$E$2:$G$13,3,FALSE))=1,tbVisitas[Linha]),ROW(H434)),IF((tbVisitas[Realizada?]&lt;&gt;"Sim")*(tbVisitas[Cliente]=$B$5)*(tbVisitas[Data]&gt;=VLOOKUP($B$7,Aux!$E$2:$G$13,2,FALSE))*(tbVisitas[Data]&lt;=VLOOKUP($B$7,Aux!$E$2:$G$13,3,FALSE))=1,tbVisitas[Linha]),0),9),"")</f>
        <v/>
      </c>
    </row>
    <row r="440" spans="4:14" ht="30" customHeight="1" x14ac:dyDescent="0.25">
      <c r="D440" s="28" t="str">
        <f ca="1">IF($G440="","",IFERROR(INDEX(tbVisitas[],MATCH($G440,tbVisitas[Linha],0),2),""))</f>
        <v/>
      </c>
      <c r="E440" s="28" t="str">
        <f ca="1">IF($G440="","",IFERROR(INDEX(tbVisitas[],MATCH($G440,tbVisitas[Linha],0),5),""))</f>
        <v/>
      </c>
      <c r="F440" s="29" t="str">
        <f ca="1">IF($G440="","",IFERROR(INDEX(tbVisitas[],MATCH($G440,tbVisitas[Linha],0),1),""))</f>
        <v/>
      </c>
      <c r="G440" s="30" t="str">
        <f t="array" aca="1" ref="G440" ca="1">IFERROR(INDEX(tbVisitas[],MATCH(SMALL(IF((tbVisitas[Realizada?]="Sim")*(tbVisitas[Cliente]=$B$5)*(tbVisitas[Data]&gt;=VLOOKUP($B$7,Aux!$E$2:$G$13,2,FALSE))*(tbVisitas[Data]&lt;=VLOOKUP($B$7,Aux!$E$2:$G$13,3,FALSE))=1,tbVisitas[Linha]),ROW(A435)),IF((tbVisitas[Realizada?]="Sim")*(tbVisitas[Cliente]=$B$5)*(tbVisitas[Data]&gt;=VLOOKUP($B$7,Aux!$E$2:$G$13,2,FALSE))*(tbVisitas[Data]&lt;=VLOOKUP($B$7,Aux!$E$2:$G$13,3,FALSE))=1,tbVisitas[Linha]),0),9),"")</f>
        <v/>
      </c>
      <c r="I440" s="28" t="str">
        <f ca="1">IF($N440="","",IFERROR(INDEX(tbVisitas[],MATCH($N440,tbVisitas[Linha],0),2),""))</f>
        <v/>
      </c>
      <c r="J440" s="28" t="str">
        <f ca="1">IF($N440="","",IFERROR(INDEX(tbVisitas[],MATCH($N440,tbVisitas[Linha],0),5),""))</f>
        <v/>
      </c>
      <c r="K440" s="29" t="str">
        <f ca="1">IF($N440="","",IFERROR(INDEX(tbVisitas[],MATCH($N440,tbVisitas[Linha],0),1),""))</f>
        <v/>
      </c>
      <c r="L440" s="30" t="str">
        <f ca="1">IF($N440="","",IFERROR(INDEX(tbVisitas[],MATCH($N440,tbVisitas[Linha],0),6),""))</f>
        <v/>
      </c>
      <c r="M440" s="30" t="str">
        <f ca="1">IF($N440="","",IFERROR(INDEX(tbVisitas[],MATCH($N440,tbVisitas[Linha],0),7),""))</f>
        <v/>
      </c>
      <c r="N440" s="30" t="str">
        <f t="array" aca="1" ref="N440" ca="1">IFERROR(INDEX(tbVisitas[],MATCH(SMALL(IF((tbVisitas[Realizada?]&lt;&gt;"Sim")*(tbVisitas[Cliente]=$B$5)*(tbVisitas[Data]&gt;=VLOOKUP($B$7,Aux!$E$2:$G$13,2,FALSE))*(tbVisitas[Data]&lt;=VLOOKUP($B$7,Aux!$E$2:$G$13,3,FALSE))=1,tbVisitas[Linha]),ROW(H435)),IF((tbVisitas[Realizada?]&lt;&gt;"Sim")*(tbVisitas[Cliente]=$B$5)*(tbVisitas[Data]&gt;=VLOOKUP($B$7,Aux!$E$2:$G$13,2,FALSE))*(tbVisitas[Data]&lt;=VLOOKUP($B$7,Aux!$E$2:$G$13,3,FALSE))=1,tbVisitas[Linha]),0),9),"")</f>
        <v/>
      </c>
    </row>
    <row r="441" spans="4:14" ht="30" customHeight="1" x14ac:dyDescent="0.25">
      <c r="D441" s="28" t="str">
        <f ca="1">IF($G441="","",IFERROR(INDEX(tbVisitas[],MATCH($G441,tbVisitas[Linha],0),2),""))</f>
        <v/>
      </c>
      <c r="E441" s="28" t="str">
        <f ca="1">IF($G441="","",IFERROR(INDEX(tbVisitas[],MATCH($G441,tbVisitas[Linha],0),5),""))</f>
        <v/>
      </c>
      <c r="F441" s="29" t="str">
        <f ca="1">IF($G441="","",IFERROR(INDEX(tbVisitas[],MATCH($G441,tbVisitas[Linha],0),1),""))</f>
        <v/>
      </c>
      <c r="G441" s="30" t="str">
        <f t="array" aca="1" ref="G441" ca="1">IFERROR(INDEX(tbVisitas[],MATCH(SMALL(IF((tbVisitas[Realizada?]="Sim")*(tbVisitas[Cliente]=$B$5)*(tbVisitas[Data]&gt;=VLOOKUP($B$7,Aux!$E$2:$G$13,2,FALSE))*(tbVisitas[Data]&lt;=VLOOKUP($B$7,Aux!$E$2:$G$13,3,FALSE))=1,tbVisitas[Linha]),ROW(A436)),IF((tbVisitas[Realizada?]="Sim")*(tbVisitas[Cliente]=$B$5)*(tbVisitas[Data]&gt;=VLOOKUP($B$7,Aux!$E$2:$G$13,2,FALSE))*(tbVisitas[Data]&lt;=VLOOKUP($B$7,Aux!$E$2:$G$13,3,FALSE))=1,tbVisitas[Linha]),0),9),"")</f>
        <v/>
      </c>
      <c r="I441" s="28" t="str">
        <f ca="1">IF($N441="","",IFERROR(INDEX(tbVisitas[],MATCH($N441,tbVisitas[Linha],0),2),""))</f>
        <v/>
      </c>
      <c r="J441" s="28" t="str">
        <f ca="1">IF($N441="","",IFERROR(INDEX(tbVisitas[],MATCH($N441,tbVisitas[Linha],0),5),""))</f>
        <v/>
      </c>
      <c r="K441" s="29" t="str">
        <f ca="1">IF($N441="","",IFERROR(INDEX(tbVisitas[],MATCH($N441,tbVisitas[Linha],0),1),""))</f>
        <v/>
      </c>
      <c r="L441" s="30" t="str">
        <f ca="1">IF($N441="","",IFERROR(INDEX(tbVisitas[],MATCH($N441,tbVisitas[Linha],0),6),""))</f>
        <v/>
      </c>
      <c r="M441" s="30" t="str">
        <f ca="1">IF($N441="","",IFERROR(INDEX(tbVisitas[],MATCH($N441,tbVisitas[Linha],0),7),""))</f>
        <v/>
      </c>
      <c r="N441" s="30" t="str">
        <f t="array" aca="1" ref="N441" ca="1">IFERROR(INDEX(tbVisitas[],MATCH(SMALL(IF((tbVisitas[Realizada?]&lt;&gt;"Sim")*(tbVisitas[Cliente]=$B$5)*(tbVisitas[Data]&gt;=VLOOKUP($B$7,Aux!$E$2:$G$13,2,FALSE))*(tbVisitas[Data]&lt;=VLOOKUP($B$7,Aux!$E$2:$G$13,3,FALSE))=1,tbVisitas[Linha]),ROW(H436)),IF((tbVisitas[Realizada?]&lt;&gt;"Sim")*(tbVisitas[Cliente]=$B$5)*(tbVisitas[Data]&gt;=VLOOKUP($B$7,Aux!$E$2:$G$13,2,FALSE))*(tbVisitas[Data]&lt;=VLOOKUP($B$7,Aux!$E$2:$G$13,3,FALSE))=1,tbVisitas[Linha]),0),9),"")</f>
        <v/>
      </c>
    </row>
    <row r="442" spans="4:14" ht="30" customHeight="1" x14ac:dyDescent="0.25">
      <c r="D442" s="28" t="str">
        <f ca="1">IF($G442="","",IFERROR(INDEX(tbVisitas[],MATCH($G442,tbVisitas[Linha],0),2),""))</f>
        <v/>
      </c>
      <c r="E442" s="28" t="str">
        <f ca="1">IF($G442="","",IFERROR(INDEX(tbVisitas[],MATCH($G442,tbVisitas[Linha],0),5),""))</f>
        <v/>
      </c>
      <c r="F442" s="29" t="str">
        <f ca="1">IF($G442="","",IFERROR(INDEX(tbVisitas[],MATCH($G442,tbVisitas[Linha],0),1),""))</f>
        <v/>
      </c>
      <c r="G442" s="30" t="str">
        <f t="array" aca="1" ref="G442" ca="1">IFERROR(INDEX(tbVisitas[],MATCH(SMALL(IF((tbVisitas[Realizada?]="Sim")*(tbVisitas[Cliente]=$B$5)*(tbVisitas[Data]&gt;=VLOOKUP($B$7,Aux!$E$2:$G$13,2,FALSE))*(tbVisitas[Data]&lt;=VLOOKUP($B$7,Aux!$E$2:$G$13,3,FALSE))=1,tbVisitas[Linha]),ROW(A437)),IF((tbVisitas[Realizada?]="Sim")*(tbVisitas[Cliente]=$B$5)*(tbVisitas[Data]&gt;=VLOOKUP($B$7,Aux!$E$2:$G$13,2,FALSE))*(tbVisitas[Data]&lt;=VLOOKUP($B$7,Aux!$E$2:$G$13,3,FALSE))=1,tbVisitas[Linha]),0),9),"")</f>
        <v/>
      </c>
      <c r="I442" s="28" t="str">
        <f ca="1">IF($N442="","",IFERROR(INDEX(tbVisitas[],MATCH($N442,tbVisitas[Linha],0),2),""))</f>
        <v/>
      </c>
      <c r="J442" s="28" t="str">
        <f ca="1">IF($N442="","",IFERROR(INDEX(tbVisitas[],MATCH($N442,tbVisitas[Linha],0),5),""))</f>
        <v/>
      </c>
      <c r="K442" s="29" t="str">
        <f ca="1">IF($N442="","",IFERROR(INDEX(tbVisitas[],MATCH($N442,tbVisitas[Linha],0),1),""))</f>
        <v/>
      </c>
      <c r="L442" s="30" t="str">
        <f ca="1">IF($N442="","",IFERROR(INDEX(tbVisitas[],MATCH($N442,tbVisitas[Linha],0),6),""))</f>
        <v/>
      </c>
      <c r="M442" s="30" t="str">
        <f ca="1">IF($N442="","",IFERROR(INDEX(tbVisitas[],MATCH($N442,tbVisitas[Linha],0),7),""))</f>
        <v/>
      </c>
      <c r="N442" s="30" t="str">
        <f t="array" aca="1" ref="N442" ca="1">IFERROR(INDEX(tbVisitas[],MATCH(SMALL(IF((tbVisitas[Realizada?]&lt;&gt;"Sim")*(tbVisitas[Cliente]=$B$5)*(tbVisitas[Data]&gt;=VLOOKUP($B$7,Aux!$E$2:$G$13,2,FALSE))*(tbVisitas[Data]&lt;=VLOOKUP($B$7,Aux!$E$2:$G$13,3,FALSE))=1,tbVisitas[Linha]),ROW(H437)),IF((tbVisitas[Realizada?]&lt;&gt;"Sim")*(tbVisitas[Cliente]=$B$5)*(tbVisitas[Data]&gt;=VLOOKUP($B$7,Aux!$E$2:$G$13,2,FALSE))*(tbVisitas[Data]&lt;=VLOOKUP($B$7,Aux!$E$2:$G$13,3,FALSE))=1,tbVisitas[Linha]),0),9),"")</f>
        <v/>
      </c>
    </row>
    <row r="443" spans="4:14" ht="30" customHeight="1" x14ac:dyDescent="0.25">
      <c r="D443" s="28" t="str">
        <f ca="1">IF($G443="","",IFERROR(INDEX(tbVisitas[],MATCH($G443,tbVisitas[Linha],0),2),""))</f>
        <v/>
      </c>
      <c r="E443" s="28" t="str">
        <f ca="1">IF($G443="","",IFERROR(INDEX(tbVisitas[],MATCH($G443,tbVisitas[Linha],0),5),""))</f>
        <v/>
      </c>
      <c r="F443" s="29" t="str">
        <f ca="1">IF($G443="","",IFERROR(INDEX(tbVisitas[],MATCH($G443,tbVisitas[Linha],0),1),""))</f>
        <v/>
      </c>
      <c r="G443" s="30" t="str">
        <f t="array" aca="1" ref="G443" ca="1">IFERROR(INDEX(tbVisitas[],MATCH(SMALL(IF((tbVisitas[Realizada?]="Sim")*(tbVisitas[Cliente]=$B$5)*(tbVisitas[Data]&gt;=VLOOKUP($B$7,Aux!$E$2:$G$13,2,FALSE))*(tbVisitas[Data]&lt;=VLOOKUP($B$7,Aux!$E$2:$G$13,3,FALSE))=1,tbVisitas[Linha]),ROW(A438)),IF((tbVisitas[Realizada?]="Sim")*(tbVisitas[Cliente]=$B$5)*(tbVisitas[Data]&gt;=VLOOKUP($B$7,Aux!$E$2:$G$13,2,FALSE))*(tbVisitas[Data]&lt;=VLOOKUP($B$7,Aux!$E$2:$G$13,3,FALSE))=1,tbVisitas[Linha]),0),9),"")</f>
        <v/>
      </c>
      <c r="I443" s="28" t="str">
        <f ca="1">IF($N443="","",IFERROR(INDEX(tbVisitas[],MATCH($N443,tbVisitas[Linha],0),2),""))</f>
        <v/>
      </c>
      <c r="J443" s="28" t="str">
        <f ca="1">IF($N443="","",IFERROR(INDEX(tbVisitas[],MATCH($N443,tbVisitas[Linha],0),5),""))</f>
        <v/>
      </c>
      <c r="K443" s="29" t="str">
        <f ca="1">IF($N443="","",IFERROR(INDEX(tbVisitas[],MATCH($N443,tbVisitas[Linha],0),1),""))</f>
        <v/>
      </c>
      <c r="L443" s="30" t="str">
        <f ca="1">IF($N443="","",IFERROR(INDEX(tbVisitas[],MATCH($N443,tbVisitas[Linha],0),6),""))</f>
        <v/>
      </c>
      <c r="M443" s="30" t="str">
        <f ca="1">IF($N443="","",IFERROR(INDEX(tbVisitas[],MATCH($N443,tbVisitas[Linha],0),7),""))</f>
        <v/>
      </c>
      <c r="N443" s="30" t="str">
        <f t="array" aca="1" ref="N443" ca="1">IFERROR(INDEX(tbVisitas[],MATCH(SMALL(IF((tbVisitas[Realizada?]&lt;&gt;"Sim")*(tbVisitas[Cliente]=$B$5)*(tbVisitas[Data]&gt;=VLOOKUP($B$7,Aux!$E$2:$G$13,2,FALSE))*(tbVisitas[Data]&lt;=VLOOKUP($B$7,Aux!$E$2:$G$13,3,FALSE))=1,tbVisitas[Linha]),ROW(H438)),IF((tbVisitas[Realizada?]&lt;&gt;"Sim")*(tbVisitas[Cliente]=$B$5)*(tbVisitas[Data]&gt;=VLOOKUP($B$7,Aux!$E$2:$G$13,2,FALSE))*(tbVisitas[Data]&lt;=VLOOKUP($B$7,Aux!$E$2:$G$13,3,FALSE))=1,tbVisitas[Linha]),0),9),"")</f>
        <v/>
      </c>
    </row>
    <row r="444" spans="4:14" ht="30" customHeight="1" x14ac:dyDescent="0.25">
      <c r="D444" s="28" t="str">
        <f ca="1">IF($G444="","",IFERROR(INDEX(tbVisitas[],MATCH($G444,tbVisitas[Linha],0),2),""))</f>
        <v/>
      </c>
      <c r="E444" s="28" t="str">
        <f ca="1">IF($G444="","",IFERROR(INDEX(tbVisitas[],MATCH($G444,tbVisitas[Linha],0),5),""))</f>
        <v/>
      </c>
      <c r="F444" s="29" t="str">
        <f ca="1">IF($G444="","",IFERROR(INDEX(tbVisitas[],MATCH($G444,tbVisitas[Linha],0),1),""))</f>
        <v/>
      </c>
      <c r="G444" s="30" t="str">
        <f t="array" aca="1" ref="G444" ca="1">IFERROR(INDEX(tbVisitas[],MATCH(SMALL(IF((tbVisitas[Realizada?]="Sim")*(tbVisitas[Cliente]=$B$5)*(tbVisitas[Data]&gt;=VLOOKUP($B$7,Aux!$E$2:$G$13,2,FALSE))*(tbVisitas[Data]&lt;=VLOOKUP($B$7,Aux!$E$2:$G$13,3,FALSE))=1,tbVisitas[Linha]),ROW(A439)),IF((tbVisitas[Realizada?]="Sim")*(tbVisitas[Cliente]=$B$5)*(tbVisitas[Data]&gt;=VLOOKUP($B$7,Aux!$E$2:$G$13,2,FALSE))*(tbVisitas[Data]&lt;=VLOOKUP($B$7,Aux!$E$2:$G$13,3,FALSE))=1,tbVisitas[Linha]),0),9),"")</f>
        <v/>
      </c>
      <c r="I444" s="28" t="str">
        <f ca="1">IF($N444="","",IFERROR(INDEX(tbVisitas[],MATCH($N444,tbVisitas[Linha],0),2),""))</f>
        <v/>
      </c>
      <c r="J444" s="28" t="str">
        <f ca="1">IF($N444="","",IFERROR(INDEX(tbVisitas[],MATCH($N444,tbVisitas[Linha],0),5),""))</f>
        <v/>
      </c>
      <c r="K444" s="29" t="str">
        <f ca="1">IF($N444="","",IFERROR(INDEX(tbVisitas[],MATCH($N444,tbVisitas[Linha],0),1),""))</f>
        <v/>
      </c>
      <c r="L444" s="30" t="str">
        <f ca="1">IF($N444="","",IFERROR(INDEX(tbVisitas[],MATCH($N444,tbVisitas[Linha],0),6),""))</f>
        <v/>
      </c>
      <c r="M444" s="30" t="str">
        <f ca="1">IF($N444="","",IFERROR(INDEX(tbVisitas[],MATCH($N444,tbVisitas[Linha],0),7),""))</f>
        <v/>
      </c>
      <c r="N444" s="30" t="str">
        <f t="array" aca="1" ref="N444" ca="1">IFERROR(INDEX(tbVisitas[],MATCH(SMALL(IF((tbVisitas[Realizada?]&lt;&gt;"Sim")*(tbVisitas[Cliente]=$B$5)*(tbVisitas[Data]&gt;=VLOOKUP($B$7,Aux!$E$2:$G$13,2,FALSE))*(tbVisitas[Data]&lt;=VLOOKUP($B$7,Aux!$E$2:$G$13,3,FALSE))=1,tbVisitas[Linha]),ROW(H439)),IF((tbVisitas[Realizada?]&lt;&gt;"Sim")*(tbVisitas[Cliente]=$B$5)*(tbVisitas[Data]&gt;=VLOOKUP($B$7,Aux!$E$2:$G$13,2,FALSE))*(tbVisitas[Data]&lt;=VLOOKUP($B$7,Aux!$E$2:$G$13,3,FALSE))=1,tbVisitas[Linha]),0),9),"")</f>
        <v/>
      </c>
    </row>
    <row r="445" spans="4:14" ht="30" customHeight="1" x14ac:dyDescent="0.25">
      <c r="D445" s="28" t="str">
        <f ca="1">IF($G445="","",IFERROR(INDEX(tbVisitas[],MATCH($G445,tbVisitas[Linha],0),2),""))</f>
        <v/>
      </c>
      <c r="E445" s="28" t="str">
        <f ca="1">IF($G445="","",IFERROR(INDEX(tbVisitas[],MATCH($G445,tbVisitas[Linha],0),5),""))</f>
        <v/>
      </c>
      <c r="F445" s="29" t="str">
        <f ca="1">IF($G445="","",IFERROR(INDEX(tbVisitas[],MATCH($G445,tbVisitas[Linha],0),1),""))</f>
        <v/>
      </c>
      <c r="G445" s="30" t="str">
        <f t="array" aca="1" ref="G445" ca="1">IFERROR(INDEX(tbVisitas[],MATCH(SMALL(IF((tbVisitas[Realizada?]="Sim")*(tbVisitas[Cliente]=$B$5)*(tbVisitas[Data]&gt;=VLOOKUP($B$7,Aux!$E$2:$G$13,2,FALSE))*(tbVisitas[Data]&lt;=VLOOKUP($B$7,Aux!$E$2:$G$13,3,FALSE))=1,tbVisitas[Linha]),ROW(A440)),IF((tbVisitas[Realizada?]="Sim")*(tbVisitas[Cliente]=$B$5)*(tbVisitas[Data]&gt;=VLOOKUP($B$7,Aux!$E$2:$G$13,2,FALSE))*(tbVisitas[Data]&lt;=VLOOKUP($B$7,Aux!$E$2:$G$13,3,FALSE))=1,tbVisitas[Linha]),0),9),"")</f>
        <v/>
      </c>
      <c r="I445" s="28" t="str">
        <f ca="1">IF($N445="","",IFERROR(INDEX(tbVisitas[],MATCH($N445,tbVisitas[Linha],0),2),""))</f>
        <v/>
      </c>
      <c r="J445" s="28" t="str">
        <f ca="1">IF($N445="","",IFERROR(INDEX(tbVisitas[],MATCH($N445,tbVisitas[Linha],0),5),""))</f>
        <v/>
      </c>
      <c r="K445" s="29" t="str">
        <f ca="1">IF($N445="","",IFERROR(INDEX(tbVisitas[],MATCH($N445,tbVisitas[Linha],0),1),""))</f>
        <v/>
      </c>
      <c r="L445" s="30" t="str">
        <f ca="1">IF($N445="","",IFERROR(INDEX(tbVisitas[],MATCH($N445,tbVisitas[Linha],0),6),""))</f>
        <v/>
      </c>
      <c r="M445" s="30" t="str">
        <f ca="1">IF($N445="","",IFERROR(INDEX(tbVisitas[],MATCH($N445,tbVisitas[Linha],0),7),""))</f>
        <v/>
      </c>
      <c r="N445" s="30" t="str">
        <f t="array" aca="1" ref="N445" ca="1">IFERROR(INDEX(tbVisitas[],MATCH(SMALL(IF((tbVisitas[Realizada?]&lt;&gt;"Sim")*(tbVisitas[Cliente]=$B$5)*(tbVisitas[Data]&gt;=VLOOKUP($B$7,Aux!$E$2:$G$13,2,FALSE))*(tbVisitas[Data]&lt;=VLOOKUP($B$7,Aux!$E$2:$G$13,3,FALSE))=1,tbVisitas[Linha]),ROW(H440)),IF((tbVisitas[Realizada?]&lt;&gt;"Sim")*(tbVisitas[Cliente]=$B$5)*(tbVisitas[Data]&gt;=VLOOKUP($B$7,Aux!$E$2:$G$13,2,FALSE))*(tbVisitas[Data]&lt;=VLOOKUP($B$7,Aux!$E$2:$G$13,3,FALSE))=1,tbVisitas[Linha]),0),9),"")</f>
        <v/>
      </c>
    </row>
    <row r="446" spans="4:14" ht="30" customHeight="1" x14ac:dyDescent="0.25">
      <c r="D446" s="28" t="str">
        <f ca="1">IF($G446="","",IFERROR(INDEX(tbVisitas[],MATCH($G446,tbVisitas[Linha],0),2),""))</f>
        <v/>
      </c>
      <c r="E446" s="28" t="str">
        <f ca="1">IF($G446="","",IFERROR(INDEX(tbVisitas[],MATCH($G446,tbVisitas[Linha],0),5),""))</f>
        <v/>
      </c>
      <c r="F446" s="29" t="str">
        <f ca="1">IF($G446="","",IFERROR(INDEX(tbVisitas[],MATCH($G446,tbVisitas[Linha],0),1),""))</f>
        <v/>
      </c>
      <c r="G446" s="30" t="str">
        <f t="array" aca="1" ref="G446" ca="1">IFERROR(INDEX(tbVisitas[],MATCH(SMALL(IF((tbVisitas[Realizada?]="Sim")*(tbVisitas[Cliente]=$B$5)*(tbVisitas[Data]&gt;=VLOOKUP($B$7,Aux!$E$2:$G$13,2,FALSE))*(tbVisitas[Data]&lt;=VLOOKUP($B$7,Aux!$E$2:$G$13,3,FALSE))=1,tbVisitas[Linha]),ROW(A441)),IF((tbVisitas[Realizada?]="Sim")*(tbVisitas[Cliente]=$B$5)*(tbVisitas[Data]&gt;=VLOOKUP($B$7,Aux!$E$2:$G$13,2,FALSE))*(tbVisitas[Data]&lt;=VLOOKUP($B$7,Aux!$E$2:$G$13,3,FALSE))=1,tbVisitas[Linha]),0),9),"")</f>
        <v/>
      </c>
      <c r="I446" s="28" t="str">
        <f ca="1">IF($N446="","",IFERROR(INDEX(tbVisitas[],MATCH($N446,tbVisitas[Linha],0),2),""))</f>
        <v/>
      </c>
      <c r="J446" s="28" t="str">
        <f ca="1">IF($N446="","",IFERROR(INDEX(tbVisitas[],MATCH($N446,tbVisitas[Linha],0),5),""))</f>
        <v/>
      </c>
      <c r="K446" s="29" t="str">
        <f ca="1">IF($N446="","",IFERROR(INDEX(tbVisitas[],MATCH($N446,tbVisitas[Linha],0),1),""))</f>
        <v/>
      </c>
      <c r="L446" s="30" t="str">
        <f ca="1">IF($N446="","",IFERROR(INDEX(tbVisitas[],MATCH($N446,tbVisitas[Linha],0),6),""))</f>
        <v/>
      </c>
      <c r="M446" s="30" t="str">
        <f ca="1">IF($N446="","",IFERROR(INDEX(tbVisitas[],MATCH($N446,tbVisitas[Linha],0),7),""))</f>
        <v/>
      </c>
      <c r="N446" s="30" t="str">
        <f t="array" aca="1" ref="N446" ca="1">IFERROR(INDEX(tbVisitas[],MATCH(SMALL(IF((tbVisitas[Realizada?]&lt;&gt;"Sim")*(tbVisitas[Cliente]=$B$5)*(tbVisitas[Data]&gt;=VLOOKUP($B$7,Aux!$E$2:$G$13,2,FALSE))*(tbVisitas[Data]&lt;=VLOOKUP($B$7,Aux!$E$2:$G$13,3,FALSE))=1,tbVisitas[Linha]),ROW(H441)),IF((tbVisitas[Realizada?]&lt;&gt;"Sim")*(tbVisitas[Cliente]=$B$5)*(tbVisitas[Data]&gt;=VLOOKUP($B$7,Aux!$E$2:$G$13,2,FALSE))*(tbVisitas[Data]&lt;=VLOOKUP($B$7,Aux!$E$2:$G$13,3,FALSE))=1,tbVisitas[Linha]),0),9),"")</f>
        <v/>
      </c>
    </row>
    <row r="447" spans="4:14" ht="30" customHeight="1" x14ac:dyDescent="0.25">
      <c r="D447" s="28" t="str">
        <f ca="1">IF($G447="","",IFERROR(INDEX(tbVisitas[],MATCH($G447,tbVisitas[Linha],0),2),""))</f>
        <v/>
      </c>
      <c r="E447" s="28" t="str">
        <f ca="1">IF($G447="","",IFERROR(INDEX(tbVisitas[],MATCH($G447,tbVisitas[Linha],0),5),""))</f>
        <v/>
      </c>
      <c r="F447" s="29" t="str">
        <f ca="1">IF($G447="","",IFERROR(INDEX(tbVisitas[],MATCH($G447,tbVisitas[Linha],0),1),""))</f>
        <v/>
      </c>
      <c r="G447" s="30" t="str">
        <f t="array" aca="1" ref="G447" ca="1">IFERROR(INDEX(tbVisitas[],MATCH(SMALL(IF((tbVisitas[Realizada?]="Sim")*(tbVisitas[Cliente]=$B$5)*(tbVisitas[Data]&gt;=VLOOKUP($B$7,Aux!$E$2:$G$13,2,FALSE))*(tbVisitas[Data]&lt;=VLOOKUP($B$7,Aux!$E$2:$G$13,3,FALSE))=1,tbVisitas[Linha]),ROW(A442)),IF((tbVisitas[Realizada?]="Sim")*(tbVisitas[Cliente]=$B$5)*(tbVisitas[Data]&gt;=VLOOKUP($B$7,Aux!$E$2:$G$13,2,FALSE))*(tbVisitas[Data]&lt;=VLOOKUP($B$7,Aux!$E$2:$G$13,3,FALSE))=1,tbVisitas[Linha]),0),9),"")</f>
        <v/>
      </c>
      <c r="I447" s="28" t="str">
        <f ca="1">IF($N447="","",IFERROR(INDEX(tbVisitas[],MATCH($N447,tbVisitas[Linha],0),2),""))</f>
        <v/>
      </c>
      <c r="J447" s="28" t="str">
        <f ca="1">IF($N447="","",IFERROR(INDEX(tbVisitas[],MATCH($N447,tbVisitas[Linha],0),5),""))</f>
        <v/>
      </c>
      <c r="K447" s="29" t="str">
        <f ca="1">IF($N447="","",IFERROR(INDEX(tbVisitas[],MATCH($N447,tbVisitas[Linha],0),1),""))</f>
        <v/>
      </c>
      <c r="L447" s="30" t="str">
        <f ca="1">IF($N447="","",IFERROR(INDEX(tbVisitas[],MATCH($N447,tbVisitas[Linha],0),6),""))</f>
        <v/>
      </c>
      <c r="M447" s="30" t="str">
        <f ca="1">IF($N447="","",IFERROR(INDEX(tbVisitas[],MATCH($N447,tbVisitas[Linha],0),7),""))</f>
        <v/>
      </c>
      <c r="N447" s="30" t="str">
        <f t="array" aca="1" ref="N447" ca="1">IFERROR(INDEX(tbVisitas[],MATCH(SMALL(IF((tbVisitas[Realizada?]&lt;&gt;"Sim")*(tbVisitas[Cliente]=$B$5)*(tbVisitas[Data]&gt;=VLOOKUP($B$7,Aux!$E$2:$G$13,2,FALSE))*(tbVisitas[Data]&lt;=VLOOKUP($B$7,Aux!$E$2:$G$13,3,FALSE))=1,tbVisitas[Linha]),ROW(H442)),IF((tbVisitas[Realizada?]&lt;&gt;"Sim")*(tbVisitas[Cliente]=$B$5)*(tbVisitas[Data]&gt;=VLOOKUP($B$7,Aux!$E$2:$G$13,2,FALSE))*(tbVisitas[Data]&lt;=VLOOKUP($B$7,Aux!$E$2:$G$13,3,FALSE))=1,tbVisitas[Linha]),0),9),"")</f>
        <v/>
      </c>
    </row>
    <row r="448" spans="4:14" ht="30" customHeight="1" x14ac:dyDescent="0.25">
      <c r="D448" s="28" t="str">
        <f ca="1">IF($G448="","",IFERROR(INDEX(tbVisitas[],MATCH($G448,tbVisitas[Linha],0),2),""))</f>
        <v/>
      </c>
      <c r="E448" s="28" t="str">
        <f ca="1">IF($G448="","",IFERROR(INDEX(tbVisitas[],MATCH($G448,tbVisitas[Linha],0),5),""))</f>
        <v/>
      </c>
      <c r="F448" s="29" t="str">
        <f ca="1">IF($G448="","",IFERROR(INDEX(tbVisitas[],MATCH($G448,tbVisitas[Linha],0),1),""))</f>
        <v/>
      </c>
      <c r="G448" s="30" t="str">
        <f t="array" aca="1" ref="G448" ca="1">IFERROR(INDEX(tbVisitas[],MATCH(SMALL(IF((tbVisitas[Realizada?]="Sim")*(tbVisitas[Cliente]=$B$5)*(tbVisitas[Data]&gt;=VLOOKUP($B$7,Aux!$E$2:$G$13,2,FALSE))*(tbVisitas[Data]&lt;=VLOOKUP($B$7,Aux!$E$2:$G$13,3,FALSE))=1,tbVisitas[Linha]),ROW(A443)),IF((tbVisitas[Realizada?]="Sim")*(tbVisitas[Cliente]=$B$5)*(tbVisitas[Data]&gt;=VLOOKUP($B$7,Aux!$E$2:$G$13,2,FALSE))*(tbVisitas[Data]&lt;=VLOOKUP($B$7,Aux!$E$2:$G$13,3,FALSE))=1,tbVisitas[Linha]),0),9),"")</f>
        <v/>
      </c>
      <c r="I448" s="28" t="str">
        <f ca="1">IF($N448="","",IFERROR(INDEX(tbVisitas[],MATCH($N448,tbVisitas[Linha],0),2),""))</f>
        <v/>
      </c>
      <c r="J448" s="28" t="str">
        <f ca="1">IF($N448="","",IFERROR(INDEX(tbVisitas[],MATCH($N448,tbVisitas[Linha],0),5),""))</f>
        <v/>
      </c>
      <c r="K448" s="29" t="str">
        <f ca="1">IF($N448="","",IFERROR(INDEX(tbVisitas[],MATCH($N448,tbVisitas[Linha],0),1),""))</f>
        <v/>
      </c>
      <c r="L448" s="30" t="str">
        <f ca="1">IF($N448="","",IFERROR(INDEX(tbVisitas[],MATCH($N448,tbVisitas[Linha],0),6),""))</f>
        <v/>
      </c>
      <c r="M448" s="30" t="str">
        <f ca="1">IF($N448="","",IFERROR(INDEX(tbVisitas[],MATCH($N448,tbVisitas[Linha],0),7),""))</f>
        <v/>
      </c>
      <c r="N448" s="30" t="str">
        <f t="array" aca="1" ref="N448" ca="1">IFERROR(INDEX(tbVisitas[],MATCH(SMALL(IF((tbVisitas[Realizada?]&lt;&gt;"Sim")*(tbVisitas[Cliente]=$B$5)*(tbVisitas[Data]&gt;=VLOOKUP($B$7,Aux!$E$2:$G$13,2,FALSE))*(tbVisitas[Data]&lt;=VLOOKUP($B$7,Aux!$E$2:$G$13,3,FALSE))=1,tbVisitas[Linha]),ROW(H443)),IF((tbVisitas[Realizada?]&lt;&gt;"Sim")*(tbVisitas[Cliente]=$B$5)*(tbVisitas[Data]&gt;=VLOOKUP($B$7,Aux!$E$2:$G$13,2,FALSE))*(tbVisitas[Data]&lt;=VLOOKUP($B$7,Aux!$E$2:$G$13,3,FALSE))=1,tbVisitas[Linha]),0),9),"")</f>
        <v/>
      </c>
    </row>
    <row r="449" spans="4:14" ht="30" customHeight="1" x14ac:dyDescent="0.25">
      <c r="D449" s="28" t="str">
        <f ca="1">IF($G449="","",IFERROR(INDEX(tbVisitas[],MATCH($G449,tbVisitas[Linha],0),2),""))</f>
        <v/>
      </c>
      <c r="E449" s="28" t="str">
        <f ca="1">IF($G449="","",IFERROR(INDEX(tbVisitas[],MATCH($G449,tbVisitas[Linha],0),5),""))</f>
        <v/>
      </c>
      <c r="F449" s="29" t="str">
        <f ca="1">IF($G449="","",IFERROR(INDEX(tbVisitas[],MATCH($G449,tbVisitas[Linha],0),1),""))</f>
        <v/>
      </c>
      <c r="G449" s="30" t="str">
        <f t="array" aca="1" ref="G449" ca="1">IFERROR(INDEX(tbVisitas[],MATCH(SMALL(IF((tbVisitas[Realizada?]="Sim")*(tbVisitas[Cliente]=$B$5)*(tbVisitas[Data]&gt;=VLOOKUP($B$7,Aux!$E$2:$G$13,2,FALSE))*(tbVisitas[Data]&lt;=VLOOKUP($B$7,Aux!$E$2:$G$13,3,FALSE))=1,tbVisitas[Linha]),ROW(A444)),IF((tbVisitas[Realizada?]="Sim")*(tbVisitas[Cliente]=$B$5)*(tbVisitas[Data]&gt;=VLOOKUP($B$7,Aux!$E$2:$G$13,2,FALSE))*(tbVisitas[Data]&lt;=VLOOKUP($B$7,Aux!$E$2:$G$13,3,FALSE))=1,tbVisitas[Linha]),0),9),"")</f>
        <v/>
      </c>
      <c r="I449" s="28" t="str">
        <f ca="1">IF($N449="","",IFERROR(INDEX(tbVisitas[],MATCH($N449,tbVisitas[Linha],0),2),""))</f>
        <v/>
      </c>
      <c r="J449" s="28" t="str">
        <f ca="1">IF($N449="","",IFERROR(INDEX(tbVisitas[],MATCH($N449,tbVisitas[Linha],0),5),""))</f>
        <v/>
      </c>
      <c r="K449" s="29" t="str">
        <f ca="1">IF($N449="","",IFERROR(INDEX(tbVisitas[],MATCH($N449,tbVisitas[Linha],0),1),""))</f>
        <v/>
      </c>
      <c r="L449" s="30" t="str">
        <f ca="1">IF($N449="","",IFERROR(INDEX(tbVisitas[],MATCH($N449,tbVisitas[Linha],0),6),""))</f>
        <v/>
      </c>
      <c r="M449" s="30" t="str">
        <f ca="1">IF($N449="","",IFERROR(INDEX(tbVisitas[],MATCH($N449,tbVisitas[Linha],0),7),""))</f>
        <v/>
      </c>
      <c r="N449" s="30" t="str">
        <f t="array" aca="1" ref="N449" ca="1">IFERROR(INDEX(tbVisitas[],MATCH(SMALL(IF((tbVisitas[Realizada?]&lt;&gt;"Sim")*(tbVisitas[Cliente]=$B$5)*(tbVisitas[Data]&gt;=VLOOKUP($B$7,Aux!$E$2:$G$13,2,FALSE))*(tbVisitas[Data]&lt;=VLOOKUP($B$7,Aux!$E$2:$G$13,3,FALSE))=1,tbVisitas[Linha]),ROW(H444)),IF((tbVisitas[Realizada?]&lt;&gt;"Sim")*(tbVisitas[Cliente]=$B$5)*(tbVisitas[Data]&gt;=VLOOKUP($B$7,Aux!$E$2:$G$13,2,FALSE))*(tbVisitas[Data]&lt;=VLOOKUP($B$7,Aux!$E$2:$G$13,3,FALSE))=1,tbVisitas[Linha]),0),9),"")</f>
        <v/>
      </c>
    </row>
    <row r="450" spans="4:14" ht="30" customHeight="1" x14ac:dyDescent="0.25">
      <c r="D450" s="28" t="str">
        <f ca="1">IF($G450="","",IFERROR(INDEX(tbVisitas[],MATCH($G450,tbVisitas[Linha],0),2),""))</f>
        <v/>
      </c>
      <c r="E450" s="28" t="str">
        <f ca="1">IF($G450="","",IFERROR(INDEX(tbVisitas[],MATCH($G450,tbVisitas[Linha],0),5),""))</f>
        <v/>
      </c>
      <c r="F450" s="29" t="str">
        <f ca="1">IF($G450="","",IFERROR(INDEX(tbVisitas[],MATCH($G450,tbVisitas[Linha],0),1),""))</f>
        <v/>
      </c>
      <c r="G450" s="30" t="str">
        <f t="array" aca="1" ref="G450" ca="1">IFERROR(INDEX(tbVisitas[],MATCH(SMALL(IF((tbVisitas[Realizada?]="Sim")*(tbVisitas[Cliente]=$B$5)*(tbVisitas[Data]&gt;=VLOOKUP($B$7,Aux!$E$2:$G$13,2,FALSE))*(tbVisitas[Data]&lt;=VLOOKUP($B$7,Aux!$E$2:$G$13,3,FALSE))=1,tbVisitas[Linha]),ROW(A445)),IF((tbVisitas[Realizada?]="Sim")*(tbVisitas[Cliente]=$B$5)*(tbVisitas[Data]&gt;=VLOOKUP($B$7,Aux!$E$2:$G$13,2,FALSE))*(tbVisitas[Data]&lt;=VLOOKUP($B$7,Aux!$E$2:$G$13,3,FALSE))=1,tbVisitas[Linha]),0),9),"")</f>
        <v/>
      </c>
      <c r="I450" s="28" t="str">
        <f ca="1">IF($N450="","",IFERROR(INDEX(tbVisitas[],MATCH($N450,tbVisitas[Linha],0),2),""))</f>
        <v/>
      </c>
      <c r="J450" s="28" t="str">
        <f ca="1">IF($N450="","",IFERROR(INDEX(tbVisitas[],MATCH($N450,tbVisitas[Linha],0),5),""))</f>
        <v/>
      </c>
      <c r="K450" s="29" t="str">
        <f ca="1">IF($N450="","",IFERROR(INDEX(tbVisitas[],MATCH($N450,tbVisitas[Linha],0),1),""))</f>
        <v/>
      </c>
      <c r="L450" s="30" t="str">
        <f ca="1">IF($N450="","",IFERROR(INDEX(tbVisitas[],MATCH($N450,tbVisitas[Linha],0),6),""))</f>
        <v/>
      </c>
      <c r="M450" s="30" t="str">
        <f ca="1">IF($N450="","",IFERROR(INDEX(tbVisitas[],MATCH($N450,tbVisitas[Linha],0),7),""))</f>
        <v/>
      </c>
      <c r="N450" s="30" t="str">
        <f t="array" aca="1" ref="N450" ca="1">IFERROR(INDEX(tbVisitas[],MATCH(SMALL(IF((tbVisitas[Realizada?]&lt;&gt;"Sim")*(tbVisitas[Cliente]=$B$5)*(tbVisitas[Data]&gt;=VLOOKUP($B$7,Aux!$E$2:$G$13,2,FALSE))*(tbVisitas[Data]&lt;=VLOOKUP($B$7,Aux!$E$2:$G$13,3,FALSE))=1,tbVisitas[Linha]),ROW(H445)),IF((tbVisitas[Realizada?]&lt;&gt;"Sim")*(tbVisitas[Cliente]=$B$5)*(tbVisitas[Data]&gt;=VLOOKUP($B$7,Aux!$E$2:$G$13,2,FALSE))*(tbVisitas[Data]&lt;=VLOOKUP($B$7,Aux!$E$2:$G$13,3,FALSE))=1,tbVisitas[Linha]),0),9),"")</f>
        <v/>
      </c>
    </row>
    <row r="451" spans="4:14" ht="30" customHeight="1" x14ac:dyDescent="0.25">
      <c r="D451" s="28" t="str">
        <f ca="1">IF($G451="","",IFERROR(INDEX(tbVisitas[],MATCH($G451,tbVisitas[Linha],0),2),""))</f>
        <v/>
      </c>
      <c r="E451" s="28" t="str">
        <f ca="1">IF($G451="","",IFERROR(INDEX(tbVisitas[],MATCH($G451,tbVisitas[Linha],0),5),""))</f>
        <v/>
      </c>
      <c r="F451" s="29" t="str">
        <f ca="1">IF($G451="","",IFERROR(INDEX(tbVisitas[],MATCH($G451,tbVisitas[Linha],0),1),""))</f>
        <v/>
      </c>
      <c r="G451" s="30" t="str">
        <f t="array" aca="1" ref="G451" ca="1">IFERROR(INDEX(tbVisitas[],MATCH(SMALL(IF((tbVisitas[Realizada?]="Sim")*(tbVisitas[Cliente]=$B$5)*(tbVisitas[Data]&gt;=VLOOKUP($B$7,Aux!$E$2:$G$13,2,FALSE))*(tbVisitas[Data]&lt;=VLOOKUP($B$7,Aux!$E$2:$G$13,3,FALSE))=1,tbVisitas[Linha]),ROW(A446)),IF((tbVisitas[Realizada?]="Sim")*(tbVisitas[Cliente]=$B$5)*(tbVisitas[Data]&gt;=VLOOKUP($B$7,Aux!$E$2:$G$13,2,FALSE))*(tbVisitas[Data]&lt;=VLOOKUP($B$7,Aux!$E$2:$G$13,3,FALSE))=1,tbVisitas[Linha]),0),9),"")</f>
        <v/>
      </c>
      <c r="I451" s="28" t="str">
        <f ca="1">IF($N451="","",IFERROR(INDEX(tbVisitas[],MATCH($N451,tbVisitas[Linha],0),2),""))</f>
        <v/>
      </c>
      <c r="J451" s="28" t="str">
        <f ca="1">IF($N451="","",IFERROR(INDEX(tbVisitas[],MATCH($N451,tbVisitas[Linha],0),5),""))</f>
        <v/>
      </c>
      <c r="K451" s="29" t="str">
        <f ca="1">IF($N451="","",IFERROR(INDEX(tbVisitas[],MATCH($N451,tbVisitas[Linha],0),1),""))</f>
        <v/>
      </c>
      <c r="L451" s="30" t="str">
        <f ca="1">IF($N451="","",IFERROR(INDEX(tbVisitas[],MATCH($N451,tbVisitas[Linha],0),6),""))</f>
        <v/>
      </c>
      <c r="M451" s="30" t="str">
        <f ca="1">IF($N451="","",IFERROR(INDEX(tbVisitas[],MATCH($N451,tbVisitas[Linha],0),7),""))</f>
        <v/>
      </c>
      <c r="N451" s="30" t="str">
        <f t="array" aca="1" ref="N451" ca="1">IFERROR(INDEX(tbVisitas[],MATCH(SMALL(IF((tbVisitas[Realizada?]&lt;&gt;"Sim")*(tbVisitas[Cliente]=$B$5)*(tbVisitas[Data]&gt;=VLOOKUP($B$7,Aux!$E$2:$G$13,2,FALSE))*(tbVisitas[Data]&lt;=VLOOKUP($B$7,Aux!$E$2:$G$13,3,FALSE))=1,tbVisitas[Linha]),ROW(H446)),IF((tbVisitas[Realizada?]&lt;&gt;"Sim")*(tbVisitas[Cliente]=$B$5)*(tbVisitas[Data]&gt;=VLOOKUP($B$7,Aux!$E$2:$G$13,2,FALSE))*(tbVisitas[Data]&lt;=VLOOKUP($B$7,Aux!$E$2:$G$13,3,FALSE))=1,tbVisitas[Linha]),0),9),"")</f>
        <v/>
      </c>
    </row>
    <row r="452" spans="4:14" ht="30" customHeight="1" x14ac:dyDescent="0.25">
      <c r="D452" s="28" t="str">
        <f ca="1">IF($G452="","",IFERROR(INDEX(tbVisitas[],MATCH($G452,tbVisitas[Linha],0),2),""))</f>
        <v/>
      </c>
      <c r="E452" s="28" t="str">
        <f ca="1">IF($G452="","",IFERROR(INDEX(tbVisitas[],MATCH($G452,tbVisitas[Linha],0),5),""))</f>
        <v/>
      </c>
      <c r="F452" s="29" t="str">
        <f ca="1">IF($G452="","",IFERROR(INDEX(tbVisitas[],MATCH($G452,tbVisitas[Linha],0),1),""))</f>
        <v/>
      </c>
      <c r="G452" s="30" t="str">
        <f t="array" aca="1" ref="G452" ca="1">IFERROR(INDEX(tbVisitas[],MATCH(SMALL(IF((tbVisitas[Realizada?]="Sim")*(tbVisitas[Cliente]=$B$5)*(tbVisitas[Data]&gt;=VLOOKUP($B$7,Aux!$E$2:$G$13,2,FALSE))*(tbVisitas[Data]&lt;=VLOOKUP($B$7,Aux!$E$2:$G$13,3,FALSE))=1,tbVisitas[Linha]),ROW(A447)),IF((tbVisitas[Realizada?]="Sim")*(tbVisitas[Cliente]=$B$5)*(tbVisitas[Data]&gt;=VLOOKUP($B$7,Aux!$E$2:$G$13,2,FALSE))*(tbVisitas[Data]&lt;=VLOOKUP($B$7,Aux!$E$2:$G$13,3,FALSE))=1,tbVisitas[Linha]),0),9),"")</f>
        <v/>
      </c>
      <c r="I452" s="28" t="str">
        <f ca="1">IF($N452="","",IFERROR(INDEX(tbVisitas[],MATCH($N452,tbVisitas[Linha],0),2),""))</f>
        <v/>
      </c>
      <c r="J452" s="28" t="str">
        <f ca="1">IF($N452="","",IFERROR(INDEX(tbVisitas[],MATCH($N452,tbVisitas[Linha],0),5),""))</f>
        <v/>
      </c>
      <c r="K452" s="29" t="str">
        <f ca="1">IF($N452="","",IFERROR(INDEX(tbVisitas[],MATCH($N452,tbVisitas[Linha],0),1),""))</f>
        <v/>
      </c>
      <c r="L452" s="30" t="str">
        <f ca="1">IF($N452="","",IFERROR(INDEX(tbVisitas[],MATCH($N452,tbVisitas[Linha],0),6),""))</f>
        <v/>
      </c>
      <c r="M452" s="30" t="str">
        <f ca="1">IF($N452="","",IFERROR(INDEX(tbVisitas[],MATCH($N452,tbVisitas[Linha],0),7),""))</f>
        <v/>
      </c>
      <c r="N452" s="30" t="str">
        <f t="array" aca="1" ref="N452" ca="1">IFERROR(INDEX(tbVisitas[],MATCH(SMALL(IF((tbVisitas[Realizada?]&lt;&gt;"Sim")*(tbVisitas[Cliente]=$B$5)*(tbVisitas[Data]&gt;=VLOOKUP($B$7,Aux!$E$2:$G$13,2,FALSE))*(tbVisitas[Data]&lt;=VLOOKUP($B$7,Aux!$E$2:$G$13,3,FALSE))=1,tbVisitas[Linha]),ROW(H447)),IF((tbVisitas[Realizada?]&lt;&gt;"Sim")*(tbVisitas[Cliente]=$B$5)*(tbVisitas[Data]&gt;=VLOOKUP($B$7,Aux!$E$2:$G$13,2,FALSE))*(tbVisitas[Data]&lt;=VLOOKUP($B$7,Aux!$E$2:$G$13,3,FALSE))=1,tbVisitas[Linha]),0),9),"")</f>
        <v/>
      </c>
    </row>
    <row r="453" spans="4:14" ht="30" customHeight="1" x14ac:dyDescent="0.25">
      <c r="D453" s="28" t="str">
        <f ca="1">IF($G453="","",IFERROR(INDEX(tbVisitas[],MATCH($G453,tbVisitas[Linha],0),2),""))</f>
        <v/>
      </c>
      <c r="E453" s="28" t="str">
        <f ca="1">IF($G453="","",IFERROR(INDEX(tbVisitas[],MATCH($G453,tbVisitas[Linha],0),5),""))</f>
        <v/>
      </c>
      <c r="F453" s="29" t="str">
        <f ca="1">IF($G453="","",IFERROR(INDEX(tbVisitas[],MATCH($G453,tbVisitas[Linha],0),1),""))</f>
        <v/>
      </c>
      <c r="G453" s="30" t="str">
        <f t="array" aca="1" ref="G453" ca="1">IFERROR(INDEX(tbVisitas[],MATCH(SMALL(IF((tbVisitas[Realizada?]="Sim")*(tbVisitas[Cliente]=$B$5)*(tbVisitas[Data]&gt;=VLOOKUP($B$7,Aux!$E$2:$G$13,2,FALSE))*(tbVisitas[Data]&lt;=VLOOKUP($B$7,Aux!$E$2:$G$13,3,FALSE))=1,tbVisitas[Linha]),ROW(A448)),IF((tbVisitas[Realizada?]="Sim")*(tbVisitas[Cliente]=$B$5)*(tbVisitas[Data]&gt;=VLOOKUP($B$7,Aux!$E$2:$G$13,2,FALSE))*(tbVisitas[Data]&lt;=VLOOKUP($B$7,Aux!$E$2:$G$13,3,FALSE))=1,tbVisitas[Linha]),0),9),"")</f>
        <v/>
      </c>
      <c r="I453" s="28" t="str">
        <f ca="1">IF($N453="","",IFERROR(INDEX(tbVisitas[],MATCH($N453,tbVisitas[Linha],0),2),""))</f>
        <v/>
      </c>
      <c r="J453" s="28" t="str">
        <f ca="1">IF($N453="","",IFERROR(INDEX(tbVisitas[],MATCH($N453,tbVisitas[Linha],0),5),""))</f>
        <v/>
      </c>
      <c r="K453" s="29" t="str">
        <f ca="1">IF($N453="","",IFERROR(INDEX(tbVisitas[],MATCH($N453,tbVisitas[Linha],0),1),""))</f>
        <v/>
      </c>
      <c r="L453" s="30" t="str">
        <f ca="1">IF($N453="","",IFERROR(INDEX(tbVisitas[],MATCH($N453,tbVisitas[Linha],0),6),""))</f>
        <v/>
      </c>
      <c r="M453" s="30" t="str">
        <f ca="1">IF($N453="","",IFERROR(INDEX(tbVisitas[],MATCH($N453,tbVisitas[Linha],0),7),""))</f>
        <v/>
      </c>
      <c r="N453" s="30" t="str">
        <f t="array" aca="1" ref="N453" ca="1">IFERROR(INDEX(tbVisitas[],MATCH(SMALL(IF((tbVisitas[Realizada?]&lt;&gt;"Sim")*(tbVisitas[Cliente]=$B$5)*(tbVisitas[Data]&gt;=VLOOKUP($B$7,Aux!$E$2:$G$13,2,FALSE))*(tbVisitas[Data]&lt;=VLOOKUP($B$7,Aux!$E$2:$G$13,3,FALSE))=1,tbVisitas[Linha]),ROW(H448)),IF((tbVisitas[Realizada?]&lt;&gt;"Sim")*(tbVisitas[Cliente]=$B$5)*(tbVisitas[Data]&gt;=VLOOKUP($B$7,Aux!$E$2:$G$13,2,FALSE))*(tbVisitas[Data]&lt;=VLOOKUP($B$7,Aux!$E$2:$G$13,3,FALSE))=1,tbVisitas[Linha]),0),9),"")</f>
        <v/>
      </c>
    </row>
    <row r="454" spans="4:14" ht="30" customHeight="1" x14ac:dyDescent="0.25">
      <c r="D454" s="28" t="str">
        <f ca="1">IF($G454="","",IFERROR(INDEX(tbVisitas[],MATCH($G454,tbVisitas[Linha],0),2),""))</f>
        <v/>
      </c>
      <c r="E454" s="28" t="str">
        <f ca="1">IF($G454="","",IFERROR(INDEX(tbVisitas[],MATCH($G454,tbVisitas[Linha],0),5),""))</f>
        <v/>
      </c>
      <c r="F454" s="29" t="str">
        <f ca="1">IF($G454="","",IFERROR(INDEX(tbVisitas[],MATCH($G454,tbVisitas[Linha],0),1),""))</f>
        <v/>
      </c>
      <c r="G454" s="30" t="str">
        <f t="array" aca="1" ref="G454" ca="1">IFERROR(INDEX(tbVisitas[],MATCH(SMALL(IF((tbVisitas[Realizada?]="Sim")*(tbVisitas[Cliente]=$B$5)*(tbVisitas[Data]&gt;=VLOOKUP($B$7,Aux!$E$2:$G$13,2,FALSE))*(tbVisitas[Data]&lt;=VLOOKUP($B$7,Aux!$E$2:$G$13,3,FALSE))=1,tbVisitas[Linha]),ROW(A449)),IF((tbVisitas[Realizada?]="Sim")*(tbVisitas[Cliente]=$B$5)*(tbVisitas[Data]&gt;=VLOOKUP($B$7,Aux!$E$2:$G$13,2,FALSE))*(tbVisitas[Data]&lt;=VLOOKUP($B$7,Aux!$E$2:$G$13,3,FALSE))=1,tbVisitas[Linha]),0),9),"")</f>
        <v/>
      </c>
      <c r="I454" s="28" t="str">
        <f ca="1">IF($N454="","",IFERROR(INDEX(tbVisitas[],MATCH($N454,tbVisitas[Linha],0),2),""))</f>
        <v/>
      </c>
      <c r="J454" s="28" t="str">
        <f ca="1">IF($N454="","",IFERROR(INDEX(tbVisitas[],MATCH($N454,tbVisitas[Linha],0),5),""))</f>
        <v/>
      </c>
      <c r="K454" s="29" t="str">
        <f ca="1">IF($N454="","",IFERROR(INDEX(tbVisitas[],MATCH($N454,tbVisitas[Linha],0),1),""))</f>
        <v/>
      </c>
      <c r="L454" s="30" t="str">
        <f ca="1">IF($N454="","",IFERROR(INDEX(tbVisitas[],MATCH($N454,tbVisitas[Linha],0),6),""))</f>
        <v/>
      </c>
      <c r="M454" s="30" t="str">
        <f ca="1">IF($N454="","",IFERROR(INDEX(tbVisitas[],MATCH($N454,tbVisitas[Linha],0),7),""))</f>
        <v/>
      </c>
      <c r="N454" s="30" t="str">
        <f t="array" aca="1" ref="N454" ca="1">IFERROR(INDEX(tbVisitas[],MATCH(SMALL(IF((tbVisitas[Realizada?]&lt;&gt;"Sim")*(tbVisitas[Cliente]=$B$5)*(tbVisitas[Data]&gt;=VLOOKUP($B$7,Aux!$E$2:$G$13,2,FALSE))*(tbVisitas[Data]&lt;=VLOOKUP($B$7,Aux!$E$2:$G$13,3,FALSE))=1,tbVisitas[Linha]),ROW(H449)),IF((tbVisitas[Realizada?]&lt;&gt;"Sim")*(tbVisitas[Cliente]=$B$5)*(tbVisitas[Data]&gt;=VLOOKUP($B$7,Aux!$E$2:$G$13,2,FALSE))*(tbVisitas[Data]&lt;=VLOOKUP($B$7,Aux!$E$2:$G$13,3,FALSE))=1,tbVisitas[Linha]),0),9),"")</f>
        <v/>
      </c>
    </row>
    <row r="455" spans="4:14" ht="30" customHeight="1" x14ac:dyDescent="0.25">
      <c r="D455" s="28" t="str">
        <f ca="1">IF($G455="","",IFERROR(INDEX(tbVisitas[],MATCH($G455,tbVisitas[Linha],0),2),""))</f>
        <v/>
      </c>
      <c r="E455" s="28" t="str">
        <f ca="1">IF($G455="","",IFERROR(INDEX(tbVisitas[],MATCH($G455,tbVisitas[Linha],0),5),""))</f>
        <v/>
      </c>
      <c r="F455" s="29" t="str">
        <f ca="1">IF($G455="","",IFERROR(INDEX(tbVisitas[],MATCH($G455,tbVisitas[Linha],0),1),""))</f>
        <v/>
      </c>
      <c r="G455" s="30" t="str">
        <f t="array" aca="1" ref="G455" ca="1">IFERROR(INDEX(tbVisitas[],MATCH(SMALL(IF((tbVisitas[Realizada?]="Sim")*(tbVisitas[Cliente]=$B$5)*(tbVisitas[Data]&gt;=VLOOKUP($B$7,Aux!$E$2:$G$13,2,FALSE))*(tbVisitas[Data]&lt;=VLOOKUP($B$7,Aux!$E$2:$G$13,3,FALSE))=1,tbVisitas[Linha]),ROW(A450)),IF((tbVisitas[Realizada?]="Sim")*(tbVisitas[Cliente]=$B$5)*(tbVisitas[Data]&gt;=VLOOKUP($B$7,Aux!$E$2:$G$13,2,FALSE))*(tbVisitas[Data]&lt;=VLOOKUP($B$7,Aux!$E$2:$G$13,3,FALSE))=1,tbVisitas[Linha]),0),9),"")</f>
        <v/>
      </c>
      <c r="I455" s="28" t="str">
        <f ca="1">IF($N455="","",IFERROR(INDEX(tbVisitas[],MATCH($N455,tbVisitas[Linha],0),2),""))</f>
        <v/>
      </c>
      <c r="J455" s="28" t="str">
        <f ca="1">IF($N455="","",IFERROR(INDEX(tbVisitas[],MATCH($N455,tbVisitas[Linha],0),5),""))</f>
        <v/>
      </c>
      <c r="K455" s="29" t="str">
        <f ca="1">IF($N455="","",IFERROR(INDEX(tbVisitas[],MATCH($N455,tbVisitas[Linha],0),1),""))</f>
        <v/>
      </c>
      <c r="L455" s="30" t="str">
        <f ca="1">IF($N455="","",IFERROR(INDEX(tbVisitas[],MATCH($N455,tbVisitas[Linha],0),6),""))</f>
        <v/>
      </c>
      <c r="M455" s="30" t="str">
        <f ca="1">IF($N455="","",IFERROR(INDEX(tbVisitas[],MATCH($N455,tbVisitas[Linha],0),7),""))</f>
        <v/>
      </c>
      <c r="N455" s="30" t="str">
        <f t="array" aca="1" ref="N455" ca="1">IFERROR(INDEX(tbVisitas[],MATCH(SMALL(IF((tbVisitas[Realizada?]&lt;&gt;"Sim")*(tbVisitas[Cliente]=$B$5)*(tbVisitas[Data]&gt;=VLOOKUP($B$7,Aux!$E$2:$G$13,2,FALSE))*(tbVisitas[Data]&lt;=VLOOKUP($B$7,Aux!$E$2:$G$13,3,FALSE))=1,tbVisitas[Linha]),ROW(H450)),IF((tbVisitas[Realizada?]&lt;&gt;"Sim")*(tbVisitas[Cliente]=$B$5)*(tbVisitas[Data]&gt;=VLOOKUP($B$7,Aux!$E$2:$G$13,2,FALSE))*(tbVisitas[Data]&lt;=VLOOKUP($B$7,Aux!$E$2:$G$13,3,FALSE))=1,tbVisitas[Linha]),0),9),"")</f>
        <v/>
      </c>
    </row>
    <row r="456" spans="4:14" ht="30" customHeight="1" x14ac:dyDescent="0.25">
      <c r="D456" s="28" t="str">
        <f ca="1">IF($G456="","",IFERROR(INDEX(tbVisitas[],MATCH($G456,tbVisitas[Linha],0),2),""))</f>
        <v/>
      </c>
      <c r="E456" s="28" t="str">
        <f ca="1">IF($G456="","",IFERROR(INDEX(tbVisitas[],MATCH($G456,tbVisitas[Linha],0),5),""))</f>
        <v/>
      </c>
      <c r="F456" s="29" t="str">
        <f ca="1">IF($G456="","",IFERROR(INDEX(tbVisitas[],MATCH($G456,tbVisitas[Linha],0),1),""))</f>
        <v/>
      </c>
      <c r="G456" s="30" t="str">
        <f t="array" aca="1" ref="G456" ca="1">IFERROR(INDEX(tbVisitas[],MATCH(SMALL(IF((tbVisitas[Realizada?]="Sim")*(tbVisitas[Cliente]=$B$5)*(tbVisitas[Data]&gt;=VLOOKUP($B$7,Aux!$E$2:$G$13,2,FALSE))*(tbVisitas[Data]&lt;=VLOOKUP($B$7,Aux!$E$2:$G$13,3,FALSE))=1,tbVisitas[Linha]),ROW(A451)),IF((tbVisitas[Realizada?]="Sim")*(tbVisitas[Cliente]=$B$5)*(tbVisitas[Data]&gt;=VLOOKUP($B$7,Aux!$E$2:$G$13,2,FALSE))*(tbVisitas[Data]&lt;=VLOOKUP($B$7,Aux!$E$2:$G$13,3,FALSE))=1,tbVisitas[Linha]),0),9),"")</f>
        <v/>
      </c>
      <c r="I456" s="28" t="str">
        <f ca="1">IF($N456="","",IFERROR(INDEX(tbVisitas[],MATCH($N456,tbVisitas[Linha],0),2),""))</f>
        <v/>
      </c>
      <c r="J456" s="28" t="str">
        <f ca="1">IF($N456="","",IFERROR(INDEX(tbVisitas[],MATCH($N456,tbVisitas[Linha],0),5),""))</f>
        <v/>
      </c>
      <c r="K456" s="29" t="str">
        <f ca="1">IF($N456="","",IFERROR(INDEX(tbVisitas[],MATCH($N456,tbVisitas[Linha],0),1),""))</f>
        <v/>
      </c>
      <c r="L456" s="30" t="str">
        <f ca="1">IF($N456="","",IFERROR(INDEX(tbVisitas[],MATCH($N456,tbVisitas[Linha],0),6),""))</f>
        <v/>
      </c>
      <c r="M456" s="30" t="str">
        <f ca="1">IF($N456="","",IFERROR(INDEX(tbVisitas[],MATCH($N456,tbVisitas[Linha],0),7),""))</f>
        <v/>
      </c>
      <c r="N456" s="30" t="str">
        <f t="array" aca="1" ref="N456" ca="1">IFERROR(INDEX(tbVisitas[],MATCH(SMALL(IF((tbVisitas[Realizada?]&lt;&gt;"Sim")*(tbVisitas[Cliente]=$B$5)*(tbVisitas[Data]&gt;=VLOOKUP($B$7,Aux!$E$2:$G$13,2,FALSE))*(tbVisitas[Data]&lt;=VLOOKUP($B$7,Aux!$E$2:$G$13,3,FALSE))=1,tbVisitas[Linha]),ROW(H451)),IF((tbVisitas[Realizada?]&lt;&gt;"Sim")*(tbVisitas[Cliente]=$B$5)*(tbVisitas[Data]&gt;=VLOOKUP($B$7,Aux!$E$2:$G$13,2,FALSE))*(tbVisitas[Data]&lt;=VLOOKUP($B$7,Aux!$E$2:$G$13,3,FALSE))=1,tbVisitas[Linha]),0),9),"")</f>
        <v/>
      </c>
    </row>
  </sheetData>
  <sheetProtection password="9084" sheet="1" objects="1" scenarios="1"/>
  <mergeCells count="2">
    <mergeCell ref="D4:F4"/>
    <mergeCell ref="I4:M4"/>
  </mergeCells>
  <dataValidations count="1">
    <dataValidation type="list" allowBlank="1" showInputMessage="1" showErrorMessage="1" errorTitle="Erro de operação!" error="_x000a_Selecione um valor da lista." sqref="B5">
      <formula1>listaClientes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&amp;RPágina 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equal" id="{16F9279D-D65E-4D6E-8CD6-3813E552ED9A}">
            <xm:f>Aux!$A$2</xm:f>
            <x14:dxf>
              <fill>
                <patternFill>
                  <bgColor theme="0" tint="-0.14996795556505021"/>
                </patternFill>
              </fill>
            </x14:dxf>
          </x14:cfRule>
          <x14:cfRule type="cellIs" priority="10" operator="equal" id="{EB8D7072-B1EA-48C7-9C10-A455D70D4C12}">
            <xm:f>Aux!$A$5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11" operator="equal" id="{0D07257E-4B9B-4580-9837-33B145C12BFA}">
            <xm:f>Aux!$A$4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12" operator="equal" id="{04CF1BF1-7A53-422B-90F4-5153989B7FC5}">
            <xm:f>Aux!$A$3</xm:f>
            <x14:dxf>
              <font>
                <color theme="0"/>
              </font>
              <fill>
                <patternFill>
                  <bgColor rgb="FF00B050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cellIs" priority="5" operator="equal" id="{4EC4FC08-EEBF-481C-A47B-9AF9C0D209D0}">
            <xm:f>Aux!$A$2</xm:f>
            <x14:dxf>
              <fill>
                <patternFill>
                  <bgColor theme="0" tint="-0.14996795556505021"/>
                </patternFill>
              </fill>
            </x14:dxf>
          </x14:cfRule>
          <x14:cfRule type="cellIs" priority="6" operator="equal" id="{71CD1B5C-ADB8-448C-A269-CE9204349BCD}">
            <xm:f>Aux!$A$5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7" operator="equal" id="{9F8C75E7-27EF-41CF-A159-23D3D416457C}">
            <xm:f>Aux!$A$4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8" operator="equal" id="{8D2864B9-ADF1-42D0-B817-D929C58D4F29}">
            <xm:f>Aux!$A$3</xm:f>
            <x14:dxf>
              <font>
                <color theme="0"/>
              </font>
              <fill>
                <patternFill>
                  <bgColor rgb="FF00B050"/>
                </patternFill>
              </fill>
            </x14:dxf>
          </x14:cfRule>
          <xm:sqref>M7:M13</xm:sqref>
        </x14:conditionalFormatting>
        <x14:conditionalFormatting xmlns:xm="http://schemas.microsoft.com/office/excel/2006/main">
          <x14:cfRule type="cellIs" priority="1" operator="equal" id="{14BC319C-1E84-4A4F-9B6E-230DAB739473}">
            <xm:f>Aux!$A$2</xm:f>
            <x14:dxf>
              <fill>
                <patternFill>
                  <bgColor theme="0" tint="-0.14996795556505021"/>
                </patternFill>
              </fill>
            </x14:dxf>
          </x14:cfRule>
          <x14:cfRule type="cellIs" priority="2" operator="equal" id="{0115FC2E-B79F-407C-AA74-F4E10CBE4BFE}">
            <xm:f>Aux!$A$5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3" operator="equal" id="{76BB2478-A042-40F6-9A0B-4F6B843C1A89}">
            <xm:f>Aux!$A$4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4" operator="equal" id="{0EA620C1-6205-4B21-8C0B-E095288BD770}">
            <xm:f>Aux!$A$3</xm:f>
            <x14:dxf>
              <font>
                <color theme="0"/>
              </font>
              <fill>
                <patternFill>
                  <bgColor rgb="FF00B050"/>
                </patternFill>
              </fill>
            </x14:dxf>
          </x14:cfRule>
          <xm:sqref>M14:M456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 de operação!" error="_x000a_Selecione um valor da lista.">
          <x14:formula1>
            <xm:f>Aux!$E$2:$E$13</xm:f>
          </x14:formula1>
          <xm:sqref>B7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8</vt:i4>
      </vt:variant>
    </vt:vector>
  </HeadingPairs>
  <TitlesOfParts>
    <vt:vector size="22" baseType="lpstr">
      <vt:lpstr>Ini</vt:lpstr>
      <vt:lpstr>Fun</vt:lpstr>
      <vt:lpstr>Cli</vt:lpstr>
      <vt:lpstr>Ati</vt:lpstr>
      <vt:lpstr>Dep</vt:lpstr>
      <vt:lpstr>Vis</vt:lpstr>
      <vt:lpstr>RelGer</vt:lpstr>
      <vt:lpstr>RelFun</vt:lpstr>
      <vt:lpstr>RelCli</vt:lpstr>
      <vt:lpstr>DasGer</vt:lpstr>
      <vt:lpstr>DasFun</vt:lpstr>
      <vt:lpstr>DasCli</vt:lpstr>
      <vt:lpstr>Sup</vt:lpstr>
      <vt:lpstr>Aux</vt:lpstr>
      <vt:lpstr>DasCli!Area_de_impressao</vt:lpstr>
      <vt:lpstr>DasFun!Area_de_impressao</vt:lpstr>
      <vt:lpstr>DasGer!Area_de_impressao</vt:lpstr>
      <vt:lpstr>RelCli!Area_de_impressao</vt:lpstr>
      <vt:lpstr>RelFun!Area_de_impressao</vt:lpstr>
      <vt:lpstr>RelGer!Area_de_impressao</vt:lpstr>
      <vt:lpstr>RelCli!Titulos_de_impressao</vt:lpstr>
      <vt:lpstr>RelFun!Titulos_de_impressao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2026-07-14T23:34:12Z</dcterms:modified>
</cp:coreProperties>
</file>