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tables/table1.xml" ContentType="application/vnd.openxmlformats-officedocument.spreadsheetml.table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tables/table2.xml" ContentType="application/vnd.openxmlformats-officedocument.spreadsheetml.table+xml"/>
  <Override PartName="/xl/drawings/drawing9.xml" ContentType="application/vnd.openxmlformats-officedocument.drawing+xml"/>
  <Override PartName="/xl/tables/table3.xml" ContentType="application/vnd.openxmlformats-officedocument.spreadsheetml.table+xml"/>
  <Override PartName="/xl/drawings/drawing10.xml" ContentType="application/vnd.openxmlformats-officedocument.drawing+xml"/>
  <Override PartName="/xl/tables/table4.xml" ContentType="application/vnd.openxmlformats-officedocument.spreadsheetml.table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tables/table5.xml" ContentType="application/vnd.openxmlformats-officedocument.spreadsheetml.table+xml"/>
  <Override PartName="/xl/drawings/drawing13.xml" ContentType="application/vnd.openxmlformats-officedocument.drawing+xml"/>
  <Override PartName="/xl/tables/table6.xml" ContentType="application/vnd.openxmlformats-officedocument.spreadsheetml.table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16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7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EstaPasta_de_trabalho" autoCompressPictures="0" defaultThemeVersion="124226"/>
  <bookViews>
    <workbookView xWindow="0" yWindow="0" windowWidth="13035" windowHeight="7320" tabRatio="0"/>
  </bookViews>
  <sheets>
    <sheet name="Ini" sheetId="41" r:id="rId1"/>
    <sheet name="Duv" sheetId="42" r:id="rId2"/>
    <sheet name="Sug" sheetId="43" r:id="rId3"/>
    <sheet name="Sou" sheetId="44" r:id="rId4"/>
    <sheet name="CadFun" sheetId="1" r:id="rId5"/>
    <sheet name="CadTrei" sheetId="9" r:id="rId6"/>
    <sheet name="Con" sheetId="3" r:id="rId7"/>
    <sheet name="LanAso" sheetId="45" r:id="rId8"/>
    <sheet name="Aso" sheetId="14" r:id="rId9"/>
    <sheet name="LanTre" sheetId="37" r:id="rId10"/>
    <sheet name="Tre" sheetId="13" r:id="rId11"/>
    <sheet name="LanFer" sheetId="47" r:id="rId12"/>
    <sheet name="Fer" sheetId="46" r:id="rId13"/>
    <sheet name="Res" sheetId="34" r:id="rId14"/>
    <sheet name="Gra" sheetId="36" r:id="rId15"/>
    <sheet name="Rel" sheetId="35" r:id="rId16"/>
    <sheet name="Das" sheetId="48" r:id="rId17"/>
  </sheets>
  <definedNames>
    <definedName name="__xlcn.WorksheetConnection_ProC5H561" localSheetId="7" hidden="1">#REF!</definedName>
    <definedName name="__xlcn.WorksheetConnection_ProC5H561" hidden="1">#REF!</definedName>
    <definedName name="_xlnm._FilterDatabase" localSheetId="4" hidden="1">CadFun!$D$7:$Y$7</definedName>
    <definedName name="_xlnm._FilterDatabase" localSheetId="10" hidden="1">Tre!$B$7:$O$7</definedName>
    <definedName name="_xlnm.Print_Area" localSheetId="6">Con!$B$7:$C$49</definedName>
    <definedName name="_xlnm.Print_Area" localSheetId="16">Das!$B$4:$I$35</definedName>
    <definedName name="_xlnm.Print_Area" localSheetId="15">Rel!$B$6:$N$138</definedName>
    <definedName name="ListaNomesOrdenados">OFFSET(CadFun!$AB$8,0,0,COUNTA(tbFuncionarios[Nome]))</definedName>
    <definedName name="ListaTreinamentos">OFFSET(CadTrei!$C$8,0,0,COUNTA(CadTrei!$C$8:$C$17))</definedName>
  </definedNames>
  <calcPr calcId="145621" iterate="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21" i="45" l="1"/>
  <c r="C22" i="45"/>
  <c r="C23" i="45"/>
  <c r="C24" i="45"/>
  <c r="C25" i="45"/>
  <c r="C26" i="45"/>
  <c r="C27" i="45"/>
  <c r="C28" i="45"/>
  <c r="C29" i="45"/>
  <c r="C30" i="45"/>
  <c r="C31" i="45"/>
  <c r="C32" i="45"/>
  <c r="C33" i="45"/>
  <c r="C34" i="45"/>
  <c r="C35" i="45"/>
  <c r="C36" i="45"/>
  <c r="C37" i="45"/>
  <c r="C38" i="45"/>
  <c r="C39" i="45"/>
  <c r="C40" i="45"/>
  <c r="C41" i="45"/>
  <c r="C42" i="45"/>
  <c r="C43" i="45"/>
  <c r="C44" i="45"/>
  <c r="C45" i="45"/>
  <c r="C46" i="45"/>
  <c r="C47" i="45"/>
  <c r="C48" i="45"/>
  <c r="C49" i="45"/>
  <c r="C50" i="45"/>
  <c r="C51" i="45"/>
  <c r="C52" i="45"/>
  <c r="C53" i="45"/>
  <c r="C54" i="45"/>
  <c r="C55" i="45"/>
  <c r="C56" i="45"/>
  <c r="C57" i="45"/>
  <c r="C58" i="45"/>
  <c r="C59" i="45"/>
  <c r="C60" i="45"/>
  <c r="C61" i="45"/>
  <c r="C62" i="45"/>
  <c r="C63" i="45"/>
  <c r="C64" i="45"/>
  <c r="C65" i="45"/>
  <c r="C66" i="45"/>
  <c r="C67" i="45"/>
  <c r="C68" i="45"/>
  <c r="C69" i="45"/>
  <c r="C70" i="45"/>
  <c r="C71" i="45"/>
  <c r="C72" i="45"/>
  <c r="C73" i="45"/>
  <c r="C74" i="45"/>
  <c r="C75" i="45"/>
  <c r="C76" i="45"/>
  <c r="C77" i="45"/>
  <c r="C78" i="45"/>
  <c r="C79" i="45"/>
  <c r="C80" i="45"/>
  <c r="C81" i="45"/>
  <c r="C82" i="45"/>
  <c r="C83" i="45"/>
  <c r="C84" i="45"/>
  <c r="C85" i="45"/>
  <c r="C86" i="45"/>
  <c r="C87" i="45"/>
  <c r="C88" i="45"/>
  <c r="C89" i="45"/>
  <c r="C90" i="45"/>
  <c r="C91" i="45"/>
  <c r="C92" i="45"/>
  <c r="C93" i="45"/>
  <c r="C94" i="45"/>
  <c r="C95" i="45"/>
  <c r="C96" i="45"/>
  <c r="C97" i="45"/>
  <c r="C98" i="45"/>
  <c r="C99" i="45"/>
  <c r="C100" i="45"/>
  <c r="C101" i="45"/>
  <c r="C102" i="45"/>
  <c r="C103" i="45"/>
  <c r="C104" i="45"/>
  <c r="C105" i="45"/>
  <c r="C106" i="45"/>
  <c r="C107" i="45"/>
  <c r="C108" i="45"/>
  <c r="C109" i="45"/>
  <c r="C110" i="45"/>
  <c r="C111" i="45"/>
  <c r="C112" i="45"/>
  <c r="C113" i="45"/>
  <c r="C114" i="45"/>
  <c r="C115" i="45"/>
  <c r="C116" i="45"/>
  <c r="C117" i="45"/>
  <c r="C118" i="45"/>
  <c r="C119" i="45"/>
  <c r="C120" i="45"/>
  <c r="C121" i="45"/>
  <c r="C122" i="45"/>
  <c r="C123" i="45"/>
  <c r="C124" i="45"/>
  <c r="C125" i="45"/>
  <c r="C126" i="45"/>
  <c r="C127" i="45"/>
  <c r="C128" i="45"/>
  <c r="C129" i="45"/>
  <c r="C130" i="45"/>
  <c r="C131" i="45"/>
  <c r="C132" i="45"/>
  <c r="C133" i="45"/>
  <c r="C134" i="45"/>
  <c r="C135" i="45"/>
  <c r="C136" i="45"/>
  <c r="C137" i="45"/>
  <c r="C138" i="45"/>
  <c r="C139" i="45"/>
  <c r="C140" i="45"/>
  <c r="C141" i="45"/>
  <c r="C142" i="45"/>
  <c r="C143" i="45"/>
  <c r="C144" i="45"/>
  <c r="C145" i="45"/>
  <c r="C146" i="45"/>
  <c r="C147" i="45"/>
  <c r="C148" i="45"/>
  <c r="C149" i="45"/>
  <c r="C150" i="45"/>
  <c r="C151" i="45"/>
  <c r="C152" i="45"/>
  <c r="C153" i="45"/>
  <c r="C154" i="45"/>
  <c r="C155" i="45"/>
  <c r="C156" i="45"/>
  <c r="C157" i="45"/>
  <c r="C158" i="45"/>
  <c r="C159" i="45"/>
  <c r="C160" i="45"/>
  <c r="C161" i="45"/>
  <c r="C162" i="45"/>
  <c r="C163" i="45"/>
  <c r="C164" i="45"/>
  <c r="C165" i="45"/>
  <c r="C166" i="45"/>
  <c r="C167" i="45"/>
  <c r="C168" i="45"/>
  <c r="C169" i="45"/>
  <c r="C170" i="45"/>
  <c r="C171" i="45"/>
  <c r="C172" i="45"/>
  <c r="C173" i="45"/>
  <c r="C174" i="45"/>
  <c r="C175" i="45"/>
  <c r="C176" i="45"/>
  <c r="C177" i="45"/>
  <c r="C178" i="45"/>
  <c r="C179" i="45"/>
  <c r="C180" i="45"/>
  <c r="C181" i="45"/>
  <c r="C182" i="45"/>
  <c r="C183" i="45"/>
  <c r="C184" i="45"/>
  <c r="C185" i="45"/>
  <c r="C186" i="45"/>
  <c r="C187" i="45"/>
  <c r="C188" i="45"/>
  <c r="C189" i="45"/>
  <c r="C190" i="45"/>
  <c r="C191" i="45"/>
  <c r="C192" i="45"/>
  <c r="C193" i="45"/>
  <c r="C194" i="45"/>
  <c r="C195" i="45"/>
  <c r="C196" i="45"/>
  <c r="C197" i="45"/>
  <c r="C198" i="45"/>
  <c r="C199" i="45"/>
  <c r="C200" i="45"/>
  <c r="C201" i="45"/>
  <c r="C202" i="45"/>
  <c r="C203" i="45"/>
  <c r="C204" i="45"/>
  <c r="C205" i="45"/>
  <c r="C206" i="45"/>
  <c r="C207" i="45"/>
  <c r="C208" i="45"/>
  <c r="H21" i="45"/>
  <c r="H22" i="45"/>
  <c r="H23" i="45"/>
  <c r="H24" i="45"/>
  <c r="H25" i="45"/>
  <c r="H26" i="45"/>
  <c r="H27" i="45"/>
  <c r="H28" i="45"/>
  <c r="H29" i="45"/>
  <c r="H30" i="45"/>
  <c r="H31" i="45"/>
  <c r="H32" i="45"/>
  <c r="H33" i="45"/>
  <c r="H34" i="45"/>
  <c r="H35" i="45"/>
  <c r="H36" i="45"/>
  <c r="H37" i="45"/>
  <c r="H38" i="45"/>
  <c r="H39" i="45"/>
  <c r="H40" i="45"/>
  <c r="H41" i="45"/>
  <c r="H42" i="45"/>
  <c r="H43" i="45"/>
  <c r="H44" i="45"/>
  <c r="H45" i="45"/>
  <c r="H46" i="45"/>
  <c r="H47" i="45"/>
  <c r="H48" i="45"/>
  <c r="H49" i="45"/>
  <c r="H50" i="45"/>
  <c r="H51" i="45"/>
  <c r="H52" i="45"/>
  <c r="H53" i="45"/>
  <c r="H54" i="45"/>
  <c r="H55" i="45"/>
  <c r="H56" i="45"/>
  <c r="H57" i="45"/>
  <c r="H58" i="45"/>
  <c r="H59" i="45"/>
  <c r="H60" i="45"/>
  <c r="H61" i="45"/>
  <c r="H62" i="45"/>
  <c r="H63" i="45"/>
  <c r="H64" i="45"/>
  <c r="H65" i="45"/>
  <c r="H66" i="45"/>
  <c r="H67" i="45"/>
  <c r="H68" i="45"/>
  <c r="H69" i="45"/>
  <c r="H70" i="45"/>
  <c r="H71" i="45"/>
  <c r="H72" i="45"/>
  <c r="H73" i="45"/>
  <c r="H74" i="45"/>
  <c r="H75" i="45"/>
  <c r="H76" i="45"/>
  <c r="H77" i="45"/>
  <c r="H78" i="45"/>
  <c r="H79" i="45"/>
  <c r="H80" i="45"/>
  <c r="H81" i="45"/>
  <c r="H82" i="45"/>
  <c r="H83" i="45"/>
  <c r="H84" i="45"/>
  <c r="H85" i="45"/>
  <c r="H86" i="45"/>
  <c r="H87" i="45"/>
  <c r="H88" i="45"/>
  <c r="H89" i="45"/>
  <c r="H90" i="45"/>
  <c r="H91" i="45"/>
  <c r="H92" i="45"/>
  <c r="H93" i="45"/>
  <c r="H94" i="45"/>
  <c r="H95" i="45"/>
  <c r="H96" i="45"/>
  <c r="H97" i="45"/>
  <c r="H98" i="45"/>
  <c r="H99" i="45"/>
  <c r="H100" i="45"/>
  <c r="H101" i="45"/>
  <c r="H102" i="45"/>
  <c r="H103" i="45"/>
  <c r="H104" i="45"/>
  <c r="H105" i="45"/>
  <c r="H106" i="45"/>
  <c r="H107" i="45"/>
  <c r="H108" i="45"/>
  <c r="H109" i="45"/>
  <c r="H110" i="45"/>
  <c r="H111" i="45"/>
  <c r="H112" i="45"/>
  <c r="H113" i="45"/>
  <c r="H114" i="45"/>
  <c r="H115" i="45"/>
  <c r="H116" i="45"/>
  <c r="H117" i="45"/>
  <c r="H118" i="45"/>
  <c r="H119" i="45"/>
  <c r="H120" i="45"/>
  <c r="H121" i="45"/>
  <c r="H122" i="45"/>
  <c r="H123" i="45"/>
  <c r="H124" i="45"/>
  <c r="H125" i="45"/>
  <c r="H126" i="45"/>
  <c r="H127" i="45"/>
  <c r="H128" i="45"/>
  <c r="H129" i="45"/>
  <c r="H130" i="45"/>
  <c r="H131" i="45"/>
  <c r="H132" i="45"/>
  <c r="H133" i="45"/>
  <c r="H134" i="45"/>
  <c r="H135" i="45"/>
  <c r="H136" i="45"/>
  <c r="H137" i="45"/>
  <c r="H138" i="45"/>
  <c r="H139" i="45"/>
  <c r="H140" i="45"/>
  <c r="H141" i="45"/>
  <c r="H142" i="45"/>
  <c r="H143" i="45"/>
  <c r="H144" i="45"/>
  <c r="H145" i="45"/>
  <c r="H146" i="45"/>
  <c r="H147" i="45"/>
  <c r="H148" i="45"/>
  <c r="H149" i="45"/>
  <c r="H150" i="45"/>
  <c r="H151" i="45"/>
  <c r="H152" i="45"/>
  <c r="H153" i="45"/>
  <c r="H154" i="45"/>
  <c r="H155" i="45"/>
  <c r="H156" i="45"/>
  <c r="H157" i="45"/>
  <c r="H158" i="45"/>
  <c r="H159" i="45"/>
  <c r="H160" i="45"/>
  <c r="H161" i="45"/>
  <c r="H162" i="45"/>
  <c r="H163" i="45"/>
  <c r="H164" i="45"/>
  <c r="H165" i="45"/>
  <c r="H166" i="45"/>
  <c r="H167" i="45"/>
  <c r="H168" i="45"/>
  <c r="H169" i="45"/>
  <c r="H170" i="45"/>
  <c r="H171" i="45"/>
  <c r="H172" i="45"/>
  <c r="H173" i="45"/>
  <c r="H174" i="45"/>
  <c r="H175" i="45"/>
  <c r="H176" i="45"/>
  <c r="H177" i="45"/>
  <c r="H178" i="45"/>
  <c r="H179" i="45"/>
  <c r="H180" i="45"/>
  <c r="H181" i="45"/>
  <c r="H182" i="45"/>
  <c r="H183" i="45"/>
  <c r="H184" i="45"/>
  <c r="H185" i="45"/>
  <c r="H186" i="45"/>
  <c r="H187" i="45"/>
  <c r="H188" i="45"/>
  <c r="H189" i="45"/>
  <c r="H190" i="45"/>
  <c r="H191" i="45"/>
  <c r="H192" i="45"/>
  <c r="H193" i="45"/>
  <c r="H194" i="45"/>
  <c r="H195" i="45"/>
  <c r="H196" i="45"/>
  <c r="H197" i="45"/>
  <c r="H198" i="45"/>
  <c r="H199" i="45"/>
  <c r="H200" i="45"/>
  <c r="H201" i="45"/>
  <c r="H202" i="45"/>
  <c r="H203" i="45"/>
  <c r="H204" i="45"/>
  <c r="H205" i="45"/>
  <c r="H206" i="45"/>
  <c r="H207" i="45"/>
  <c r="H208" i="45"/>
  <c r="I21" i="45"/>
  <c r="I22" i="45"/>
  <c r="I23" i="45"/>
  <c r="I24" i="45"/>
  <c r="I25" i="45"/>
  <c r="I26" i="45"/>
  <c r="I27" i="45"/>
  <c r="I28" i="45"/>
  <c r="I29" i="45"/>
  <c r="I30" i="45"/>
  <c r="I31" i="45"/>
  <c r="I32" i="45"/>
  <c r="I33" i="45"/>
  <c r="I34" i="45"/>
  <c r="I35" i="45"/>
  <c r="I36" i="45"/>
  <c r="I37" i="45"/>
  <c r="I38" i="45"/>
  <c r="I39" i="45"/>
  <c r="I40" i="45"/>
  <c r="I41" i="45"/>
  <c r="I42" i="45"/>
  <c r="I43" i="45"/>
  <c r="I44" i="45"/>
  <c r="I45" i="45"/>
  <c r="I46" i="45"/>
  <c r="I47" i="45"/>
  <c r="I48" i="45"/>
  <c r="I49" i="45"/>
  <c r="I50" i="45"/>
  <c r="I51" i="45"/>
  <c r="I52" i="45"/>
  <c r="I53" i="45"/>
  <c r="I54" i="45"/>
  <c r="I55" i="45"/>
  <c r="I56" i="45"/>
  <c r="I57" i="45"/>
  <c r="I58" i="45"/>
  <c r="I59" i="45"/>
  <c r="I60" i="45"/>
  <c r="I61" i="45"/>
  <c r="I62" i="45"/>
  <c r="I63" i="45"/>
  <c r="I64" i="45"/>
  <c r="I65" i="45"/>
  <c r="I66" i="45"/>
  <c r="I67" i="45"/>
  <c r="I68" i="45"/>
  <c r="I69" i="45"/>
  <c r="I70" i="45"/>
  <c r="I71" i="45"/>
  <c r="I72" i="45"/>
  <c r="I73" i="45"/>
  <c r="I74" i="45"/>
  <c r="I75" i="45"/>
  <c r="I76" i="45"/>
  <c r="I77" i="45"/>
  <c r="I78" i="45"/>
  <c r="I79" i="45"/>
  <c r="I80" i="45"/>
  <c r="I81" i="45"/>
  <c r="I82" i="45"/>
  <c r="I83" i="45"/>
  <c r="I84" i="45"/>
  <c r="I85" i="45"/>
  <c r="I86" i="45"/>
  <c r="I87" i="45"/>
  <c r="I88" i="45"/>
  <c r="I89" i="45"/>
  <c r="I90" i="45"/>
  <c r="I91" i="45"/>
  <c r="I92" i="45"/>
  <c r="I93" i="45"/>
  <c r="I94" i="45"/>
  <c r="I95" i="45"/>
  <c r="I96" i="45"/>
  <c r="I97" i="45"/>
  <c r="I98" i="45"/>
  <c r="I99" i="45"/>
  <c r="I100" i="45"/>
  <c r="I101" i="45"/>
  <c r="I102" i="45"/>
  <c r="I103" i="45"/>
  <c r="I104" i="45"/>
  <c r="I105" i="45"/>
  <c r="I106" i="45"/>
  <c r="I107" i="45"/>
  <c r="I108" i="45"/>
  <c r="I109" i="45"/>
  <c r="I110" i="45"/>
  <c r="I111" i="45"/>
  <c r="I112" i="45"/>
  <c r="I113" i="45"/>
  <c r="I114" i="45"/>
  <c r="I115" i="45"/>
  <c r="I116" i="45"/>
  <c r="I117" i="45"/>
  <c r="I118" i="45"/>
  <c r="I119" i="45"/>
  <c r="I120" i="45"/>
  <c r="I121" i="45"/>
  <c r="I122" i="45"/>
  <c r="I123" i="45"/>
  <c r="I124" i="45"/>
  <c r="I125" i="45"/>
  <c r="I126" i="45"/>
  <c r="I127" i="45"/>
  <c r="I128" i="45"/>
  <c r="I129" i="45"/>
  <c r="I130" i="45"/>
  <c r="I131" i="45"/>
  <c r="I132" i="45"/>
  <c r="I133" i="45"/>
  <c r="I134" i="45"/>
  <c r="I135" i="45"/>
  <c r="I136" i="45"/>
  <c r="I137" i="45"/>
  <c r="I138" i="45"/>
  <c r="I139" i="45"/>
  <c r="I140" i="45"/>
  <c r="I141" i="45"/>
  <c r="I142" i="45"/>
  <c r="I143" i="45"/>
  <c r="I144" i="45"/>
  <c r="I145" i="45"/>
  <c r="I146" i="45"/>
  <c r="I147" i="45"/>
  <c r="I148" i="45"/>
  <c r="I149" i="45"/>
  <c r="I150" i="45"/>
  <c r="I151" i="45"/>
  <c r="I152" i="45"/>
  <c r="I153" i="45"/>
  <c r="I154" i="45"/>
  <c r="I155" i="45"/>
  <c r="I156" i="45"/>
  <c r="I157" i="45"/>
  <c r="I158" i="45"/>
  <c r="I159" i="45"/>
  <c r="I160" i="45"/>
  <c r="I161" i="45"/>
  <c r="I162" i="45"/>
  <c r="I163" i="45"/>
  <c r="I164" i="45"/>
  <c r="I165" i="45"/>
  <c r="I166" i="45"/>
  <c r="I167" i="45"/>
  <c r="I168" i="45"/>
  <c r="I169" i="45"/>
  <c r="I170" i="45"/>
  <c r="I171" i="45"/>
  <c r="I172" i="45"/>
  <c r="I173" i="45"/>
  <c r="I174" i="45"/>
  <c r="I175" i="45"/>
  <c r="I176" i="45"/>
  <c r="I177" i="45"/>
  <c r="I178" i="45"/>
  <c r="I179" i="45"/>
  <c r="I180" i="45"/>
  <c r="I181" i="45"/>
  <c r="I182" i="45"/>
  <c r="I183" i="45"/>
  <c r="I184" i="45"/>
  <c r="I185" i="45"/>
  <c r="I186" i="45"/>
  <c r="I187" i="45"/>
  <c r="I188" i="45"/>
  <c r="I189" i="45"/>
  <c r="I190" i="45"/>
  <c r="I191" i="45"/>
  <c r="I192" i="45"/>
  <c r="I193" i="45"/>
  <c r="I194" i="45"/>
  <c r="I195" i="45"/>
  <c r="I196" i="45"/>
  <c r="I197" i="45"/>
  <c r="I198" i="45"/>
  <c r="I199" i="45"/>
  <c r="I200" i="45"/>
  <c r="I201" i="45"/>
  <c r="I202" i="45"/>
  <c r="I203" i="45"/>
  <c r="I204" i="45"/>
  <c r="I205" i="45"/>
  <c r="I206" i="45"/>
  <c r="I207" i="45"/>
  <c r="I208" i="45"/>
  <c r="B8" i="1"/>
  <c r="Q7" i="13"/>
  <c r="F7" i="13"/>
  <c r="R7" i="13"/>
  <c r="G7" i="13"/>
  <c r="S7" i="13"/>
  <c r="H7" i="13"/>
  <c r="T7" i="13"/>
  <c r="I7" i="13"/>
  <c r="U7" i="13"/>
  <c r="J7" i="13"/>
  <c r="V7" i="13"/>
  <c r="K7" i="13"/>
  <c r="W7" i="13"/>
  <c r="L7" i="13"/>
  <c r="X7" i="13"/>
  <c r="M7" i="13"/>
  <c r="Y7" i="13"/>
  <c r="N7" i="13"/>
  <c r="Z7" i="13"/>
  <c r="O7" i="13"/>
  <c r="C8" i="13"/>
  <c r="Q8" i="13" a="1"/>
  <c r="Q8" i="13"/>
  <c r="F8" i="13"/>
  <c r="R8" i="13" a="1"/>
  <c r="R8" i="13"/>
  <c r="G8" i="13"/>
  <c r="S8" i="13" a="1"/>
  <c r="S8" i="13"/>
  <c r="H8" i="13"/>
  <c r="T8" i="13" a="1"/>
  <c r="T8" i="13"/>
  <c r="I8" i="13"/>
  <c r="U8" i="13" a="1"/>
  <c r="U8" i="13"/>
  <c r="J8" i="13"/>
  <c r="V8" i="13" a="1"/>
  <c r="V8" i="13"/>
  <c r="K8" i="13"/>
  <c r="W8" i="13" a="1"/>
  <c r="W8" i="13"/>
  <c r="L8" i="13"/>
  <c r="X8" i="13" a="1"/>
  <c r="X8" i="13"/>
  <c r="M8" i="13"/>
  <c r="Y8" i="13" a="1"/>
  <c r="Y8" i="13"/>
  <c r="N8" i="13"/>
  <c r="Z8" i="13" a="1"/>
  <c r="Z8" i="13"/>
  <c r="O8" i="13"/>
  <c r="C9" i="13"/>
  <c r="Q9" i="13" a="1"/>
  <c r="Q9" i="13"/>
  <c r="F9" i="13"/>
  <c r="R9" i="13" a="1"/>
  <c r="R9" i="13"/>
  <c r="G9" i="13"/>
  <c r="S9" i="13" a="1"/>
  <c r="S9" i="13"/>
  <c r="H9" i="13"/>
  <c r="T9" i="13" a="1"/>
  <c r="T9" i="13"/>
  <c r="I9" i="13"/>
  <c r="U9" i="13" a="1"/>
  <c r="U9" i="13"/>
  <c r="J9" i="13"/>
  <c r="V9" i="13" a="1"/>
  <c r="V9" i="13"/>
  <c r="K9" i="13"/>
  <c r="W9" i="13" a="1"/>
  <c r="W9" i="13"/>
  <c r="L9" i="13"/>
  <c r="X9" i="13" a="1"/>
  <c r="X9" i="13"/>
  <c r="M9" i="13"/>
  <c r="Y9" i="13" a="1"/>
  <c r="Y9" i="13"/>
  <c r="N9" i="13"/>
  <c r="Z9" i="13" a="1"/>
  <c r="Z9" i="13"/>
  <c r="O9" i="13"/>
  <c r="C10" i="13"/>
  <c r="Q10" i="13" a="1"/>
  <c r="Q10" i="13"/>
  <c r="F10" i="13"/>
  <c r="R10" i="13" a="1"/>
  <c r="R10" i="13"/>
  <c r="G10" i="13"/>
  <c r="S10" i="13" a="1"/>
  <c r="S10" i="13"/>
  <c r="H10" i="13"/>
  <c r="T10" i="13" a="1"/>
  <c r="T10" i="13"/>
  <c r="I10" i="13"/>
  <c r="U10" i="13" a="1"/>
  <c r="U10" i="13"/>
  <c r="J10" i="13"/>
  <c r="V10" i="13" a="1"/>
  <c r="V10" i="13"/>
  <c r="K10" i="13"/>
  <c r="W10" i="13" a="1"/>
  <c r="W10" i="13"/>
  <c r="L10" i="13"/>
  <c r="X10" i="13" a="1"/>
  <c r="X10" i="13"/>
  <c r="M10" i="13"/>
  <c r="Y10" i="13" a="1"/>
  <c r="Y10" i="13"/>
  <c r="N10" i="13"/>
  <c r="Z10" i="13" a="1"/>
  <c r="Z10" i="13"/>
  <c r="O10" i="13"/>
  <c r="C11" i="13"/>
  <c r="Q11" i="13" a="1"/>
  <c r="Q11" i="13"/>
  <c r="F11" i="13"/>
  <c r="R11" i="13" a="1"/>
  <c r="R11" i="13"/>
  <c r="G11" i="13"/>
  <c r="S11" i="13" a="1"/>
  <c r="S11" i="13"/>
  <c r="H11" i="13"/>
  <c r="T11" i="13" a="1"/>
  <c r="T11" i="13"/>
  <c r="I11" i="13"/>
  <c r="U11" i="13" a="1"/>
  <c r="U11" i="13"/>
  <c r="J11" i="13"/>
  <c r="V11" i="13" a="1"/>
  <c r="V11" i="13"/>
  <c r="K11" i="13"/>
  <c r="W11" i="13" a="1"/>
  <c r="W11" i="13"/>
  <c r="L11" i="13"/>
  <c r="X11" i="13" a="1"/>
  <c r="X11" i="13"/>
  <c r="M11" i="13"/>
  <c r="Y11" i="13" a="1"/>
  <c r="Y11" i="13"/>
  <c r="N11" i="13"/>
  <c r="Z11" i="13" a="1"/>
  <c r="Z11" i="13"/>
  <c r="O11" i="13"/>
  <c r="C12" i="13"/>
  <c r="Q12" i="13" a="1"/>
  <c r="Q12" i="13"/>
  <c r="F12" i="13"/>
  <c r="R12" i="13" a="1"/>
  <c r="R12" i="13"/>
  <c r="G12" i="13"/>
  <c r="S12" i="13" a="1"/>
  <c r="S12" i="13"/>
  <c r="H12" i="13"/>
  <c r="T12" i="13" a="1"/>
  <c r="T12" i="13"/>
  <c r="I12" i="13"/>
  <c r="U12" i="13" a="1"/>
  <c r="U12" i="13"/>
  <c r="J12" i="13"/>
  <c r="V12" i="13" a="1"/>
  <c r="V12" i="13"/>
  <c r="K12" i="13"/>
  <c r="W12" i="13" a="1"/>
  <c r="W12" i="13"/>
  <c r="L12" i="13"/>
  <c r="X12" i="13" a="1"/>
  <c r="X12" i="13"/>
  <c r="M12" i="13"/>
  <c r="Y12" i="13" a="1"/>
  <c r="Y12" i="13"/>
  <c r="N12" i="13"/>
  <c r="Z12" i="13" a="1"/>
  <c r="Z12" i="13"/>
  <c r="O12" i="13"/>
  <c r="C13" i="13"/>
  <c r="Q13" i="13" a="1"/>
  <c r="Q13" i="13"/>
  <c r="F13" i="13"/>
  <c r="R13" i="13" a="1"/>
  <c r="R13" i="13"/>
  <c r="G13" i="13"/>
  <c r="S13" i="13" a="1"/>
  <c r="S13" i="13"/>
  <c r="H13" i="13"/>
  <c r="T13" i="13" a="1"/>
  <c r="T13" i="13"/>
  <c r="I13" i="13"/>
  <c r="U13" i="13" a="1"/>
  <c r="U13" i="13"/>
  <c r="J13" i="13"/>
  <c r="V13" i="13" a="1"/>
  <c r="V13" i="13"/>
  <c r="K13" i="13"/>
  <c r="W13" i="13" a="1"/>
  <c r="W13" i="13"/>
  <c r="L13" i="13"/>
  <c r="X13" i="13" a="1"/>
  <c r="X13" i="13"/>
  <c r="M13" i="13"/>
  <c r="Y13" i="13" a="1"/>
  <c r="Y13" i="13"/>
  <c r="N13" i="13"/>
  <c r="Z13" i="13" a="1"/>
  <c r="Z13" i="13"/>
  <c r="O13" i="13"/>
  <c r="C14" i="13"/>
  <c r="Q14" i="13" a="1"/>
  <c r="Q14" i="13"/>
  <c r="F14" i="13"/>
  <c r="R14" i="13" a="1"/>
  <c r="R14" i="13"/>
  <c r="G14" i="13"/>
  <c r="S14" i="13" a="1"/>
  <c r="S14" i="13"/>
  <c r="H14" i="13"/>
  <c r="T14" i="13" a="1"/>
  <c r="T14" i="13"/>
  <c r="I14" i="13"/>
  <c r="U14" i="13" a="1"/>
  <c r="U14" i="13"/>
  <c r="J14" i="13"/>
  <c r="V14" i="13" a="1"/>
  <c r="V14" i="13"/>
  <c r="K14" i="13"/>
  <c r="W14" i="13" a="1"/>
  <c r="W14" i="13"/>
  <c r="L14" i="13"/>
  <c r="X14" i="13" a="1"/>
  <c r="X14" i="13"/>
  <c r="M14" i="13"/>
  <c r="Y14" i="13" a="1"/>
  <c r="Y14" i="13"/>
  <c r="N14" i="13"/>
  <c r="Z14" i="13" a="1"/>
  <c r="Z14" i="13"/>
  <c r="O14" i="13"/>
  <c r="C15" i="13"/>
  <c r="Q15" i="13" a="1"/>
  <c r="Q15" i="13"/>
  <c r="F15" i="13"/>
  <c r="R15" i="13" a="1"/>
  <c r="R15" i="13"/>
  <c r="G15" i="13"/>
  <c r="S15" i="13" a="1"/>
  <c r="S15" i="13"/>
  <c r="H15" i="13"/>
  <c r="T15" i="13" a="1"/>
  <c r="T15" i="13"/>
  <c r="I15" i="13"/>
  <c r="U15" i="13" a="1"/>
  <c r="U15" i="13"/>
  <c r="J15" i="13"/>
  <c r="V15" i="13" a="1"/>
  <c r="V15" i="13"/>
  <c r="K15" i="13"/>
  <c r="W15" i="13" a="1"/>
  <c r="W15" i="13"/>
  <c r="L15" i="13"/>
  <c r="X15" i="13" a="1"/>
  <c r="X15" i="13"/>
  <c r="M15" i="13"/>
  <c r="Y15" i="13" a="1"/>
  <c r="Y15" i="13"/>
  <c r="N15" i="13"/>
  <c r="Z15" i="13" a="1"/>
  <c r="Z15" i="13"/>
  <c r="O15" i="13"/>
  <c r="C16" i="13"/>
  <c r="Q16" i="13" a="1"/>
  <c r="Q16" i="13"/>
  <c r="F16" i="13"/>
  <c r="R16" i="13" a="1"/>
  <c r="R16" i="13"/>
  <c r="G16" i="13"/>
  <c r="S16" i="13" a="1"/>
  <c r="S16" i="13"/>
  <c r="H16" i="13"/>
  <c r="T16" i="13" a="1"/>
  <c r="T16" i="13"/>
  <c r="I16" i="13"/>
  <c r="U16" i="13" a="1"/>
  <c r="U16" i="13"/>
  <c r="J16" i="13"/>
  <c r="V16" i="13" a="1"/>
  <c r="V16" i="13"/>
  <c r="K16" i="13"/>
  <c r="W16" i="13" a="1"/>
  <c r="W16" i="13"/>
  <c r="L16" i="13"/>
  <c r="X16" i="13" a="1"/>
  <c r="X16" i="13"/>
  <c r="M16" i="13"/>
  <c r="Y16" i="13" a="1"/>
  <c r="Y16" i="13"/>
  <c r="N16" i="13"/>
  <c r="Z16" i="13" a="1"/>
  <c r="Z16" i="13"/>
  <c r="O16" i="13"/>
  <c r="C17" i="13"/>
  <c r="Q17" i="13" a="1"/>
  <c r="Q17" i="13"/>
  <c r="F17" i="13"/>
  <c r="R17" i="13" a="1"/>
  <c r="R17" i="13"/>
  <c r="G17" i="13"/>
  <c r="S17" i="13" a="1"/>
  <c r="S17" i="13"/>
  <c r="H17" i="13"/>
  <c r="T17" i="13" a="1"/>
  <c r="T17" i="13"/>
  <c r="I17" i="13"/>
  <c r="U17" i="13" a="1"/>
  <c r="U17" i="13"/>
  <c r="J17" i="13"/>
  <c r="V17" i="13" a="1"/>
  <c r="V17" i="13"/>
  <c r="K17" i="13"/>
  <c r="W17" i="13" a="1"/>
  <c r="W17" i="13"/>
  <c r="L17" i="13"/>
  <c r="X17" i="13" a="1"/>
  <c r="X17" i="13"/>
  <c r="M17" i="13"/>
  <c r="Y17" i="13" a="1"/>
  <c r="Y17" i="13"/>
  <c r="N17" i="13"/>
  <c r="Z17" i="13" a="1"/>
  <c r="Z17" i="13"/>
  <c r="O17" i="13"/>
  <c r="C18" i="13"/>
  <c r="F18" i="13"/>
  <c r="G18" i="13"/>
  <c r="H18" i="13"/>
  <c r="I18" i="13"/>
  <c r="J18" i="13"/>
  <c r="K18" i="13"/>
  <c r="L18" i="13"/>
  <c r="M18" i="13"/>
  <c r="N18" i="13"/>
  <c r="O18" i="13"/>
  <c r="C19" i="13"/>
  <c r="F19" i="13"/>
  <c r="G19" i="13"/>
  <c r="H19" i="13"/>
  <c r="I19" i="13"/>
  <c r="J19" i="13"/>
  <c r="K19" i="13"/>
  <c r="L19" i="13"/>
  <c r="M19" i="13"/>
  <c r="N19" i="13"/>
  <c r="O19" i="13"/>
  <c r="C20" i="13"/>
  <c r="F20" i="13"/>
  <c r="G20" i="13"/>
  <c r="H20" i="13"/>
  <c r="I20" i="13"/>
  <c r="J20" i="13"/>
  <c r="K20" i="13"/>
  <c r="L20" i="13"/>
  <c r="M20" i="13"/>
  <c r="N20" i="13"/>
  <c r="O20" i="13"/>
  <c r="C21" i="13"/>
  <c r="F21" i="13"/>
  <c r="G21" i="13"/>
  <c r="H21" i="13"/>
  <c r="I21" i="13"/>
  <c r="J21" i="13"/>
  <c r="K21" i="13"/>
  <c r="L21" i="13"/>
  <c r="M21" i="13"/>
  <c r="N21" i="13"/>
  <c r="O21" i="13"/>
  <c r="C22" i="13"/>
  <c r="F22" i="13"/>
  <c r="G22" i="13"/>
  <c r="H22" i="13"/>
  <c r="I22" i="13"/>
  <c r="J22" i="13"/>
  <c r="K22" i="13"/>
  <c r="L22" i="13"/>
  <c r="M22" i="13"/>
  <c r="N22" i="13"/>
  <c r="O22" i="13"/>
  <c r="C23" i="13"/>
  <c r="F23" i="13"/>
  <c r="G23" i="13"/>
  <c r="H23" i="13"/>
  <c r="I23" i="13"/>
  <c r="J23" i="13"/>
  <c r="K23" i="13"/>
  <c r="L23" i="13"/>
  <c r="M23" i="13"/>
  <c r="N23" i="13"/>
  <c r="O23" i="13"/>
  <c r="C24" i="13"/>
  <c r="F24" i="13"/>
  <c r="G24" i="13"/>
  <c r="H24" i="13"/>
  <c r="I24" i="13"/>
  <c r="J24" i="13"/>
  <c r="K24" i="13"/>
  <c r="L24" i="13"/>
  <c r="M24" i="13"/>
  <c r="N24" i="13"/>
  <c r="O24" i="13"/>
  <c r="C25" i="13"/>
  <c r="F25" i="13"/>
  <c r="G25" i="13"/>
  <c r="H25" i="13"/>
  <c r="I25" i="13"/>
  <c r="J25" i="13"/>
  <c r="K25" i="13"/>
  <c r="L25" i="13"/>
  <c r="M25" i="13"/>
  <c r="N25" i="13"/>
  <c r="O25" i="13"/>
  <c r="C26" i="13"/>
  <c r="F26" i="13"/>
  <c r="G26" i="13"/>
  <c r="H26" i="13"/>
  <c r="I26" i="13"/>
  <c r="J26" i="13"/>
  <c r="K26" i="13"/>
  <c r="L26" i="13"/>
  <c r="M26" i="13"/>
  <c r="N26" i="13"/>
  <c r="O26" i="13"/>
  <c r="C27" i="13"/>
  <c r="F27" i="13"/>
  <c r="G27" i="13"/>
  <c r="H27" i="13"/>
  <c r="I27" i="13"/>
  <c r="J27" i="13"/>
  <c r="K27" i="13"/>
  <c r="L27" i="13"/>
  <c r="M27" i="13"/>
  <c r="N27" i="13"/>
  <c r="O27" i="13"/>
  <c r="C28" i="13"/>
  <c r="F28" i="13"/>
  <c r="G28" i="13"/>
  <c r="H28" i="13"/>
  <c r="I28" i="13"/>
  <c r="J28" i="13"/>
  <c r="K28" i="13"/>
  <c r="L28" i="13"/>
  <c r="M28" i="13"/>
  <c r="N28" i="13"/>
  <c r="O28" i="13"/>
  <c r="C29" i="13"/>
  <c r="F29" i="13"/>
  <c r="G29" i="13"/>
  <c r="H29" i="13"/>
  <c r="I29" i="13"/>
  <c r="J29" i="13"/>
  <c r="K29" i="13"/>
  <c r="L29" i="13"/>
  <c r="M29" i="13"/>
  <c r="N29" i="13"/>
  <c r="O29" i="13"/>
  <c r="C30" i="13"/>
  <c r="F30" i="13"/>
  <c r="G30" i="13"/>
  <c r="H30" i="13"/>
  <c r="I30" i="13"/>
  <c r="J30" i="13"/>
  <c r="K30" i="13"/>
  <c r="L30" i="13"/>
  <c r="M30" i="13"/>
  <c r="N30" i="13"/>
  <c r="O30" i="13"/>
  <c r="C31" i="13"/>
  <c r="F31" i="13"/>
  <c r="G31" i="13"/>
  <c r="H31" i="13"/>
  <c r="I31" i="13"/>
  <c r="J31" i="13"/>
  <c r="K31" i="13"/>
  <c r="L31" i="13"/>
  <c r="M31" i="13"/>
  <c r="N31" i="13"/>
  <c r="O31" i="13"/>
  <c r="C32" i="13"/>
  <c r="F32" i="13"/>
  <c r="G32" i="13"/>
  <c r="H32" i="13"/>
  <c r="I32" i="13"/>
  <c r="J32" i="13"/>
  <c r="K32" i="13"/>
  <c r="L32" i="13"/>
  <c r="M32" i="13"/>
  <c r="N32" i="13"/>
  <c r="O32" i="13"/>
  <c r="C33" i="13"/>
  <c r="F33" i="13"/>
  <c r="G33" i="13"/>
  <c r="H33" i="13"/>
  <c r="I33" i="13"/>
  <c r="J33" i="13"/>
  <c r="K33" i="13"/>
  <c r="L33" i="13"/>
  <c r="M33" i="13"/>
  <c r="N33" i="13"/>
  <c r="O33" i="13"/>
  <c r="C34" i="13"/>
  <c r="F34" i="13"/>
  <c r="G34" i="13"/>
  <c r="H34" i="13"/>
  <c r="I34" i="13"/>
  <c r="J34" i="13"/>
  <c r="K34" i="13"/>
  <c r="L34" i="13"/>
  <c r="M34" i="13"/>
  <c r="N34" i="13"/>
  <c r="O34" i="13"/>
  <c r="C35" i="13"/>
  <c r="F35" i="13"/>
  <c r="G35" i="13"/>
  <c r="H35" i="13"/>
  <c r="I35" i="13"/>
  <c r="J35" i="13"/>
  <c r="K35" i="13"/>
  <c r="L35" i="13"/>
  <c r="M35" i="13"/>
  <c r="N35" i="13"/>
  <c r="O35" i="13"/>
  <c r="C36" i="13"/>
  <c r="F36" i="13"/>
  <c r="G36" i="13"/>
  <c r="H36" i="13"/>
  <c r="I36" i="13"/>
  <c r="J36" i="13"/>
  <c r="K36" i="13"/>
  <c r="L36" i="13"/>
  <c r="M36" i="13"/>
  <c r="N36" i="13"/>
  <c r="O36" i="13"/>
  <c r="C37" i="13"/>
  <c r="F37" i="13"/>
  <c r="G37" i="13"/>
  <c r="H37" i="13"/>
  <c r="I37" i="13"/>
  <c r="J37" i="13"/>
  <c r="K37" i="13"/>
  <c r="L37" i="13"/>
  <c r="M37" i="13"/>
  <c r="N37" i="13"/>
  <c r="O37" i="13"/>
  <c r="C38" i="13"/>
  <c r="F38" i="13"/>
  <c r="G38" i="13"/>
  <c r="H38" i="13"/>
  <c r="I38" i="13"/>
  <c r="J38" i="13"/>
  <c r="K38" i="13"/>
  <c r="L38" i="13"/>
  <c r="M38" i="13"/>
  <c r="N38" i="13"/>
  <c r="O38" i="13"/>
  <c r="C39" i="13"/>
  <c r="F39" i="13"/>
  <c r="G39" i="13"/>
  <c r="H39" i="13"/>
  <c r="I39" i="13"/>
  <c r="J39" i="13"/>
  <c r="K39" i="13"/>
  <c r="L39" i="13"/>
  <c r="M39" i="13"/>
  <c r="N39" i="13"/>
  <c r="O39" i="13"/>
  <c r="C40" i="13"/>
  <c r="F40" i="13"/>
  <c r="G40" i="13"/>
  <c r="H40" i="13"/>
  <c r="I40" i="13"/>
  <c r="J40" i="13"/>
  <c r="K40" i="13"/>
  <c r="L40" i="13"/>
  <c r="M40" i="13"/>
  <c r="N40" i="13"/>
  <c r="O40" i="13"/>
  <c r="C41" i="13"/>
  <c r="F41" i="13"/>
  <c r="G41" i="13"/>
  <c r="H41" i="13"/>
  <c r="I41" i="13"/>
  <c r="J41" i="13"/>
  <c r="K41" i="13"/>
  <c r="L41" i="13"/>
  <c r="M41" i="13"/>
  <c r="N41" i="13"/>
  <c r="O41" i="13"/>
  <c r="C42" i="13"/>
  <c r="F42" i="13"/>
  <c r="G42" i="13"/>
  <c r="H42" i="13"/>
  <c r="I42" i="13"/>
  <c r="J42" i="13"/>
  <c r="K42" i="13"/>
  <c r="L42" i="13"/>
  <c r="M42" i="13"/>
  <c r="N42" i="13"/>
  <c r="O42" i="13"/>
  <c r="C43" i="13"/>
  <c r="F43" i="13"/>
  <c r="G43" i="13"/>
  <c r="H43" i="13"/>
  <c r="I43" i="13"/>
  <c r="J43" i="13"/>
  <c r="K43" i="13"/>
  <c r="L43" i="13"/>
  <c r="M43" i="13"/>
  <c r="N43" i="13"/>
  <c r="O43" i="13"/>
  <c r="C44" i="13"/>
  <c r="F44" i="13"/>
  <c r="G44" i="13"/>
  <c r="H44" i="13"/>
  <c r="I44" i="13"/>
  <c r="J44" i="13"/>
  <c r="K44" i="13"/>
  <c r="L44" i="13"/>
  <c r="M44" i="13"/>
  <c r="N44" i="13"/>
  <c r="O44" i="13"/>
  <c r="C45" i="13"/>
  <c r="F45" i="13"/>
  <c r="G45" i="13"/>
  <c r="H45" i="13"/>
  <c r="I45" i="13"/>
  <c r="J45" i="13"/>
  <c r="K45" i="13"/>
  <c r="L45" i="13"/>
  <c r="M45" i="13"/>
  <c r="N45" i="13"/>
  <c r="O45" i="13"/>
  <c r="C46" i="13"/>
  <c r="F46" i="13"/>
  <c r="G46" i="13"/>
  <c r="H46" i="13"/>
  <c r="I46" i="13"/>
  <c r="J46" i="13"/>
  <c r="K46" i="13"/>
  <c r="L46" i="13"/>
  <c r="M46" i="13"/>
  <c r="N46" i="13"/>
  <c r="O46" i="13"/>
  <c r="C47" i="13"/>
  <c r="F47" i="13"/>
  <c r="G47" i="13"/>
  <c r="H47" i="13"/>
  <c r="I47" i="13"/>
  <c r="J47" i="13"/>
  <c r="K47" i="13"/>
  <c r="L47" i="13"/>
  <c r="M47" i="13"/>
  <c r="N47" i="13"/>
  <c r="O47" i="13"/>
  <c r="C48" i="13"/>
  <c r="F48" i="13"/>
  <c r="G48" i="13"/>
  <c r="H48" i="13"/>
  <c r="I48" i="13"/>
  <c r="J48" i="13"/>
  <c r="K48" i="13"/>
  <c r="L48" i="13"/>
  <c r="M48" i="13"/>
  <c r="N48" i="13"/>
  <c r="O48" i="13"/>
  <c r="C49" i="13"/>
  <c r="F49" i="13"/>
  <c r="G49" i="13"/>
  <c r="H49" i="13"/>
  <c r="I49" i="13"/>
  <c r="J49" i="13"/>
  <c r="K49" i="13"/>
  <c r="L49" i="13"/>
  <c r="M49" i="13"/>
  <c r="N49" i="13"/>
  <c r="O49" i="13"/>
  <c r="C50" i="13"/>
  <c r="F50" i="13"/>
  <c r="G50" i="13"/>
  <c r="H50" i="13"/>
  <c r="I50" i="13"/>
  <c r="J50" i="13"/>
  <c r="K50" i="13"/>
  <c r="L50" i="13"/>
  <c r="M50" i="13"/>
  <c r="N50" i="13"/>
  <c r="O50" i="13"/>
  <c r="C51" i="13"/>
  <c r="F51" i="13"/>
  <c r="G51" i="13"/>
  <c r="H51" i="13"/>
  <c r="I51" i="13"/>
  <c r="J51" i="13"/>
  <c r="K51" i="13"/>
  <c r="L51" i="13"/>
  <c r="M51" i="13"/>
  <c r="N51" i="13"/>
  <c r="O51" i="13"/>
  <c r="C52" i="13"/>
  <c r="F52" i="13"/>
  <c r="G52" i="13"/>
  <c r="H52" i="13"/>
  <c r="I52" i="13"/>
  <c r="J52" i="13"/>
  <c r="K52" i="13"/>
  <c r="L52" i="13"/>
  <c r="M52" i="13"/>
  <c r="N52" i="13"/>
  <c r="O52" i="13"/>
  <c r="C53" i="13"/>
  <c r="F53" i="13"/>
  <c r="G53" i="13"/>
  <c r="H53" i="13"/>
  <c r="I53" i="13"/>
  <c r="J53" i="13"/>
  <c r="K53" i="13"/>
  <c r="L53" i="13"/>
  <c r="M53" i="13"/>
  <c r="N53" i="13"/>
  <c r="O53" i="13"/>
  <c r="C54" i="13"/>
  <c r="F54" i="13"/>
  <c r="G54" i="13"/>
  <c r="H54" i="13"/>
  <c r="I54" i="13"/>
  <c r="J54" i="13"/>
  <c r="K54" i="13"/>
  <c r="L54" i="13"/>
  <c r="M54" i="13"/>
  <c r="N54" i="13"/>
  <c r="O54" i="13"/>
  <c r="C55" i="13"/>
  <c r="F55" i="13"/>
  <c r="G55" i="13"/>
  <c r="H55" i="13"/>
  <c r="I55" i="13"/>
  <c r="J55" i="13"/>
  <c r="K55" i="13"/>
  <c r="L55" i="13"/>
  <c r="M55" i="13"/>
  <c r="N55" i="13"/>
  <c r="O55" i="13"/>
  <c r="C56" i="13"/>
  <c r="F56" i="13"/>
  <c r="G56" i="13"/>
  <c r="H56" i="13"/>
  <c r="I56" i="13"/>
  <c r="J56" i="13"/>
  <c r="K56" i="13"/>
  <c r="L56" i="13"/>
  <c r="M56" i="13"/>
  <c r="N56" i="13"/>
  <c r="O56" i="13"/>
  <c r="C57" i="13"/>
  <c r="F57" i="13"/>
  <c r="G57" i="13"/>
  <c r="H57" i="13"/>
  <c r="I57" i="13"/>
  <c r="J57" i="13"/>
  <c r="K57" i="13"/>
  <c r="L57" i="13"/>
  <c r="M57" i="13"/>
  <c r="N57" i="13"/>
  <c r="O57" i="13"/>
  <c r="C58" i="13"/>
  <c r="F58" i="13"/>
  <c r="G58" i="13"/>
  <c r="H58" i="13"/>
  <c r="I58" i="13"/>
  <c r="J58" i="13"/>
  <c r="K58" i="13"/>
  <c r="L58" i="13"/>
  <c r="M58" i="13"/>
  <c r="N58" i="13"/>
  <c r="O58" i="13"/>
  <c r="C59" i="13"/>
  <c r="F59" i="13"/>
  <c r="G59" i="13"/>
  <c r="H59" i="13"/>
  <c r="I59" i="13"/>
  <c r="J59" i="13"/>
  <c r="K59" i="13"/>
  <c r="L59" i="13"/>
  <c r="M59" i="13"/>
  <c r="N59" i="13"/>
  <c r="O59" i="13"/>
  <c r="C60" i="13"/>
  <c r="F60" i="13"/>
  <c r="G60" i="13"/>
  <c r="H60" i="13"/>
  <c r="I60" i="13"/>
  <c r="J60" i="13"/>
  <c r="K60" i="13"/>
  <c r="L60" i="13"/>
  <c r="M60" i="13"/>
  <c r="N60" i="13"/>
  <c r="O60" i="13"/>
  <c r="C61" i="13"/>
  <c r="F61" i="13"/>
  <c r="G61" i="13"/>
  <c r="H61" i="13"/>
  <c r="I61" i="13"/>
  <c r="J61" i="13"/>
  <c r="K61" i="13"/>
  <c r="L61" i="13"/>
  <c r="M61" i="13"/>
  <c r="N61" i="13"/>
  <c r="O61" i="13"/>
  <c r="C62" i="13"/>
  <c r="F62" i="13"/>
  <c r="G62" i="13"/>
  <c r="H62" i="13"/>
  <c r="I62" i="13"/>
  <c r="J62" i="13"/>
  <c r="K62" i="13"/>
  <c r="L62" i="13"/>
  <c r="M62" i="13"/>
  <c r="N62" i="13"/>
  <c r="O62" i="13"/>
  <c r="C63" i="13"/>
  <c r="F63" i="13"/>
  <c r="G63" i="13"/>
  <c r="H63" i="13"/>
  <c r="I63" i="13"/>
  <c r="J63" i="13"/>
  <c r="K63" i="13"/>
  <c r="L63" i="13"/>
  <c r="M63" i="13"/>
  <c r="N63" i="13"/>
  <c r="O63" i="13"/>
  <c r="C64" i="13"/>
  <c r="F64" i="13"/>
  <c r="G64" i="13"/>
  <c r="H64" i="13"/>
  <c r="I64" i="13"/>
  <c r="J64" i="13"/>
  <c r="K64" i="13"/>
  <c r="L64" i="13"/>
  <c r="M64" i="13"/>
  <c r="N64" i="13"/>
  <c r="O64" i="13"/>
  <c r="C65" i="13"/>
  <c r="F65" i="13"/>
  <c r="G65" i="13"/>
  <c r="H65" i="13"/>
  <c r="I65" i="13"/>
  <c r="J65" i="13"/>
  <c r="K65" i="13"/>
  <c r="L65" i="13"/>
  <c r="M65" i="13"/>
  <c r="N65" i="13"/>
  <c r="O65" i="13"/>
  <c r="C66" i="13"/>
  <c r="F66" i="13"/>
  <c r="G66" i="13"/>
  <c r="H66" i="13"/>
  <c r="I66" i="13"/>
  <c r="J66" i="13"/>
  <c r="K66" i="13"/>
  <c r="L66" i="13"/>
  <c r="M66" i="13"/>
  <c r="N66" i="13"/>
  <c r="O66" i="13"/>
  <c r="C67" i="13"/>
  <c r="F67" i="13"/>
  <c r="G67" i="13"/>
  <c r="H67" i="13"/>
  <c r="I67" i="13"/>
  <c r="J67" i="13"/>
  <c r="K67" i="13"/>
  <c r="L67" i="13"/>
  <c r="M67" i="13"/>
  <c r="N67" i="13"/>
  <c r="O67" i="13"/>
  <c r="C68" i="13"/>
  <c r="F68" i="13"/>
  <c r="G68" i="13"/>
  <c r="H68" i="13"/>
  <c r="I68" i="13"/>
  <c r="J68" i="13"/>
  <c r="K68" i="13"/>
  <c r="L68" i="13"/>
  <c r="M68" i="13"/>
  <c r="N68" i="13"/>
  <c r="O68" i="13"/>
  <c r="C69" i="13"/>
  <c r="F69" i="13"/>
  <c r="G69" i="13"/>
  <c r="H69" i="13"/>
  <c r="I69" i="13"/>
  <c r="J69" i="13"/>
  <c r="K69" i="13"/>
  <c r="L69" i="13"/>
  <c r="M69" i="13"/>
  <c r="N69" i="13"/>
  <c r="O69" i="13"/>
  <c r="C70" i="13"/>
  <c r="F70" i="13"/>
  <c r="G70" i="13"/>
  <c r="H70" i="13"/>
  <c r="I70" i="13"/>
  <c r="J70" i="13"/>
  <c r="K70" i="13"/>
  <c r="L70" i="13"/>
  <c r="M70" i="13"/>
  <c r="N70" i="13"/>
  <c r="O70" i="13"/>
  <c r="C71" i="13"/>
  <c r="F71" i="13"/>
  <c r="G71" i="13"/>
  <c r="H71" i="13"/>
  <c r="I71" i="13"/>
  <c r="J71" i="13"/>
  <c r="K71" i="13"/>
  <c r="L71" i="13"/>
  <c r="M71" i="13"/>
  <c r="N71" i="13"/>
  <c r="O71" i="13"/>
  <c r="C72" i="13"/>
  <c r="F72" i="13"/>
  <c r="G72" i="13"/>
  <c r="H72" i="13"/>
  <c r="I72" i="13"/>
  <c r="J72" i="13"/>
  <c r="K72" i="13"/>
  <c r="L72" i="13"/>
  <c r="M72" i="13"/>
  <c r="N72" i="13"/>
  <c r="O72" i="13"/>
  <c r="C73" i="13"/>
  <c r="F73" i="13"/>
  <c r="G73" i="13"/>
  <c r="H73" i="13"/>
  <c r="I73" i="13"/>
  <c r="J73" i="13"/>
  <c r="K73" i="13"/>
  <c r="L73" i="13"/>
  <c r="M73" i="13"/>
  <c r="N73" i="13"/>
  <c r="O73" i="13"/>
  <c r="C74" i="13"/>
  <c r="F74" i="13"/>
  <c r="G74" i="13"/>
  <c r="H74" i="13"/>
  <c r="I74" i="13"/>
  <c r="J74" i="13"/>
  <c r="K74" i="13"/>
  <c r="L74" i="13"/>
  <c r="M74" i="13"/>
  <c r="N74" i="13"/>
  <c r="O74" i="13"/>
  <c r="C75" i="13"/>
  <c r="F75" i="13"/>
  <c r="G75" i="13"/>
  <c r="H75" i="13"/>
  <c r="I75" i="13"/>
  <c r="J75" i="13"/>
  <c r="K75" i="13"/>
  <c r="L75" i="13"/>
  <c r="M75" i="13"/>
  <c r="N75" i="13"/>
  <c r="O75" i="13"/>
  <c r="C76" i="13"/>
  <c r="F76" i="13"/>
  <c r="G76" i="13"/>
  <c r="H76" i="13"/>
  <c r="I76" i="13"/>
  <c r="J76" i="13"/>
  <c r="K76" i="13"/>
  <c r="L76" i="13"/>
  <c r="M76" i="13"/>
  <c r="N76" i="13"/>
  <c r="O76" i="13"/>
  <c r="C77" i="13"/>
  <c r="F77" i="13"/>
  <c r="G77" i="13"/>
  <c r="H77" i="13"/>
  <c r="I77" i="13"/>
  <c r="J77" i="13"/>
  <c r="K77" i="13"/>
  <c r="L77" i="13"/>
  <c r="M77" i="13"/>
  <c r="N77" i="13"/>
  <c r="O77" i="13"/>
  <c r="C78" i="13"/>
  <c r="F78" i="13"/>
  <c r="G78" i="13"/>
  <c r="H78" i="13"/>
  <c r="I78" i="13"/>
  <c r="J78" i="13"/>
  <c r="K78" i="13"/>
  <c r="L78" i="13"/>
  <c r="M78" i="13"/>
  <c r="N78" i="13"/>
  <c r="O78" i="13"/>
  <c r="C79" i="13"/>
  <c r="F79" i="13"/>
  <c r="G79" i="13"/>
  <c r="H79" i="13"/>
  <c r="I79" i="13"/>
  <c r="J79" i="13"/>
  <c r="K79" i="13"/>
  <c r="L79" i="13"/>
  <c r="M79" i="13"/>
  <c r="N79" i="13"/>
  <c r="O79" i="13"/>
  <c r="C80" i="13"/>
  <c r="F80" i="13"/>
  <c r="G80" i="13"/>
  <c r="H80" i="13"/>
  <c r="I80" i="13"/>
  <c r="J80" i="13"/>
  <c r="K80" i="13"/>
  <c r="L80" i="13"/>
  <c r="M80" i="13"/>
  <c r="N80" i="13"/>
  <c r="O80" i="13"/>
  <c r="C81" i="13"/>
  <c r="F81" i="13"/>
  <c r="G81" i="13"/>
  <c r="H81" i="13"/>
  <c r="I81" i="13"/>
  <c r="J81" i="13"/>
  <c r="K81" i="13"/>
  <c r="L81" i="13"/>
  <c r="M81" i="13"/>
  <c r="N81" i="13"/>
  <c r="O81" i="13"/>
  <c r="C82" i="13"/>
  <c r="F82" i="13"/>
  <c r="G82" i="13"/>
  <c r="H82" i="13"/>
  <c r="I82" i="13"/>
  <c r="J82" i="13"/>
  <c r="K82" i="13"/>
  <c r="L82" i="13"/>
  <c r="M82" i="13"/>
  <c r="N82" i="13"/>
  <c r="O82" i="13"/>
  <c r="C83" i="13"/>
  <c r="F83" i="13"/>
  <c r="G83" i="13"/>
  <c r="H83" i="13"/>
  <c r="I83" i="13"/>
  <c r="J83" i="13"/>
  <c r="K83" i="13"/>
  <c r="L83" i="13"/>
  <c r="M83" i="13"/>
  <c r="N83" i="13"/>
  <c r="O83" i="13"/>
  <c r="C84" i="13"/>
  <c r="F84" i="13"/>
  <c r="G84" i="13"/>
  <c r="H84" i="13"/>
  <c r="I84" i="13"/>
  <c r="J84" i="13"/>
  <c r="K84" i="13"/>
  <c r="L84" i="13"/>
  <c r="M84" i="13"/>
  <c r="N84" i="13"/>
  <c r="O84" i="13"/>
  <c r="C85" i="13"/>
  <c r="F85" i="13"/>
  <c r="G85" i="13"/>
  <c r="H85" i="13"/>
  <c r="I85" i="13"/>
  <c r="J85" i="13"/>
  <c r="K85" i="13"/>
  <c r="L85" i="13"/>
  <c r="M85" i="13"/>
  <c r="N85" i="13"/>
  <c r="O85" i="13"/>
  <c r="C86" i="13"/>
  <c r="F86" i="13"/>
  <c r="G86" i="13"/>
  <c r="H86" i="13"/>
  <c r="I86" i="13"/>
  <c r="J86" i="13"/>
  <c r="K86" i="13"/>
  <c r="L86" i="13"/>
  <c r="M86" i="13"/>
  <c r="N86" i="13"/>
  <c r="O86" i="13"/>
  <c r="C87" i="13"/>
  <c r="F87" i="13"/>
  <c r="G87" i="13"/>
  <c r="H87" i="13"/>
  <c r="I87" i="13"/>
  <c r="J87" i="13"/>
  <c r="K87" i="13"/>
  <c r="L87" i="13"/>
  <c r="M87" i="13"/>
  <c r="N87" i="13"/>
  <c r="O87" i="13"/>
  <c r="C88" i="13"/>
  <c r="F88" i="13"/>
  <c r="G88" i="13"/>
  <c r="H88" i="13"/>
  <c r="I88" i="13"/>
  <c r="J88" i="13"/>
  <c r="K88" i="13"/>
  <c r="L88" i="13"/>
  <c r="M88" i="13"/>
  <c r="N88" i="13"/>
  <c r="O88" i="13"/>
  <c r="C89" i="13"/>
  <c r="F89" i="13"/>
  <c r="G89" i="13"/>
  <c r="H89" i="13"/>
  <c r="I89" i="13"/>
  <c r="J89" i="13"/>
  <c r="K89" i="13"/>
  <c r="L89" i="13"/>
  <c r="M89" i="13"/>
  <c r="N89" i="13"/>
  <c r="O89" i="13"/>
  <c r="C90" i="13"/>
  <c r="F90" i="13"/>
  <c r="G90" i="13"/>
  <c r="H90" i="13"/>
  <c r="I90" i="13"/>
  <c r="J90" i="13"/>
  <c r="K90" i="13"/>
  <c r="L90" i="13"/>
  <c r="M90" i="13"/>
  <c r="N90" i="13"/>
  <c r="O90" i="13"/>
  <c r="C91" i="13"/>
  <c r="F91" i="13"/>
  <c r="G91" i="13"/>
  <c r="H91" i="13"/>
  <c r="I91" i="13"/>
  <c r="J91" i="13"/>
  <c r="K91" i="13"/>
  <c r="L91" i="13"/>
  <c r="M91" i="13"/>
  <c r="N91" i="13"/>
  <c r="O91" i="13"/>
  <c r="C92" i="13"/>
  <c r="F92" i="13"/>
  <c r="G92" i="13"/>
  <c r="H92" i="13"/>
  <c r="I92" i="13"/>
  <c r="J92" i="13"/>
  <c r="K92" i="13"/>
  <c r="L92" i="13"/>
  <c r="M92" i="13"/>
  <c r="N92" i="13"/>
  <c r="O92" i="13"/>
  <c r="C93" i="13"/>
  <c r="F93" i="13"/>
  <c r="G93" i="13"/>
  <c r="H93" i="13"/>
  <c r="I93" i="13"/>
  <c r="J93" i="13"/>
  <c r="K93" i="13"/>
  <c r="L93" i="13"/>
  <c r="M93" i="13"/>
  <c r="N93" i="13"/>
  <c r="O93" i="13"/>
  <c r="C94" i="13"/>
  <c r="F94" i="13"/>
  <c r="G94" i="13"/>
  <c r="H94" i="13"/>
  <c r="I94" i="13"/>
  <c r="J94" i="13"/>
  <c r="K94" i="13"/>
  <c r="L94" i="13"/>
  <c r="M94" i="13"/>
  <c r="N94" i="13"/>
  <c r="O94" i="13"/>
  <c r="C95" i="13"/>
  <c r="F95" i="13"/>
  <c r="G95" i="13"/>
  <c r="H95" i="13"/>
  <c r="I95" i="13"/>
  <c r="J95" i="13"/>
  <c r="K95" i="13"/>
  <c r="L95" i="13"/>
  <c r="M95" i="13"/>
  <c r="N95" i="13"/>
  <c r="O95" i="13"/>
  <c r="C96" i="13"/>
  <c r="F96" i="13"/>
  <c r="G96" i="13"/>
  <c r="H96" i="13"/>
  <c r="I96" i="13"/>
  <c r="J96" i="13"/>
  <c r="K96" i="13"/>
  <c r="L96" i="13"/>
  <c r="M96" i="13"/>
  <c r="N96" i="13"/>
  <c r="O96" i="13"/>
  <c r="C97" i="13"/>
  <c r="F97" i="13"/>
  <c r="G97" i="13"/>
  <c r="H97" i="13"/>
  <c r="I97" i="13"/>
  <c r="J97" i="13"/>
  <c r="K97" i="13"/>
  <c r="L97" i="13"/>
  <c r="M97" i="13"/>
  <c r="N97" i="13"/>
  <c r="O97" i="13"/>
  <c r="C98" i="13"/>
  <c r="F98" i="13"/>
  <c r="G98" i="13"/>
  <c r="H98" i="13"/>
  <c r="I98" i="13"/>
  <c r="J98" i="13"/>
  <c r="K98" i="13"/>
  <c r="L98" i="13"/>
  <c r="M98" i="13"/>
  <c r="N98" i="13"/>
  <c r="O98" i="13"/>
  <c r="C99" i="13"/>
  <c r="F99" i="13"/>
  <c r="G99" i="13"/>
  <c r="H99" i="13"/>
  <c r="I99" i="13"/>
  <c r="J99" i="13"/>
  <c r="K99" i="13"/>
  <c r="L99" i="13"/>
  <c r="M99" i="13"/>
  <c r="N99" i="13"/>
  <c r="O99" i="13"/>
  <c r="C100" i="13"/>
  <c r="F100" i="13"/>
  <c r="G100" i="13"/>
  <c r="H100" i="13"/>
  <c r="I100" i="13"/>
  <c r="J100" i="13"/>
  <c r="K100" i="13"/>
  <c r="L100" i="13"/>
  <c r="M100" i="13"/>
  <c r="N100" i="13"/>
  <c r="O100" i="13"/>
  <c r="C101" i="13"/>
  <c r="F101" i="13"/>
  <c r="G101" i="13"/>
  <c r="H101" i="13"/>
  <c r="I101" i="13"/>
  <c r="J101" i="13"/>
  <c r="K101" i="13"/>
  <c r="L101" i="13"/>
  <c r="M101" i="13"/>
  <c r="N101" i="13"/>
  <c r="O101" i="13"/>
  <c r="C102" i="13"/>
  <c r="F102" i="13"/>
  <c r="G102" i="13"/>
  <c r="H102" i="13"/>
  <c r="I102" i="13"/>
  <c r="J102" i="13"/>
  <c r="K102" i="13"/>
  <c r="L102" i="13"/>
  <c r="M102" i="13"/>
  <c r="N102" i="13"/>
  <c r="O102" i="13"/>
  <c r="C103" i="13"/>
  <c r="F103" i="13"/>
  <c r="G103" i="13"/>
  <c r="H103" i="13"/>
  <c r="I103" i="13"/>
  <c r="J103" i="13"/>
  <c r="K103" i="13"/>
  <c r="L103" i="13"/>
  <c r="M103" i="13"/>
  <c r="N103" i="13"/>
  <c r="O103" i="13"/>
  <c r="C104" i="13"/>
  <c r="F104" i="13"/>
  <c r="G104" i="13"/>
  <c r="H104" i="13"/>
  <c r="I104" i="13"/>
  <c r="J104" i="13"/>
  <c r="K104" i="13"/>
  <c r="L104" i="13"/>
  <c r="M104" i="13"/>
  <c r="N104" i="13"/>
  <c r="O104" i="13"/>
  <c r="C105" i="13"/>
  <c r="F105" i="13"/>
  <c r="G105" i="13"/>
  <c r="H105" i="13"/>
  <c r="I105" i="13"/>
  <c r="J105" i="13"/>
  <c r="K105" i="13"/>
  <c r="L105" i="13"/>
  <c r="M105" i="13"/>
  <c r="N105" i="13"/>
  <c r="O105" i="13"/>
  <c r="C106" i="13"/>
  <c r="F106" i="13"/>
  <c r="G106" i="13"/>
  <c r="H106" i="13"/>
  <c r="I106" i="13"/>
  <c r="J106" i="13"/>
  <c r="K106" i="13"/>
  <c r="L106" i="13"/>
  <c r="M106" i="13"/>
  <c r="N106" i="13"/>
  <c r="O106" i="13"/>
  <c r="C107" i="13"/>
  <c r="F107" i="13"/>
  <c r="G107" i="13"/>
  <c r="H107" i="13"/>
  <c r="I107" i="13"/>
  <c r="J107" i="13"/>
  <c r="K107" i="13"/>
  <c r="L107" i="13"/>
  <c r="M107" i="13"/>
  <c r="N107" i="13"/>
  <c r="O107" i="13"/>
  <c r="C108" i="13"/>
  <c r="F108" i="13"/>
  <c r="G108" i="13"/>
  <c r="H108" i="13"/>
  <c r="I108" i="13"/>
  <c r="J108" i="13"/>
  <c r="K108" i="13"/>
  <c r="L108" i="13"/>
  <c r="M108" i="13"/>
  <c r="N108" i="13"/>
  <c r="O108" i="13"/>
  <c r="C109" i="13"/>
  <c r="F109" i="13"/>
  <c r="G109" i="13"/>
  <c r="H109" i="13"/>
  <c r="I109" i="13"/>
  <c r="J109" i="13"/>
  <c r="K109" i="13"/>
  <c r="L109" i="13"/>
  <c r="M109" i="13"/>
  <c r="N109" i="13"/>
  <c r="O109" i="13"/>
  <c r="C110" i="13"/>
  <c r="F110" i="13"/>
  <c r="G110" i="13"/>
  <c r="H110" i="13"/>
  <c r="I110" i="13"/>
  <c r="J110" i="13"/>
  <c r="K110" i="13"/>
  <c r="L110" i="13"/>
  <c r="M110" i="13"/>
  <c r="N110" i="13"/>
  <c r="O110" i="13"/>
  <c r="C111" i="13"/>
  <c r="F111" i="13"/>
  <c r="G111" i="13"/>
  <c r="H111" i="13"/>
  <c r="I111" i="13"/>
  <c r="J111" i="13"/>
  <c r="K111" i="13"/>
  <c r="L111" i="13"/>
  <c r="M111" i="13"/>
  <c r="N111" i="13"/>
  <c r="O111" i="13"/>
  <c r="C112" i="13"/>
  <c r="F112" i="13"/>
  <c r="G112" i="13"/>
  <c r="H112" i="13"/>
  <c r="I112" i="13"/>
  <c r="J112" i="13"/>
  <c r="K112" i="13"/>
  <c r="L112" i="13"/>
  <c r="M112" i="13"/>
  <c r="N112" i="13"/>
  <c r="O112" i="13"/>
  <c r="C113" i="13"/>
  <c r="F113" i="13"/>
  <c r="G113" i="13"/>
  <c r="H113" i="13"/>
  <c r="I113" i="13"/>
  <c r="J113" i="13"/>
  <c r="K113" i="13"/>
  <c r="L113" i="13"/>
  <c r="M113" i="13"/>
  <c r="N113" i="13"/>
  <c r="O113" i="13"/>
  <c r="C114" i="13"/>
  <c r="F114" i="13"/>
  <c r="G114" i="13"/>
  <c r="H114" i="13"/>
  <c r="I114" i="13"/>
  <c r="J114" i="13"/>
  <c r="K114" i="13"/>
  <c r="L114" i="13"/>
  <c r="M114" i="13"/>
  <c r="N114" i="13"/>
  <c r="O114" i="13"/>
  <c r="C115" i="13"/>
  <c r="F115" i="13"/>
  <c r="G115" i="13"/>
  <c r="H115" i="13"/>
  <c r="I115" i="13"/>
  <c r="J115" i="13"/>
  <c r="K115" i="13"/>
  <c r="L115" i="13"/>
  <c r="M115" i="13"/>
  <c r="N115" i="13"/>
  <c r="O115" i="13"/>
  <c r="C116" i="13"/>
  <c r="F116" i="13"/>
  <c r="G116" i="13"/>
  <c r="H116" i="13"/>
  <c r="I116" i="13"/>
  <c r="J116" i="13"/>
  <c r="K116" i="13"/>
  <c r="L116" i="13"/>
  <c r="M116" i="13"/>
  <c r="N116" i="13"/>
  <c r="O116" i="13"/>
  <c r="C117" i="13"/>
  <c r="F117" i="13"/>
  <c r="G117" i="13"/>
  <c r="H117" i="13"/>
  <c r="I117" i="13"/>
  <c r="J117" i="13"/>
  <c r="K117" i="13"/>
  <c r="L117" i="13"/>
  <c r="M117" i="13"/>
  <c r="N117" i="13"/>
  <c r="O117" i="13"/>
  <c r="C118" i="13"/>
  <c r="F118" i="13"/>
  <c r="G118" i="13"/>
  <c r="H118" i="13"/>
  <c r="I118" i="13"/>
  <c r="J118" i="13"/>
  <c r="K118" i="13"/>
  <c r="L118" i="13"/>
  <c r="M118" i="13"/>
  <c r="N118" i="13"/>
  <c r="O118" i="13"/>
  <c r="C119" i="13"/>
  <c r="F119" i="13"/>
  <c r="G119" i="13"/>
  <c r="H119" i="13"/>
  <c r="I119" i="13"/>
  <c r="J119" i="13"/>
  <c r="K119" i="13"/>
  <c r="L119" i="13"/>
  <c r="M119" i="13"/>
  <c r="N119" i="13"/>
  <c r="O119" i="13"/>
  <c r="C120" i="13"/>
  <c r="F120" i="13"/>
  <c r="G120" i="13"/>
  <c r="H120" i="13"/>
  <c r="I120" i="13"/>
  <c r="J120" i="13"/>
  <c r="K120" i="13"/>
  <c r="L120" i="13"/>
  <c r="M120" i="13"/>
  <c r="N120" i="13"/>
  <c r="O120" i="13"/>
  <c r="C121" i="13"/>
  <c r="F121" i="13"/>
  <c r="G121" i="13"/>
  <c r="H121" i="13"/>
  <c r="I121" i="13"/>
  <c r="J121" i="13"/>
  <c r="K121" i="13"/>
  <c r="L121" i="13"/>
  <c r="M121" i="13"/>
  <c r="N121" i="13"/>
  <c r="O121" i="13"/>
  <c r="C122" i="13"/>
  <c r="F122" i="13"/>
  <c r="G122" i="13"/>
  <c r="H122" i="13"/>
  <c r="I122" i="13"/>
  <c r="J122" i="13"/>
  <c r="K122" i="13"/>
  <c r="L122" i="13"/>
  <c r="M122" i="13"/>
  <c r="N122" i="13"/>
  <c r="O122" i="13"/>
  <c r="C123" i="13"/>
  <c r="F123" i="13"/>
  <c r="G123" i="13"/>
  <c r="H123" i="13"/>
  <c r="I123" i="13"/>
  <c r="J123" i="13"/>
  <c r="K123" i="13"/>
  <c r="L123" i="13"/>
  <c r="M123" i="13"/>
  <c r="N123" i="13"/>
  <c r="O123" i="13"/>
  <c r="C124" i="13"/>
  <c r="F124" i="13"/>
  <c r="G124" i="13"/>
  <c r="H124" i="13"/>
  <c r="I124" i="13"/>
  <c r="J124" i="13"/>
  <c r="K124" i="13"/>
  <c r="L124" i="13"/>
  <c r="M124" i="13"/>
  <c r="N124" i="13"/>
  <c r="O124" i="13"/>
  <c r="C125" i="13"/>
  <c r="F125" i="13"/>
  <c r="G125" i="13"/>
  <c r="H125" i="13"/>
  <c r="I125" i="13"/>
  <c r="J125" i="13"/>
  <c r="K125" i="13"/>
  <c r="L125" i="13"/>
  <c r="M125" i="13"/>
  <c r="N125" i="13"/>
  <c r="O125" i="13"/>
  <c r="C126" i="13"/>
  <c r="F126" i="13"/>
  <c r="G126" i="13"/>
  <c r="H126" i="13"/>
  <c r="I126" i="13"/>
  <c r="J126" i="13"/>
  <c r="K126" i="13"/>
  <c r="L126" i="13"/>
  <c r="M126" i="13"/>
  <c r="N126" i="13"/>
  <c r="O126" i="13"/>
  <c r="C127" i="13"/>
  <c r="F127" i="13"/>
  <c r="G127" i="13"/>
  <c r="H127" i="13"/>
  <c r="I127" i="13"/>
  <c r="J127" i="13"/>
  <c r="K127" i="13"/>
  <c r="L127" i="13"/>
  <c r="M127" i="13"/>
  <c r="N127" i="13"/>
  <c r="O127" i="13"/>
  <c r="C128" i="13"/>
  <c r="F128" i="13"/>
  <c r="G128" i="13"/>
  <c r="H128" i="13"/>
  <c r="I128" i="13"/>
  <c r="J128" i="13"/>
  <c r="K128" i="13"/>
  <c r="L128" i="13"/>
  <c r="M128" i="13"/>
  <c r="N128" i="13"/>
  <c r="O128" i="13"/>
  <c r="C129" i="13"/>
  <c r="F129" i="13"/>
  <c r="G129" i="13"/>
  <c r="H129" i="13"/>
  <c r="I129" i="13"/>
  <c r="J129" i="13"/>
  <c r="K129" i="13"/>
  <c r="L129" i="13"/>
  <c r="M129" i="13"/>
  <c r="N129" i="13"/>
  <c r="O129" i="13"/>
  <c r="C130" i="13"/>
  <c r="F130" i="13"/>
  <c r="G130" i="13"/>
  <c r="H130" i="13"/>
  <c r="I130" i="13"/>
  <c r="J130" i="13"/>
  <c r="K130" i="13"/>
  <c r="L130" i="13"/>
  <c r="M130" i="13"/>
  <c r="N130" i="13"/>
  <c r="O130" i="13"/>
  <c r="C131" i="13"/>
  <c r="F131" i="13"/>
  <c r="G131" i="13"/>
  <c r="H131" i="13"/>
  <c r="I131" i="13"/>
  <c r="J131" i="13"/>
  <c r="K131" i="13"/>
  <c r="L131" i="13"/>
  <c r="M131" i="13"/>
  <c r="N131" i="13"/>
  <c r="O131" i="13"/>
  <c r="C132" i="13"/>
  <c r="F132" i="13"/>
  <c r="G132" i="13"/>
  <c r="H132" i="13"/>
  <c r="I132" i="13"/>
  <c r="J132" i="13"/>
  <c r="K132" i="13"/>
  <c r="L132" i="13"/>
  <c r="M132" i="13"/>
  <c r="N132" i="13"/>
  <c r="O132" i="13"/>
  <c r="C133" i="13"/>
  <c r="F133" i="13"/>
  <c r="G133" i="13"/>
  <c r="H133" i="13"/>
  <c r="I133" i="13"/>
  <c r="J133" i="13"/>
  <c r="K133" i="13"/>
  <c r="L133" i="13"/>
  <c r="M133" i="13"/>
  <c r="N133" i="13"/>
  <c r="O133" i="13"/>
  <c r="C134" i="13"/>
  <c r="F134" i="13"/>
  <c r="G134" i="13"/>
  <c r="H134" i="13"/>
  <c r="I134" i="13"/>
  <c r="J134" i="13"/>
  <c r="K134" i="13"/>
  <c r="L134" i="13"/>
  <c r="M134" i="13"/>
  <c r="N134" i="13"/>
  <c r="O134" i="13"/>
  <c r="C135" i="13"/>
  <c r="F135" i="13"/>
  <c r="G135" i="13"/>
  <c r="H135" i="13"/>
  <c r="I135" i="13"/>
  <c r="J135" i="13"/>
  <c r="K135" i="13"/>
  <c r="L135" i="13"/>
  <c r="M135" i="13"/>
  <c r="N135" i="13"/>
  <c r="O135" i="13"/>
  <c r="C136" i="13"/>
  <c r="F136" i="13"/>
  <c r="G136" i="13"/>
  <c r="H136" i="13"/>
  <c r="I136" i="13"/>
  <c r="J136" i="13"/>
  <c r="K136" i="13"/>
  <c r="L136" i="13"/>
  <c r="M136" i="13"/>
  <c r="N136" i="13"/>
  <c r="O136" i="13"/>
  <c r="C137" i="13"/>
  <c r="F137" i="13"/>
  <c r="G137" i="13"/>
  <c r="H137" i="13"/>
  <c r="I137" i="13"/>
  <c r="J137" i="13"/>
  <c r="K137" i="13"/>
  <c r="L137" i="13"/>
  <c r="M137" i="13"/>
  <c r="N137" i="13"/>
  <c r="O137" i="13"/>
  <c r="C138" i="13"/>
  <c r="F138" i="13"/>
  <c r="G138" i="13"/>
  <c r="H138" i="13"/>
  <c r="I138" i="13"/>
  <c r="J138" i="13"/>
  <c r="K138" i="13"/>
  <c r="L138" i="13"/>
  <c r="M138" i="13"/>
  <c r="N138" i="13"/>
  <c r="O138" i="13"/>
  <c r="C139" i="13"/>
  <c r="F139" i="13"/>
  <c r="G139" i="13"/>
  <c r="H139" i="13"/>
  <c r="I139" i="13"/>
  <c r="J139" i="13"/>
  <c r="K139" i="13"/>
  <c r="L139" i="13"/>
  <c r="M139" i="13"/>
  <c r="N139" i="13"/>
  <c r="O139" i="13"/>
  <c r="C140" i="13"/>
  <c r="F140" i="13"/>
  <c r="G140" i="13"/>
  <c r="H140" i="13"/>
  <c r="I140" i="13"/>
  <c r="J140" i="13"/>
  <c r="K140" i="13"/>
  <c r="L140" i="13"/>
  <c r="M140" i="13"/>
  <c r="N140" i="13"/>
  <c r="O140" i="13"/>
  <c r="C141" i="13"/>
  <c r="F141" i="13"/>
  <c r="G141" i="13"/>
  <c r="H141" i="13"/>
  <c r="I141" i="13"/>
  <c r="J141" i="13"/>
  <c r="K141" i="13"/>
  <c r="L141" i="13"/>
  <c r="M141" i="13"/>
  <c r="N141" i="13"/>
  <c r="O141" i="13"/>
  <c r="C142" i="13"/>
  <c r="F142" i="13"/>
  <c r="G142" i="13"/>
  <c r="H142" i="13"/>
  <c r="I142" i="13"/>
  <c r="J142" i="13"/>
  <c r="K142" i="13"/>
  <c r="L142" i="13"/>
  <c r="M142" i="13"/>
  <c r="N142" i="13"/>
  <c r="O142" i="13"/>
  <c r="C143" i="13"/>
  <c r="F143" i="13"/>
  <c r="G143" i="13"/>
  <c r="H143" i="13"/>
  <c r="I143" i="13"/>
  <c r="J143" i="13"/>
  <c r="K143" i="13"/>
  <c r="L143" i="13"/>
  <c r="M143" i="13"/>
  <c r="N143" i="13"/>
  <c r="O143" i="13"/>
  <c r="C144" i="13"/>
  <c r="F144" i="13"/>
  <c r="G144" i="13"/>
  <c r="H144" i="13"/>
  <c r="I144" i="13"/>
  <c r="J144" i="13"/>
  <c r="K144" i="13"/>
  <c r="L144" i="13"/>
  <c r="M144" i="13"/>
  <c r="N144" i="13"/>
  <c r="O144" i="13"/>
  <c r="C145" i="13"/>
  <c r="F145" i="13"/>
  <c r="G145" i="13"/>
  <c r="H145" i="13"/>
  <c r="I145" i="13"/>
  <c r="J145" i="13"/>
  <c r="K145" i="13"/>
  <c r="L145" i="13"/>
  <c r="M145" i="13"/>
  <c r="N145" i="13"/>
  <c r="O145" i="13"/>
  <c r="C146" i="13"/>
  <c r="F146" i="13"/>
  <c r="G146" i="13"/>
  <c r="H146" i="13"/>
  <c r="I146" i="13"/>
  <c r="J146" i="13"/>
  <c r="K146" i="13"/>
  <c r="L146" i="13"/>
  <c r="M146" i="13"/>
  <c r="N146" i="13"/>
  <c r="O146" i="13"/>
  <c r="C147" i="13"/>
  <c r="F147" i="13"/>
  <c r="G147" i="13"/>
  <c r="H147" i="13"/>
  <c r="I147" i="13"/>
  <c r="J147" i="13"/>
  <c r="K147" i="13"/>
  <c r="L147" i="13"/>
  <c r="M147" i="13"/>
  <c r="N147" i="13"/>
  <c r="O147" i="13"/>
  <c r="C148" i="13"/>
  <c r="F148" i="13"/>
  <c r="G148" i="13"/>
  <c r="H148" i="13"/>
  <c r="I148" i="13"/>
  <c r="J148" i="13"/>
  <c r="K148" i="13"/>
  <c r="L148" i="13"/>
  <c r="M148" i="13"/>
  <c r="N148" i="13"/>
  <c r="O148" i="13"/>
  <c r="C149" i="13"/>
  <c r="F149" i="13"/>
  <c r="G149" i="13"/>
  <c r="H149" i="13"/>
  <c r="I149" i="13"/>
  <c r="J149" i="13"/>
  <c r="K149" i="13"/>
  <c r="L149" i="13"/>
  <c r="M149" i="13"/>
  <c r="N149" i="13"/>
  <c r="O149" i="13"/>
  <c r="C150" i="13"/>
  <c r="F150" i="13"/>
  <c r="G150" i="13"/>
  <c r="H150" i="13"/>
  <c r="I150" i="13"/>
  <c r="J150" i="13"/>
  <c r="K150" i="13"/>
  <c r="L150" i="13"/>
  <c r="M150" i="13"/>
  <c r="N150" i="13"/>
  <c r="O150" i="13"/>
  <c r="C151" i="13"/>
  <c r="F151" i="13"/>
  <c r="G151" i="13"/>
  <c r="H151" i="13"/>
  <c r="I151" i="13"/>
  <c r="J151" i="13"/>
  <c r="K151" i="13"/>
  <c r="L151" i="13"/>
  <c r="M151" i="13"/>
  <c r="N151" i="13"/>
  <c r="O151" i="13"/>
  <c r="C152" i="13"/>
  <c r="F152" i="13"/>
  <c r="G152" i="13"/>
  <c r="H152" i="13"/>
  <c r="I152" i="13"/>
  <c r="J152" i="13"/>
  <c r="K152" i="13"/>
  <c r="L152" i="13"/>
  <c r="M152" i="13"/>
  <c r="N152" i="13"/>
  <c r="O152" i="13"/>
  <c r="C153" i="13"/>
  <c r="F153" i="13"/>
  <c r="G153" i="13"/>
  <c r="H153" i="13"/>
  <c r="I153" i="13"/>
  <c r="J153" i="13"/>
  <c r="K153" i="13"/>
  <c r="L153" i="13"/>
  <c r="M153" i="13"/>
  <c r="N153" i="13"/>
  <c r="O153" i="13"/>
  <c r="C154" i="13"/>
  <c r="F154" i="13"/>
  <c r="G154" i="13"/>
  <c r="H154" i="13"/>
  <c r="I154" i="13"/>
  <c r="J154" i="13"/>
  <c r="K154" i="13"/>
  <c r="L154" i="13"/>
  <c r="M154" i="13"/>
  <c r="N154" i="13"/>
  <c r="O154" i="13"/>
  <c r="C155" i="13"/>
  <c r="F155" i="13"/>
  <c r="G155" i="13"/>
  <c r="H155" i="13"/>
  <c r="I155" i="13"/>
  <c r="J155" i="13"/>
  <c r="K155" i="13"/>
  <c r="L155" i="13"/>
  <c r="M155" i="13"/>
  <c r="N155" i="13"/>
  <c r="O155" i="13"/>
  <c r="C156" i="13"/>
  <c r="F156" i="13"/>
  <c r="G156" i="13"/>
  <c r="H156" i="13"/>
  <c r="I156" i="13"/>
  <c r="J156" i="13"/>
  <c r="K156" i="13"/>
  <c r="L156" i="13"/>
  <c r="M156" i="13"/>
  <c r="N156" i="13"/>
  <c r="O156" i="13"/>
  <c r="C157" i="13"/>
  <c r="F157" i="13"/>
  <c r="G157" i="13"/>
  <c r="H157" i="13"/>
  <c r="I157" i="13"/>
  <c r="J157" i="13"/>
  <c r="K157" i="13"/>
  <c r="L157" i="13"/>
  <c r="M157" i="13"/>
  <c r="N157" i="13"/>
  <c r="O157" i="13"/>
  <c r="C158" i="13"/>
  <c r="F158" i="13"/>
  <c r="G158" i="13"/>
  <c r="H158" i="13"/>
  <c r="I158" i="13"/>
  <c r="J158" i="13"/>
  <c r="K158" i="13"/>
  <c r="L158" i="13"/>
  <c r="M158" i="13"/>
  <c r="N158" i="13"/>
  <c r="O158" i="13"/>
  <c r="C159" i="13"/>
  <c r="F159" i="13"/>
  <c r="G159" i="13"/>
  <c r="H159" i="13"/>
  <c r="I159" i="13"/>
  <c r="J159" i="13"/>
  <c r="K159" i="13"/>
  <c r="L159" i="13"/>
  <c r="M159" i="13"/>
  <c r="N159" i="13"/>
  <c r="O159" i="13"/>
  <c r="C160" i="13"/>
  <c r="F160" i="13"/>
  <c r="G160" i="13"/>
  <c r="H160" i="13"/>
  <c r="I160" i="13"/>
  <c r="J160" i="13"/>
  <c r="K160" i="13"/>
  <c r="L160" i="13"/>
  <c r="M160" i="13"/>
  <c r="N160" i="13"/>
  <c r="O160" i="13"/>
  <c r="C161" i="13"/>
  <c r="F161" i="13"/>
  <c r="G161" i="13"/>
  <c r="H161" i="13"/>
  <c r="I161" i="13"/>
  <c r="J161" i="13"/>
  <c r="K161" i="13"/>
  <c r="L161" i="13"/>
  <c r="M161" i="13"/>
  <c r="N161" i="13"/>
  <c r="O161" i="13"/>
  <c r="C162" i="13"/>
  <c r="F162" i="13"/>
  <c r="G162" i="13"/>
  <c r="H162" i="13"/>
  <c r="I162" i="13"/>
  <c r="J162" i="13"/>
  <c r="K162" i="13"/>
  <c r="L162" i="13"/>
  <c r="M162" i="13"/>
  <c r="N162" i="13"/>
  <c r="O162" i="13"/>
  <c r="C163" i="13"/>
  <c r="F163" i="13"/>
  <c r="G163" i="13"/>
  <c r="H163" i="13"/>
  <c r="I163" i="13"/>
  <c r="J163" i="13"/>
  <c r="K163" i="13"/>
  <c r="L163" i="13"/>
  <c r="M163" i="13"/>
  <c r="N163" i="13"/>
  <c r="O163" i="13"/>
  <c r="C164" i="13"/>
  <c r="F164" i="13"/>
  <c r="G164" i="13"/>
  <c r="H164" i="13"/>
  <c r="I164" i="13"/>
  <c r="J164" i="13"/>
  <c r="K164" i="13"/>
  <c r="L164" i="13"/>
  <c r="M164" i="13"/>
  <c r="N164" i="13"/>
  <c r="O164" i="13"/>
  <c r="C165" i="13"/>
  <c r="F165" i="13"/>
  <c r="G165" i="13"/>
  <c r="H165" i="13"/>
  <c r="I165" i="13"/>
  <c r="J165" i="13"/>
  <c r="K165" i="13"/>
  <c r="L165" i="13"/>
  <c r="M165" i="13"/>
  <c r="N165" i="13"/>
  <c r="O165" i="13"/>
  <c r="C166" i="13"/>
  <c r="F166" i="13"/>
  <c r="G166" i="13"/>
  <c r="H166" i="13"/>
  <c r="I166" i="13"/>
  <c r="J166" i="13"/>
  <c r="K166" i="13"/>
  <c r="L166" i="13"/>
  <c r="M166" i="13"/>
  <c r="N166" i="13"/>
  <c r="O166" i="13"/>
  <c r="C167" i="13"/>
  <c r="F167" i="13"/>
  <c r="G167" i="13"/>
  <c r="H167" i="13"/>
  <c r="I167" i="13"/>
  <c r="J167" i="13"/>
  <c r="K167" i="13"/>
  <c r="L167" i="13"/>
  <c r="M167" i="13"/>
  <c r="N167" i="13"/>
  <c r="O167" i="13"/>
  <c r="C168" i="13"/>
  <c r="F168" i="13"/>
  <c r="G168" i="13"/>
  <c r="H168" i="13"/>
  <c r="I168" i="13"/>
  <c r="J168" i="13"/>
  <c r="K168" i="13"/>
  <c r="L168" i="13"/>
  <c r="M168" i="13"/>
  <c r="N168" i="13"/>
  <c r="O168" i="13"/>
  <c r="C169" i="13"/>
  <c r="F169" i="13"/>
  <c r="G169" i="13"/>
  <c r="H169" i="13"/>
  <c r="I169" i="13"/>
  <c r="J169" i="13"/>
  <c r="K169" i="13"/>
  <c r="L169" i="13"/>
  <c r="M169" i="13"/>
  <c r="N169" i="13"/>
  <c r="O169" i="13"/>
  <c r="C170" i="13"/>
  <c r="F170" i="13"/>
  <c r="G170" i="13"/>
  <c r="H170" i="13"/>
  <c r="I170" i="13"/>
  <c r="J170" i="13"/>
  <c r="K170" i="13"/>
  <c r="L170" i="13"/>
  <c r="M170" i="13"/>
  <c r="N170" i="13"/>
  <c r="O170" i="13"/>
  <c r="C171" i="13"/>
  <c r="F171" i="13"/>
  <c r="G171" i="13"/>
  <c r="H171" i="13"/>
  <c r="I171" i="13"/>
  <c r="J171" i="13"/>
  <c r="K171" i="13"/>
  <c r="L171" i="13"/>
  <c r="M171" i="13"/>
  <c r="N171" i="13"/>
  <c r="O171" i="13"/>
  <c r="C172" i="13"/>
  <c r="F172" i="13"/>
  <c r="G172" i="13"/>
  <c r="H172" i="13"/>
  <c r="I172" i="13"/>
  <c r="J172" i="13"/>
  <c r="K172" i="13"/>
  <c r="L172" i="13"/>
  <c r="M172" i="13"/>
  <c r="N172" i="13"/>
  <c r="O172" i="13"/>
  <c r="C173" i="13"/>
  <c r="F173" i="13"/>
  <c r="G173" i="13"/>
  <c r="H173" i="13"/>
  <c r="I173" i="13"/>
  <c r="J173" i="13"/>
  <c r="K173" i="13"/>
  <c r="L173" i="13"/>
  <c r="M173" i="13"/>
  <c r="N173" i="13"/>
  <c r="O173" i="13"/>
  <c r="C174" i="13"/>
  <c r="F174" i="13"/>
  <c r="G174" i="13"/>
  <c r="H174" i="13"/>
  <c r="I174" i="13"/>
  <c r="J174" i="13"/>
  <c r="K174" i="13"/>
  <c r="L174" i="13"/>
  <c r="M174" i="13"/>
  <c r="N174" i="13"/>
  <c r="O174" i="13"/>
  <c r="C175" i="13"/>
  <c r="F175" i="13"/>
  <c r="G175" i="13"/>
  <c r="H175" i="13"/>
  <c r="I175" i="13"/>
  <c r="J175" i="13"/>
  <c r="K175" i="13"/>
  <c r="L175" i="13"/>
  <c r="M175" i="13"/>
  <c r="N175" i="13"/>
  <c r="O175" i="13"/>
  <c r="C176" i="13"/>
  <c r="F176" i="13"/>
  <c r="G176" i="13"/>
  <c r="H176" i="13"/>
  <c r="I176" i="13"/>
  <c r="J176" i="13"/>
  <c r="K176" i="13"/>
  <c r="L176" i="13"/>
  <c r="M176" i="13"/>
  <c r="N176" i="13"/>
  <c r="O176" i="13"/>
  <c r="C177" i="13"/>
  <c r="F177" i="13"/>
  <c r="G177" i="13"/>
  <c r="H177" i="13"/>
  <c r="I177" i="13"/>
  <c r="J177" i="13"/>
  <c r="K177" i="13"/>
  <c r="L177" i="13"/>
  <c r="M177" i="13"/>
  <c r="N177" i="13"/>
  <c r="O177" i="13"/>
  <c r="C178" i="13"/>
  <c r="F178" i="13"/>
  <c r="G178" i="13"/>
  <c r="H178" i="13"/>
  <c r="I178" i="13"/>
  <c r="J178" i="13"/>
  <c r="K178" i="13"/>
  <c r="L178" i="13"/>
  <c r="M178" i="13"/>
  <c r="N178" i="13"/>
  <c r="O178" i="13"/>
  <c r="C179" i="13"/>
  <c r="F179" i="13"/>
  <c r="G179" i="13"/>
  <c r="H179" i="13"/>
  <c r="I179" i="13"/>
  <c r="J179" i="13"/>
  <c r="K179" i="13"/>
  <c r="L179" i="13"/>
  <c r="M179" i="13"/>
  <c r="N179" i="13"/>
  <c r="O179" i="13"/>
  <c r="C180" i="13"/>
  <c r="F180" i="13"/>
  <c r="G180" i="13"/>
  <c r="H180" i="13"/>
  <c r="I180" i="13"/>
  <c r="J180" i="13"/>
  <c r="K180" i="13"/>
  <c r="L180" i="13"/>
  <c r="M180" i="13"/>
  <c r="N180" i="13"/>
  <c r="O180" i="13"/>
  <c r="C181" i="13"/>
  <c r="F181" i="13"/>
  <c r="G181" i="13"/>
  <c r="H181" i="13"/>
  <c r="I181" i="13"/>
  <c r="J181" i="13"/>
  <c r="K181" i="13"/>
  <c r="L181" i="13"/>
  <c r="M181" i="13"/>
  <c r="N181" i="13"/>
  <c r="O181" i="13"/>
  <c r="C182" i="13"/>
  <c r="F182" i="13"/>
  <c r="G182" i="13"/>
  <c r="H182" i="13"/>
  <c r="I182" i="13"/>
  <c r="J182" i="13"/>
  <c r="K182" i="13"/>
  <c r="L182" i="13"/>
  <c r="M182" i="13"/>
  <c r="N182" i="13"/>
  <c r="O182" i="13"/>
  <c r="C183" i="13"/>
  <c r="F183" i="13"/>
  <c r="G183" i="13"/>
  <c r="H183" i="13"/>
  <c r="I183" i="13"/>
  <c r="J183" i="13"/>
  <c r="K183" i="13"/>
  <c r="L183" i="13"/>
  <c r="M183" i="13"/>
  <c r="N183" i="13"/>
  <c r="O183" i="13"/>
  <c r="C184" i="13"/>
  <c r="F184" i="13"/>
  <c r="G184" i="13"/>
  <c r="H184" i="13"/>
  <c r="I184" i="13"/>
  <c r="J184" i="13"/>
  <c r="K184" i="13"/>
  <c r="L184" i="13"/>
  <c r="M184" i="13"/>
  <c r="N184" i="13"/>
  <c r="O184" i="13"/>
  <c r="C185" i="13"/>
  <c r="F185" i="13"/>
  <c r="G185" i="13"/>
  <c r="H185" i="13"/>
  <c r="I185" i="13"/>
  <c r="J185" i="13"/>
  <c r="K185" i="13"/>
  <c r="L185" i="13"/>
  <c r="M185" i="13"/>
  <c r="N185" i="13"/>
  <c r="O185" i="13"/>
  <c r="C186" i="13"/>
  <c r="F186" i="13"/>
  <c r="G186" i="13"/>
  <c r="H186" i="13"/>
  <c r="I186" i="13"/>
  <c r="J186" i="13"/>
  <c r="K186" i="13"/>
  <c r="L186" i="13"/>
  <c r="M186" i="13"/>
  <c r="N186" i="13"/>
  <c r="O186" i="13"/>
  <c r="C187" i="13"/>
  <c r="F187" i="13"/>
  <c r="G187" i="13"/>
  <c r="H187" i="13"/>
  <c r="I187" i="13"/>
  <c r="J187" i="13"/>
  <c r="K187" i="13"/>
  <c r="L187" i="13"/>
  <c r="M187" i="13"/>
  <c r="N187" i="13"/>
  <c r="O187" i="13"/>
  <c r="C188" i="13"/>
  <c r="F188" i="13"/>
  <c r="G188" i="13"/>
  <c r="H188" i="13"/>
  <c r="I188" i="13"/>
  <c r="J188" i="13"/>
  <c r="K188" i="13"/>
  <c r="L188" i="13"/>
  <c r="M188" i="13"/>
  <c r="N188" i="13"/>
  <c r="O188" i="13"/>
  <c r="C189" i="13"/>
  <c r="F189" i="13"/>
  <c r="G189" i="13"/>
  <c r="H189" i="13"/>
  <c r="I189" i="13"/>
  <c r="J189" i="13"/>
  <c r="K189" i="13"/>
  <c r="L189" i="13"/>
  <c r="M189" i="13"/>
  <c r="N189" i="13"/>
  <c r="O189" i="13"/>
  <c r="C190" i="13"/>
  <c r="F190" i="13"/>
  <c r="G190" i="13"/>
  <c r="H190" i="13"/>
  <c r="I190" i="13"/>
  <c r="J190" i="13"/>
  <c r="K190" i="13"/>
  <c r="L190" i="13"/>
  <c r="M190" i="13"/>
  <c r="N190" i="13"/>
  <c r="O190" i="13"/>
  <c r="C191" i="13"/>
  <c r="F191" i="13"/>
  <c r="G191" i="13"/>
  <c r="H191" i="13"/>
  <c r="I191" i="13"/>
  <c r="J191" i="13"/>
  <c r="K191" i="13"/>
  <c r="L191" i="13"/>
  <c r="M191" i="13"/>
  <c r="N191" i="13"/>
  <c r="O191" i="13"/>
  <c r="C192" i="13"/>
  <c r="F192" i="13"/>
  <c r="G192" i="13"/>
  <c r="H192" i="13"/>
  <c r="I192" i="13"/>
  <c r="J192" i="13"/>
  <c r="K192" i="13"/>
  <c r="L192" i="13"/>
  <c r="M192" i="13"/>
  <c r="N192" i="13"/>
  <c r="O192" i="13"/>
  <c r="C193" i="13"/>
  <c r="F193" i="13"/>
  <c r="G193" i="13"/>
  <c r="H193" i="13"/>
  <c r="I193" i="13"/>
  <c r="J193" i="13"/>
  <c r="K193" i="13"/>
  <c r="L193" i="13"/>
  <c r="M193" i="13"/>
  <c r="N193" i="13"/>
  <c r="O193" i="13"/>
  <c r="C194" i="13"/>
  <c r="F194" i="13"/>
  <c r="G194" i="13"/>
  <c r="H194" i="13"/>
  <c r="I194" i="13"/>
  <c r="J194" i="13"/>
  <c r="K194" i="13"/>
  <c r="L194" i="13"/>
  <c r="M194" i="13"/>
  <c r="N194" i="13"/>
  <c r="O194" i="13"/>
  <c r="C195" i="13"/>
  <c r="F195" i="13"/>
  <c r="G195" i="13"/>
  <c r="H195" i="13"/>
  <c r="I195" i="13"/>
  <c r="J195" i="13"/>
  <c r="K195" i="13"/>
  <c r="L195" i="13"/>
  <c r="M195" i="13"/>
  <c r="N195" i="13"/>
  <c r="O195" i="13"/>
  <c r="C196" i="13"/>
  <c r="F196" i="13"/>
  <c r="G196" i="13"/>
  <c r="H196" i="13"/>
  <c r="I196" i="13"/>
  <c r="J196" i="13"/>
  <c r="K196" i="13"/>
  <c r="L196" i="13"/>
  <c r="M196" i="13"/>
  <c r="N196" i="13"/>
  <c r="O196" i="13"/>
  <c r="C197" i="13"/>
  <c r="F197" i="13"/>
  <c r="G197" i="13"/>
  <c r="H197" i="13"/>
  <c r="I197" i="13"/>
  <c r="J197" i="13"/>
  <c r="K197" i="13"/>
  <c r="L197" i="13"/>
  <c r="M197" i="13"/>
  <c r="N197" i="13"/>
  <c r="O197" i="13"/>
  <c r="C198" i="13"/>
  <c r="F198" i="13"/>
  <c r="G198" i="13"/>
  <c r="H198" i="13"/>
  <c r="I198" i="13"/>
  <c r="J198" i="13"/>
  <c r="K198" i="13"/>
  <c r="L198" i="13"/>
  <c r="M198" i="13"/>
  <c r="N198" i="13"/>
  <c r="O198" i="13"/>
  <c r="C199" i="13"/>
  <c r="F199" i="13"/>
  <c r="G199" i="13"/>
  <c r="H199" i="13"/>
  <c r="I199" i="13"/>
  <c r="J199" i="13"/>
  <c r="K199" i="13"/>
  <c r="L199" i="13"/>
  <c r="M199" i="13"/>
  <c r="N199" i="13"/>
  <c r="O199" i="13"/>
  <c r="C200" i="13"/>
  <c r="F200" i="13"/>
  <c r="G200" i="13"/>
  <c r="H200" i="13"/>
  <c r="I200" i="13"/>
  <c r="J200" i="13"/>
  <c r="K200" i="13"/>
  <c r="L200" i="13"/>
  <c r="M200" i="13"/>
  <c r="N200" i="13"/>
  <c r="O200" i="13"/>
  <c r="C201" i="13"/>
  <c r="F201" i="13"/>
  <c r="G201" i="13"/>
  <c r="H201" i="13"/>
  <c r="I201" i="13"/>
  <c r="J201" i="13"/>
  <c r="K201" i="13"/>
  <c r="L201" i="13"/>
  <c r="M201" i="13"/>
  <c r="N201" i="13"/>
  <c r="O201" i="13"/>
  <c r="C202" i="13"/>
  <c r="F202" i="13"/>
  <c r="G202" i="13"/>
  <c r="H202" i="13"/>
  <c r="I202" i="13"/>
  <c r="J202" i="13"/>
  <c r="K202" i="13"/>
  <c r="L202" i="13"/>
  <c r="M202" i="13"/>
  <c r="N202" i="13"/>
  <c r="O202" i="13"/>
  <c r="C203" i="13"/>
  <c r="F203" i="13"/>
  <c r="G203" i="13"/>
  <c r="H203" i="13"/>
  <c r="I203" i="13"/>
  <c r="J203" i="13"/>
  <c r="K203" i="13"/>
  <c r="L203" i="13"/>
  <c r="M203" i="13"/>
  <c r="N203" i="13"/>
  <c r="O203" i="13"/>
  <c r="C204" i="13"/>
  <c r="F204" i="13"/>
  <c r="G204" i="13"/>
  <c r="H204" i="13"/>
  <c r="I204" i="13"/>
  <c r="J204" i="13"/>
  <c r="K204" i="13"/>
  <c r="L204" i="13"/>
  <c r="M204" i="13"/>
  <c r="N204" i="13"/>
  <c r="O204" i="13"/>
  <c r="C205" i="13"/>
  <c r="F205" i="13"/>
  <c r="G205" i="13"/>
  <c r="H205" i="13"/>
  <c r="I205" i="13"/>
  <c r="J205" i="13"/>
  <c r="K205" i="13"/>
  <c r="L205" i="13"/>
  <c r="M205" i="13"/>
  <c r="N205" i="13"/>
  <c r="O205" i="13"/>
  <c r="C206" i="13"/>
  <c r="F206" i="13"/>
  <c r="G206" i="13"/>
  <c r="H206" i="13"/>
  <c r="I206" i="13"/>
  <c r="J206" i="13"/>
  <c r="K206" i="13"/>
  <c r="L206" i="13"/>
  <c r="M206" i="13"/>
  <c r="N206" i="13"/>
  <c r="O206" i="13"/>
  <c r="C207" i="13"/>
  <c r="F207" i="13"/>
  <c r="G207" i="13"/>
  <c r="H207" i="13"/>
  <c r="I207" i="13"/>
  <c r="J207" i="13"/>
  <c r="K207" i="13"/>
  <c r="L207" i="13"/>
  <c r="M207" i="13"/>
  <c r="N207" i="13"/>
  <c r="O207" i="13"/>
  <c r="B49" i="3"/>
  <c r="D8" i="13"/>
  <c r="D9" i="13"/>
  <c r="D10" i="13"/>
  <c r="D11" i="13"/>
  <c r="D12" i="13"/>
  <c r="D13" i="13"/>
  <c r="D14" i="13"/>
  <c r="D15" i="13"/>
  <c r="D16" i="13"/>
  <c r="D17" i="13"/>
  <c r="D18" i="13"/>
  <c r="D19" i="13"/>
  <c r="D20" i="13"/>
  <c r="D21" i="13"/>
  <c r="D22" i="13"/>
  <c r="D23" i="13"/>
  <c r="D24" i="13"/>
  <c r="D25" i="13"/>
  <c r="D26" i="13"/>
  <c r="D27" i="13"/>
  <c r="D28" i="13"/>
  <c r="D29" i="13"/>
  <c r="D30" i="13"/>
  <c r="D31" i="13"/>
  <c r="D32" i="13"/>
  <c r="D33" i="13"/>
  <c r="D34" i="13"/>
  <c r="D35" i="13"/>
  <c r="D36" i="13"/>
  <c r="D37" i="13"/>
  <c r="D38" i="13"/>
  <c r="D39" i="13"/>
  <c r="D40" i="13"/>
  <c r="D41" i="13"/>
  <c r="D42" i="13"/>
  <c r="D43" i="13"/>
  <c r="D44" i="13"/>
  <c r="D45" i="13"/>
  <c r="D46" i="13"/>
  <c r="D47" i="13"/>
  <c r="D48" i="13"/>
  <c r="D49" i="13"/>
  <c r="D50" i="13"/>
  <c r="D51" i="13"/>
  <c r="D52" i="13"/>
  <c r="D53" i="13"/>
  <c r="D54" i="13"/>
  <c r="D55" i="13"/>
  <c r="D56" i="13"/>
  <c r="D57" i="13"/>
  <c r="D58" i="13"/>
  <c r="D59" i="13"/>
  <c r="D60" i="13"/>
  <c r="D61" i="13"/>
  <c r="D62" i="13"/>
  <c r="D63" i="13"/>
  <c r="D64" i="13"/>
  <c r="D65" i="13"/>
  <c r="D66" i="13"/>
  <c r="D67" i="13"/>
  <c r="D68" i="13"/>
  <c r="D69" i="13"/>
  <c r="D70" i="13"/>
  <c r="D71" i="13"/>
  <c r="D72" i="13"/>
  <c r="D73" i="13"/>
  <c r="D74" i="13"/>
  <c r="D75" i="13"/>
  <c r="D76" i="13"/>
  <c r="D77" i="13"/>
  <c r="D78" i="13"/>
  <c r="D79" i="13"/>
  <c r="D80" i="13"/>
  <c r="D81" i="13"/>
  <c r="D82" i="13"/>
  <c r="D83" i="13"/>
  <c r="D84" i="13"/>
  <c r="D85" i="13"/>
  <c r="D86" i="13"/>
  <c r="D87" i="13"/>
  <c r="D88" i="13"/>
  <c r="D89" i="13"/>
  <c r="D90" i="13"/>
  <c r="D91" i="13"/>
  <c r="D92" i="13"/>
  <c r="D93" i="13"/>
  <c r="D94" i="13"/>
  <c r="D95" i="13"/>
  <c r="D96" i="13"/>
  <c r="D97" i="13"/>
  <c r="D98" i="13"/>
  <c r="D99" i="13"/>
  <c r="D100" i="13"/>
  <c r="D101" i="13"/>
  <c r="D102" i="13"/>
  <c r="D103" i="13"/>
  <c r="D104" i="13"/>
  <c r="D105" i="13"/>
  <c r="D106" i="13"/>
  <c r="D107" i="13"/>
  <c r="D108" i="13"/>
  <c r="D109" i="13"/>
  <c r="D110" i="13"/>
  <c r="D111" i="13"/>
  <c r="D112" i="13"/>
  <c r="D113" i="13"/>
  <c r="D114" i="13"/>
  <c r="D115" i="13"/>
  <c r="D116" i="13"/>
  <c r="D117" i="13"/>
  <c r="D118" i="13"/>
  <c r="D119" i="13"/>
  <c r="D120" i="13"/>
  <c r="D121" i="13"/>
  <c r="D122" i="13"/>
  <c r="D123" i="13"/>
  <c r="D124" i="13"/>
  <c r="D125" i="13"/>
  <c r="D126" i="13"/>
  <c r="D127" i="13"/>
  <c r="D128" i="13"/>
  <c r="D129" i="13"/>
  <c r="D130" i="13"/>
  <c r="D131" i="13"/>
  <c r="D132" i="13"/>
  <c r="D133" i="13"/>
  <c r="D134" i="13"/>
  <c r="D135" i="13"/>
  <c r="D136" i="13"/>
  <c r="D137" i="13"/>
  <c r="D138" i="13"/>
  <c r="D139" i="13"/>
  <c r="D140" i="13"/>
  <c r="D141" i="13"/>
  <c r="D142" i="13"/>
  <c r="D143" i="13"/>
  <c r="D144" i="13"/>
  <c r="D145" i="13"/>
  <c r="D146" i="13"/>
  <c r="D147" i="13"/>
  <c r="D148" i="13"/>
  <c r="D149" i="13"/>
  <c r="D150" i="13"/>
  <c r="D151" i="13"/>
  <c r="D152" i="13"/>
  <c r="D153" i="13"/>
  <c r="D154" i="13"/>
  <c r="D155" i="13"/>
  <c r="D156" i="13"/>
  <c r="D157" i="13"/>
  <c r="D158" i="13"/>
  <c r="D159" i="13"/>
  <c r="D160" i="13"/>
  <c r="D161" i="13"/>
  <c r="D162" i="13"/>
  <c r="D163" i="13"/>
  <c r="D164" i="13"/>
  <c r="D165" i="13"/>
  <c r="D166" i="13"/>
  <c r="D167" i="13"/>
  <c r="D168" i="13"/>
  <c r="D169" i="13"/>
  <c r="D170" i="13"/>
  <c r="D171" i="13"/>
  <c r="D172" i="13"/>
  <c r="D173" i="13"/>
  <c r="D174" i="13"/>
  <c r="D175" i="13"/>
  <c r="D176" i="13"/>
  <c r="D177" i="13"/>
  <c r="D178" i="13"/>
  <c r="D179" i="13"/>
  <c r="D180" i="13"/>
  <c r="D181" i="13"/>
  <c r="D182" i="13"/>
  <c r="D183" i="13"/>
  <c r="D184" i="13"/>
  <c r="D185" i="13"/>
  <c r="D186" i="13"/>
  <c r="D187" i="13"/>
  <c r="D188" i="13"/>
  <c r="D189" i="13"/>
  <c r="D190" i="13"/>
  <c r="D191" i="13"/>
  <c r="D192" i="13"/>
  <c r="D193" i="13"/>
  <c r="D194" i="13"/>
  <c r="D195" i="13"/>
  <c r="D196" i="13"/>
  <c r="D197" i="13"/>
  <c r="D198" i="13"/>
  <c r="D199" i="13"/>
  <c r="D200" i="13"/>
  <c r="D201" i="13"/>
  <c r="D202" i="13"/>
  <c r="D203" i="13"/>
  <c r="D204" i="13"/>
  <c r="D205" i="13"/>
  <c r="D206" i="13"/>
  <c r="D207" i="13"/>
  <c r="C49" i="3"/>
  <c r="B48" i="3"/>
  <c r="C48" i="3"/>
  <c r="B47" i="3"/>
  <c r="C47" i="3"/>
  <c r="B46" i="3"/>
  <c r="C46" i="3"/>
  <c r="B45" i="3"/>
  <c r="C45" i="3"/>
  <c r="B44" i="3"/>
  <c r="C44" i="3"/>
  <c r="B43" i="3"/>
  <c r="C43" i="3"/>
  <c r="B42" i="3"/>
  <c r="C42" i="3"/>
  <c r="B41" i="3"/>
  <c r="C41" i="3"/>
  <c r="B40" i="3"/>
  <c r="C40" i="3"/>
  <c r="C9" i="14"/>
  <c r="I9" i="14" a="1"/>
  <c r="I9" i="14"/>
  <c r="J9" i="14"/>
  <c r="C8" i="14"/>
  <c r="I8" i="14" a="1"/>
  <c r="I8" i="14"/>
  <c r="J8" i="14"/>
  <c r="D8" i="14"/>
  <c r="D9" i="14"/>
  <c r="C10" i="14"/>
  <c r="D10" i="14"/>
  <c r="C11" i="14"/>
  <c r="D11" i="14"/>
  <c r="C12" i="14"/>
  <c r="D12" i="14"/>
  <c r="C13" i="14"/>
  <c r="D13" i="14"/>
  <c r="C14" i="14"/>
  <c r="D14" i="14"/>
  <c r="C15" i="14"/>
  <c r="D15" i="14"/>
  <c r="C16" i="14"/>
  <c r="D16" i="14"/>
  <c r="C17" i="14"/>
  <c r="D17" i="14"/>
  <c r="C18" i="14"/>
  <c r="D18" i="14"/>
  <c r="C19" i="14"/>
  <c r="D19" i="14"/>
  <c r="C20" i="14"/>
  <c r="D20" i="14"/>
  <c r="C21" i="14"/>
  <c r="D21" i="14"/>
  <c r="C22" i="14"/>
  <c r="D22" i="14"/>
  <c r="C23" i="14"/>
  <c r="D23" i="14"/>
  <c r="C24" i="14"/>
  <c r="D24" i="14"/>
  <c r="C25" i="14"/>
  <c r="D25" i="14"/>
  <c r="C26" i="14"/>
  <c r="D26" i="14"/>
  <c r="C27" i="14"/>
  <c r="D27" i="14"/>
  <c r="C28" i="14"/>
  <c r="D28" i="14"/>
  <c r="C29" i="14"/>
  <c r="D29" i="14"/>
  <c r="C30" i="14"/>
  <c r="D30" i="14"/>
  <c r="C31" i="14"/>
  <c r="D31" i="14"/>
  <c r="C32" i="14"/>
  <c r="D32" i="14"/>
  <c r="C33" i="14"/>
  <c r="D33" i="14"/>
  <c r="C34" i="14"/>
  <c r="D34" i="14"/>
  <c r="C35" i="14"/>
  <c r="D35" i="14"/>
  <c r="C36" i="14"/>
  <c r="D36" i="14"/>
  <c r="C37" i="14"/>
  <c r="D37" i="14"/>
  <c r="C38" i="14"/>
  <c r="D38" i="14"/>
  <c r="C39" i="14"/>
  <c r="D39" i="14"/>
  <c r="C40" i="14"/>
  <c r="D40" i="14"/>
  <c r="C41" i="14"/>
  <c r="D41" i="14"/>
  <c r="C42" i="14"/>
  <c r="D42" i="14"/>
  <c r="C43" i="14"/>
  <c r="D43" i="14"/>
  <c r="C44" i="14"/>
  <c r="D44" i="14"/>
  <c r="C45" i="14"/>
  <c r="D45" i="14"/>
  <c r="C46" i="14"/>
  <c r="D46" i="14"/>
  <c r="C47" i="14"/>
  <c r="D47" i="14"/>
  <c r="C48" i="14"/>
  <c r="D48" i="14"/>
  <c r="C49" i="14"/>
  <c r="D49" i="14"/>
  <c r="C50" i="14"/>
  <c r="D50" i="14"/>
  <c r="C51" i="14"/>
  <c r="D51" i="14"/>
  <c r="C52" i="14"/>
  <c r="D52" i="14"/>
  <c r="C53" i="14"/>
  <c r="D53" i="14"/>
  <c r="C54" i="14"/>
  <c r="D54" i="14"/>
  <c r="C55" i="14"/>
  <c r="D55" i="14"/>
  <c r="C56" i="14"/>
  <c r="D56" i="14"/>
  <c r="C57" i="14"/>
  <c r="D57" i="14"/>
  <c r="C58" i="14"/>
  <c r="D58" i="14"/>
  <c r="C59" i="14"/>
  <c r="D59" i="14"/>
  <c r="C60" i="14"/>
  <c r="D60" i="14"/>
  <c r="C61" i="14"/>
  <c r="D61" i="14"/>
  <c r="C62" i="14"/>
  <c r="D62" i="14"/>
  <c r="C63" i="14"/>
  <c r="D63" i="14"/>
  <c r="C64" i="14"/>
  <c r="D64" i="14"/>
  <c r="C65" i="14"/>
  <c r="D65" i="14"/>
  <c r="C66" i="14"/>
  <c r="D66" i="14"/>
  <c r="C67" i="14"/>
  <c r="D67" i="14"/>
  <c r="C68" i="14"/>
  <c r="D68" i="14"/>
  <c r="C69" i="14"/>
  <c r="D69" i="14"/>
  <c r="C70" i="14"/>
  <c r="D70" i="14"/>
  <c r="C71" i="14"/>
  <c r="D71" i="14"/>
  <c r="C72" i="14"/>
  <c r="D72" i="14"/>
  <c r="C73" i="14"/>
  <c r="D73" i="14"/>
  <c r="C74" i="14"/>
  <c r="D74" i="14"/>
  <c r="C75" i="14"/>
  <c r="D75" i="14"/>
  <c r="C76" i="14"/>
  <c r="D76" i="14"/>
  <c r="C77" i="14"/>
  <c r="D77" i="14"/>
  <c r="C78" i="14"/>
  <c r="D78" i="14"/>
  <c r="C79" i="14"/>
  <c r="D79" i="14"/>
  <c r="C80" i="14"/>
  <c r="D80" i="14"/>
  <c r="C81" i="14"/>
  <c r="D81" i="14"/>
  <c r="C82" i="14"/>
  <c r="D82" i="14"/>
  <c r="C83" i="14"/>
  <c r="D83" i="14"/>
  <c r="C84" i="14"/>
  <c r="D84" i="14"/>
  <c r="C85" i="14"/>
  <c r="D85" i="14"/>
  <c r="C86" i="14"/>
  <c r="D86" i="14"/>
  <c r="C87" i="14"/>
  <c r="D87" i="14"/>
  <c r="C88" i="14"/>
  <c r="D88" i="14"/>
  <c r="C89" i="14"/>
  <c r="D89" i="14"/>
  <c r="C90" i="14"/>
  <c r="D90" i="14"/>
  <c r="C91" i="14"/>
  <c r="D91" i="14"/>
  <c r="C92" i="14"/>
  <c r="D92" i="14"/>
  <c r="C93" i="14"/>
  <c r="D93" i="14"/>
  <c r="C94" i="14"/>
  <c r="D94" i="14"/>
  <c r="C95" i="14"/>
  <c r="D95" i="14"/>
  <c r="C96" i="14"/>
  <c r="D96" i="14"/>
  <c r="C97" i="14"/>
  <c r="D97" i="14"/>
  <c r="C98" i="14"/>
  <c r="D98" i="14"/>
  <c r="C99" i="14"/>
  <c r="D99" i="14"/>
  <c r="C100" i="14"/>
  <c r="D100" i="14"/>
  <c r="C101" i="14"/>
  <c r="D101" i="14"/>
  <c r="C102" i="14"/>
  <c r="D102" i="14"/>
  <c r="C103" i="14"/>
  <c r="D103" i="14"/>
  <c r="C104" i="14"/>
  <c r="D104" i="14"/>
  <c r="C105" i="14"/>
  <c r="D105" i="14"/>
  <c r="C106" i="14"/>
  <c r="D106" i="14"/>
  <c r="C107" i="14"/>
  <c r="D107" i="14"/>
  <c r="C108" i="14"/>
  <c r="D108" i="14"/>
  <c r="C109" i="14"/>
  <c r="D109" i="14"/>
  <c r="C110" i="14"/>
  <c r="D110" i="14"/>
  <c r="C111" i="14"/>
  <c r="D111" i="14"/>
  <c r="C112" i="14"/>
  <c r="D112" i="14"/>
  <c r="C113" i="14"/>
  <c r="D113" i="14"/>
  <c r="C114" i="14"/>
  <c r="D114" i="14"/>
  <c r="C115" i="14"/>
  <c r="D115" i="14"/>
  <c r="C116" i="14"/>
  <c r="D116" i="14"/>
  <c r="C117" i="14"/>
  <c r="D117" i="14"/>
  <c r="C118" i="14"/>
  <c r="D118" i="14"/>
  <c r="C119" i="14"/>
  <c r="D119" i="14"/>
  <c r="C120" i="14"/>
  <c r="D120" i="14"/>
  <c r="C121" i="14"/>
  <c r="D121" i="14"/>
  <c r="C122" i="14"/>
  <c r="D122" i="14"/>
  <c r="C123" i="14"/>
  <c r="D123" i="14"/>
  <c r="C124" i="14"/>
  <c r="D124" i="14"/>
  <c r="C125" i="14"/>
  <c r="D125" i="14"/>
  <c r="C126" i="14"/>
  <c r="D126" i="14"/>
  <c r="C127" i="14"/>
  <c r="D127" i="14"/>
  <c r="C128" i="14"/>
  <c r="D128" i="14"/>
  <c r="C129" i="14"/>
  <c r="D129" i="14"/>
  <c r="C130" i="14"/>
  <c r="D130" i="14"/>
  <c r="C131" i="14"/>
  <c r="D131" i="14"/>
  <c r="C132" i="14"/>
  <c r="D132" i="14"/>
  <c r="C133" i="14"/>
  <c r="D133" i="14"/>
  <c r="C134" i="14"/>
  <c r="D134" i="14"/>
  <c r="C135" i="14"/>
  <c r="D135" i="14"/>
  <c r="C136" i="14"/>
  <c r="D136" i="14"/>
  <c r="C137" i="14"/>
  <c r="D137" i="14"/>
  <c r="C138" i="14"/>
  <c r="D138" i="14"/>
  <c r="C139" i="14"/>
  <c r="D139" i="14"/>
  <c r="C140" i="14"/>
  <c r="D140" i="14"/>
  <c r="C141" i="14"/>
  <c r="D141" i="14"/>
  <c r="C142" i="14"/>
  <c r="D142" i="14"/>
  <c r="C143" i="14"/>
  <c r="D143" i="14"/>
  <c r="C144" i="14"/>
  <c r="D144" i="14"/>
  <c r="C145" i="14"/>
  <c r="D145" i="14"/>
  <c r="C146" i="14"/>
  <c r="D146" i="14"/>
  <c r="C147" i="14"/>
  <c r="D147" i="14"/>
  <c r="C148" i="14"/>
  <c r="D148" i="14"/>
  <c r="C149" i="14"/>
  <c r="D149" i="14"/>
  <c r="C150" i="14"/>
  <c r="D150" i="14"/>
  <c r="C151" i="14"/>
  <c r="D151" i="14"/>
  <c r="C152" i="14"/>
  <c r="D152" i="14"/>
  <c r="C153" i="14"/>
  <c r="D153" i="14"/>
  <c r="C154" i="14"/>
  <c r="D154" i="14"/>
  <c r="C155" i="14"/>
  <c r="D155" i="14"/>
  <c r="C156" i="14"/>
  <c r="D156" i="14"/>
  <c r="C157" i="14"/>
  <c r="D157" i="14"/>
  <c r="C158" i="14"/>
  <c r="D158" i="14"/>
  <c r="C159" i="14"/>
  <c r="D159" i="14"/>
  <c r="C160" i="14"/>
  <c r="D160" i="14"/>
  <c r="C161" i="14"/>
  <c r="D161" i="14"/>
  <c r="C162" i="14"/>
  <c r="D162" i="14"/>
  <c r="C163" i="14"/>
  <c r="D163" i="14"/>
  <c r="C164" i="14"/>
  <c r="D164" i="14"/>
  <c r="C165" i="14"/>
  <c r="D165" i="14"/>
  <c r="C166" i="14"/>
  <c r="D166" i="14"/>
  <c r="C167" i="14"/>
  <c r="D167" i="14"/>
  <c r="C168" i="14"/>
  <c r="D168" i="14"/>
  <c r="C169" i="14"/>
  <c r="D169" i="14"/>
  <c r="C170" i="14"/>
  <c r="D170" i="14"/>
  <c r="C171" i="14"/>
  <c r="D171" i="14"/>
  <c r="C172" i="14"/>
  <c r="D172" i="14"/>
  <c r="C173" i="14"/>
  <c r="D173" i="14"/>
  <c r="C174" i="14"/>
  <c r="D174" i="14"/>
  <c r="C175" i="14"/>
  <c r="D175" i="14"/>
  <c r="C176" i="14"/>
  <c r="D176" i="14"/>
  <c r="C177" i="14"/>
  <c r="D177" i="14"/>
  <c r="C178" i="14"/>
  <c r="D178" i="14"/>
  <c r="C179" i="14"/>
  <c r="D179" i="14"/>
  <c r="C180" i="14"/>
  <c r="D180" i="14"/>
  <c r="C181" i="14"/>
  <c r="D181" i="14"/>
  <c r="C182" i="14"/>
  <c r="D182" i="14"/>
  <c r="C183" i="14"/>
  <c r="D183" i="14"/>
  <c r="C184" i="14"/>
  <c r="D184" i="14"/>
  <c r="C185" i="14"/>
  <c r="D185" i="14"/>
  <c r="C186" i="14"/>
  <c r="D186" i="14"/>
  <c r="C187" i="14"/>
  <c r="D187" i="14"/>
  <c r="C188" i="14"/>
  <c r="D188" i="14"/>
  <c r="C189" i="14"/>
  <c r="D189" i="14"/>
  <c r="C190" i="14"/>
  <c r="D190" i="14"/>
  <c r="C191" i="14"/>
  <c r="D191" i="14"/>
  <c r="C192" i="14"/>
  <c r="D192" i="14"/>
  <c r="C193" i="14"/>
  <c r="D193" i="14"/>
  <c r="C194" i="14"/>
  <c r="D194" i="14"/>
  <c r="C195" i="14"/>
  <c r="D195" i="14"/>
  <c r="C196" i="14"/>
  <c r="D196" i="14"/>
  <c r="C197" i="14"/>
  <c r="D197" i="14"/>
  <c r="C198" i="14"/>
  <c r="D198" i="14"/>
  <c r="C199" i="14"/>
  <c r="D199" i="14"/>
  <c r="C200" i="14"/>
  <c r="D200" i="14"/>
  <c r="C201" i="14"/>
  <c r="D201" i="14"/>
  <c r="C202" i="14"/>
  <c r="D202" i="14"/>
  <c r="C203" i="14"/>
  <c r="D203" i="14"/>
  <c r="C204" i="14"/>
  <c r="D204" i="14"/>
  <c r="C205" i="14"/>
  <c r="D205" i="14"/>
  <c r="C206" i="14"/>
  <c r="D206" i="14"/>
  <c r="C207" i="14"/>
  <c r="D207" i="14"/>
  <c r="C37" i="3"/>
  <c r="C36" i="3"/>
  <c r="H8" i="14" a="1"/>
  <c r="H8" i="14"/>
  <c r="H9" i="14" a="1"/>
  <c r="H9" i="14"/>
  <c r="C35" i="3"/>
  <c r="C9" i="46"/>
  <c r="F9" i="46"/>
  <c r="G9" i="46"/>
  <c r="D9" i="46"/>
  <c r="C8" i="47"/>
  <c r="C9" i="47"/>
  <c r="C10" i="47"/>
  <c r="C11" i="47"/>
  <c r="C12" i="47"/>
  <c r="C13" i="47"/>
  <c r="C14" i="47"/>
  <c r="C15" i="47"/>
  <c r="C16" i="47"/>
  <c r="C17" i="47"/>
  <c r="C18" i="47"/>
  <c r="C19" i="47"/>
  <c r="C20" i="47"/>
  <c r="C21" i="47"/>
  <c r="C22" i="47"/>
  <c r="C23" i="47"/>
  <c r="C24" i="47"/>
  <c r="C25" i="47"/>
  <c r="C26" i="47"/>
  <c r="C27" i="47"/>
  <c r="C28" i="47"/>
  <c r="C29" i="47"/>
  <c r="C30" i="47"/>
  <c r="C31" i="47"/>
  <c r="C32" i="47"/>
  <c r="C33" i="47"/>
  <c r="C34" i="47"/>
  <c r="C35" i="47"/>
  <c r="C36" i="47"/>
  <c r="C37" i="47"/>
  <c r="C38" i="47"/>
  <c r="C39" i="47"/>
  <c r="C40" i="47"/>
  <c r="C41" i="47"/>
  <c r="C42" i="47"/>
  <c r="C43" i="47"/>
  <c r="C44" i="47"/>
  <c r="C45" i="47"/>
  <c r="C46" i="47"/>
  <c r="C47" i="47"/>
  <c r="C48" i="47"/>
  <c r="C49" i="47"/>
  <c r="C50" i="47"/>
  <c r="C51" i="47"/>
  <c r="C52" i="47"/>
  <c r="C53" i="47"/>
  <c r="C54" i="47"/>
  <c r="C55" i="47"/>
  <c r="C56" i="47"/>
  <c r="C57" i="47"/>
  <c r="C58" i="47"/>
  <c r="C59" i="47"/>
  <c r="C60" i="47"/>
  <c r="C61" i="47"/>
  <c r="C62" i="47"/>
  <c r="C63" i="47"/>
  <c r="C64" i="47"/>
  <c r="C65" i="47"/>
  <c r="C66" i="47"/>
  <c r="C67" i="47"/>
  <c r="C68" i="47"/>
  <c r="C69" i="47"/>
  <c r="C70" i="47"/>
  <c r="C71" i="47"/>
  <c r="C72" i="47"/>
  <c r="C73" i="47"/>
  <c r="C74" i="47"/>
  <c r="C75" i="47"/>
  <c r="C76" i="47"/>
  <c r="C77" i="47"/>
  <c r="C78" i="47"/>
  <c r="C79" i="47"/>
  <c r="C80" i="47"/>
  <c r="C81" i="47"/>
  <c r="C82" i="47"/>
  <c r="C83" i="47"/>
  <c r="C84" i="47"/>
  <c r="C85" i="47"/>
  <c r="C86" i="47"/>
  <c r="C87" i="47"/>
  <c r="C88" i="47"/>
  <c r="C89" i="47"/>
  <c r="C90" i="47"/>
  <c r="C91" i="47"/>
  <c r="C92" i="47"/>
  <c r="C93" i="47"/>
  <c r="C94" i="47"/>
  <c r="C95" i="47"/>
  <c r="C96" i="47"/>
  <c r="C97" i="47"/>
  <c r="C98" i="47"/>
  <c r="C99" i="47"/>
  <c r="C100" i="47"/>
  <c r="C101" i="47"/>
  <c r="C102" i="47"/>
  <c r="C103" i="47"/>
  <c r="C104" i="47"/>
  <c r="C105" i="47"/>
  <c r="C106" i="47"/>
  <c r="C107" i="47"/>
  <c r="C108" i="47"/>
  <c r="C109" i="47"/>
  <c r="C110" i="47"/>
  <c r="C111" i="47"/>
  <c r="C112" i="47"/>
  <c r="C113" i="47"/>
  <c r="C114" i="47"/>
  <c r="C115" i="47"/>
  <c r="C116" i="47"/>
  <c r="C117" i="47"/>
  <c r="C118" i="47"/>
  <c r="C119" i="47"/>
  <c r="C120" i="47"/>
  <c r="C121" i="47"/>
  <c r="C122" i="47"/>
  <c r="C123" i="47"/>
  <c r="C124" i="47"/>
  <c r="C125" i="47"/>
  <c r="C126" i="47"/>
  <c r="C127" i="47"/>
  <c r="C128" i="47"/>
  <c r="C129" i="47"/>
  <c r="C130" i="47"/>
  <c r="C131" i="47"/>
  <c r="C132" i="47"/>
  <c r="C133" i="47"/>
  <c r="C134" i="47"/>
  <c r="C135" i="47"/>
  <c r="C136" i="47"/>
  <c r="C137" i="47"/>
  <c r="C138" i="47"/>
  <c r="C139" i="47"/>
  <c r="C140" i="47"/>
  <c r="C141" i="47"/>
  <c r="C142" i="47"/>
  <c r="C143" i="47"/>
  <c r="C144" i="47"/>
  <c r="C145" i="47"/>
  <c r="C146" i="47"/>
  <c r="C147" i="47"/>
  <c r="C148" i="47"/>
  <c r="C149" i="47"/>
  <c r="C150" i="47"/>
  <c r="C151" i="47"/>
  <c r="C152" i="47"/>
  <c r="C153" i="47"/>
  <c r="C154" i="47"/>
  <c r="C155" i="47"/>
  <c r="C156" i="47"/>
  <c r="C157" i="47"/>
  <c r="C158" i="47"/>
  <c r="C159" i="47"/>
  <c r="C160" i="47"/>
  <c r="C161" i="47"/>
  <c r="C162" i="47"/>
  <c r="C163" i="47"/>
  <c r="C164" i="47"/>
  <c r="C165" i="47"/>
  <c r="C166" i="47"/>
  <c r="C167" i="47"/>
  <c r="C168" i="47"/>
  <c r="C169" i="47"/>
  <c r="C170" i="47"/>
  <c r="C171" i="47"/>
  <c r="C172" i="47"/>
  <c r="C173" i="47"/>
  <c r="C174" i="47"/>
  <c r="C175" i="47"/>
  <c r="C176" i="47"/>
  <c r="C177" i="47"/>
  <c r="C178" i="47"/>
  <c r="C179" i="47"/>
  <c r="C180" i="47"/>
  <c r="C181" i="47"/>
  <c r="C182" i="47"/>
  <c r="C183" i="47"/>
  <c r="C184" i="47"/>
  <c r="C185" i="47"/>
  <c r="C186" i="47"/>
  <c r="C187" i="47"/>
  <c r="C188" i="47"/>
  <c r="C189" i="47"/>
  <c r="C190" i="47"/>
  <c r="C191" i="47"/>
  <c r="C192" i="47"/>
  <c r="C193" i="47"/>
  <c r="C194" i="47"/>
  <c r="C195" i="47"/>
  <c r="C196" i="47"/>
  <c r="C197" i="47"/>
  <c r="C198" i="47"/>
  <c r="C199" i="47"/>
  <c r="C200" i="47"/>
  <c r="C201" i="47"/>
  <c r="C202" i="47"/>
  <c r="C203" i="47"/>
  <c r="C204" i="47"/>
  <c r="C205" i="47"/>
  <c r="C206" i="47"/>
  <c r="C207" i="47"/>
  <c r="I9" i="46"/>
  <c r="H9" i="46"/>
  <c r="L9" i="46"/>
  <c r="C8" i="46"/>
  <c r="F8" i="46"/>
  <c r="G8" i="46"/>
  <c r="L8" i="46"/>
  <c r="D8" i="46"/>
  <c r="C10" i="46"/>
  <c r="D10" i="46"/>
  <c r="C11" i="46"/>
  <c r="D11" i="46"/>
  <c r="C12" i="46"/>
  <c r="D12" i="46"/>
  <c r="C13" i="46"/>
  <c r="D13" i="46"/>
  <c r="C14" i="46"/>
  <c r="D14" i="46"/>
  <c r="C15" i="46"/>
  <c r="D15" i="46"/>
  <c r="C16" i="46"/>
  <c r="D16" i="46"/>
  <c r="C17" i="46"/>
  <c r="D17" i="46"/>
  <c r="C18" i="46"/>
  <c r="D18" i="46"/>
  <c r="C19" i="46"/>
  <c r="D19" i="46"/>
  <c r="C20" i="46"/>
  <c r="D20" i="46"/>
  <c r="C21" i="46"/>
  <c r="D21" i="46"/>
  <c r="C22" i="46"/>
  <c r="D22" i="46"/>
  <c r="C23" i="46"/>
  <c r="D23" i="46"/>
  <c r="C24" i="46"/>
  <c r="D24" i="46"/>
  <c r="C25" i="46"/>
  <c r="D25" i="46"/>
  <c r="C26" i="46"/>
  <c r="D26" i="46"/>
  <c r="C27" i="46"/>
  <c r="D27" i="46"/>
  <c r="C28" i="46"/>
  <c r="D28" i="46"/>
  <c r="C29" i="46"/>
  <c r="D29" i="46"/>
  <c r="C30" i="46"/>
  <c r="D30" i="46"/>
  <c r="C31" i="46"/>
  <c r="D31" i="46"/>
  <c r="C32" i="46"/>
  <c r="D32" i="46"/>
  <c r="C33" i="46"/>
  <c r="D33" i="46"/>
  <c r="C34" i="46"/>
  <c r="D34" i="46"/>
  <c r="C35" i="46"/>
  <c r="D35" i="46"/>
  <c r="C36" i="46"/>
  <c r="D36" i="46"/>
  <c r="C37" i="46"/>
  <c r="D37" i="46"/>
  <c r="C38" i="46"/>
  <c r="D38" i="46"/>
  <c r="C39" i="46"/>
  <c r="D39" i="46"/>
  <c r="C40" i="46"/>
  <c r="D40" i="46"/>
  <c r="C41" i="46"/>
  <c r="D41" i="46"/>
  <c r="C42" i="46"/>
  <c r="D42" i="46"/>
  <c r="C43" i="46"/>
  <c r="D43" i="46"/>
  <c r="C44" i="46"/>
  <c r="D44" i="46"/>
  <c r="C45" i="46"/>
  <c r="D45" i="46"/>
  <c r="C46" i="46"/>
  <c r="D46" i="46"/>
  <c r="C47" i="46"/>
  <c r="D47" i="46"/>
  <c r="C48" i="46"/>
  <c r="D48" i="46"/>
  <c r="C49" i="46"/>
  <c r="D49" i="46"/>
  <c r="C50" i="46"/>
  <c r="D50" i="46"/>
  <c r="C51" i="46"/>
  <c r="D51" i="46"/>
  <c r="C52" i="46"/>
  <c r="D52" i="46"/>
  <c r="C53" i="46"/>
  <c r="D53" i="46"/>
  <c r="C54" i="46"/>
  <c r="D54" i="46"/>
  <c r="C55" i="46"/>
  <c r="D55" i="46"/>
  <c r="C56" i="46"/>
  <c r="D56" i="46"/>
  <c r="C57" i="46"/>
  <c r="D57" i="46"/>
  <c r="C58" i="46"/>
  <c r="D58" i="46"/>
  <c r="C59" i="46"/>
  <c r="D59" i="46"/>
  <c r="C60" i="46"/>
  <c r="D60" i="46"/>
  <c r="C61" i="46"/>
  <c r="D61" i="46"/>
  <c r="C62" i="46"/>
  <c r="D62" i="46"/>
  <c r="C63" i="46"/>
  <c r="D63" i="46"/>
  <c r="C64" i="46"/>
  <c r="D64" i="46"/>
  <c r="C65" i="46"/>
  <c r="D65" i="46"/>
  <c r="C66" i="46"/>
  <c r="D66" i="46"/>
  <c r="C67" i="46"/>
  <c r="D67" i="46"/>
  <c r="C68" i="46"/>
  <c r="D68" i="46"/>
  <c r="C69" i="46"/>
  <c r="D69" i="46"/>
  <c r="C70" i="46"/>
  <c r="D70" i="46"/>
  <c r="C71" i="46"/>
  <c r="D71" i="46"/>
  <c r="C72" i="46"/>
  <c r="D72" i="46"/>
  <c r="C73" i="46"/>
  <c r="D73" i="46"/>
  <c r="C74" i="46"/>
  <c r="D74" i="46"/>
  <c r="C75" i="46"/>
  <c r="D75" i="46"/>
  <c r="C76" i="46"/>
  <c r="D76" i="46"/>
  <c r="C77" i="46"/>
  <c r="D77" i="46"/>
  <c r="C78" i="46"/>
  <c r="D78" i="46"/>
  <c r="C79" i="46"/>
  <c r="D79" i="46"/>
  <c r="C80" i="46"/>
  <c r="D80" i="46"/>
  <c r="C81" i="46"/>
  <c r="D81" i="46"/>
  <c r="C82" i="46"/>
  <c r="D82" i="46"/>
  <c r="C83" i="46"/>
  <c r="D83" i="46"/>
  <c r="C84" i="46"/>
  <c r="D84" i="46"/>
  <c r="C85" i="46"/>
  <c r="D85" i="46"/>
  <c r="C86" i="46"/>
  <c r="D86" i="46"/>
  <c r="C87" i="46"/>
  <c r="D87" i="46"/>
  <c r="C88" i="46"/>
  <c r="D88" i="46"/>
  <c r="C89" i="46"/>
  <c r="D89" i="46"/>
  <c r="C90" i="46"/>
  <c r="D90" i="46"/>
  <c r="C91" i="46"/>
  <c r="D91" i="46"/>
  <c r="C92" i="46"/>
  <c r="D92" i="46"/>
  <c r="C93" i="46"/>
  <c r="D93" i="46"/>
  <c r="C94" i="46"/>
  <c r="D94" i="46"/>
  <c r="C95" i="46"/>
  <c r="D95" i="46"/>
  <c r="C96" i="46"/>
  <c r="D96" i="46"/>
  <c r="C97" i="46"/>
  <c r="D97" i="46"/>
  <c r="C98" i="46"/>
  <c r="D98" i="46"/>
  <c r="C99" i="46"/>
  <c r="D99" i="46"/>
  <c r="C100" i="46"/>
  <c r="D100" i="46"/>
  <c r="C101" i="46"/>
  <c r="D101" i="46"/>
  <c r="C102" i="46"/>
  <c r="D102" i="46"/>
  <c r="C103" i="46"/>
  <c r="D103" i="46"/>
  <c r="C104" i="46"/>
  <c r="D104" i="46"/>
  <c r="C105" i="46"/>
  <c r="D105" i="46"/>
  <c r="C106" i="46"/>
  <c r="D106" i="46"/>
  <c r="C107" i="46"/>
  <c r="D107" i="46"/>
  <c r="C108" i="46"/>
  <c r="D108" i="46"/>
  <c r="C109" i="46"/>
  <c r="D109" i="46"/>
  <c r="C110" i="46"/>
  <c r="D110" i="46"/>
  <c r="C111" i="46"/>
  <c r="D111" i="46"/>
  <c r="C112" i="46"/>
  <c r="D112" i="46"/>
  <c r="C113" i="46"/>
  <c r="D113" i="46"/>
  <c r="C114" i="46"/>
  <c r="D114" i="46"/>
  <c r="C115" i="46"/>
  <c r="D115" i="46"/>
  <c r="C116" i="46"/>
  <c r="D116" i="46"/>
  <c r="C117" i="46"/>
  <c r="D117" i="46"/>
  <c r="C118" i="46"/>
  <c r="D118" i="46"/>
  <c r="C119" i="46"/>
  <c r="D119" i="46"/>
  <c r="C120" i="46"/>
  <c r="D120" i="46"/>
  <c r="C121" i="46"/>
  <c r="D121" i="46"/>
  <c r="C122" i="46"/>
  <c r="D122" i="46"/>
  <c r="C123" i="46"/>
  <c r="D123" i="46"/>
  <c r="C124" i="46"/>
  <c r="D124" i="46"/>
  <c r="C125" i="46"/>
  <c r="D125" i="46"/>
  <c r="C126" i="46"/>
  <c r="D126" i="46"/>
  <c r="C127" i="46"/>
  <c r="D127" i="46"/>
  <c r="C128" i="46"/>
  <c r="D128" i="46"/>
  <c r="C129" i="46"/>
  <c r="D129" i="46"/>
  <c r="C130" i="46"/>
  <c r="D130" i="46"/>
  <c r="C131" i="46"/>
  <c r="D131" i="46"/>
  <c r="C132" i="46"/>
  <c r="D132" i="46"/>
  <c r="C133" i="46"/>
  <c r="D133" i="46"/>
  <c r="C134" i="46"/>
  <c r="D134" i="46"/>
  <c r="C135" i="46"/>
  <c r="D135" i="46"/>
  <c r="C136" i="46"/>
  <c r="D136" i="46"/>
  <c r="C137" i="46"/>
  <c r="D137" i="46"/>
  <c r="C138" i="46"/>
  <c r="D138" i="46"/>
  <c r="C139" i="46"/>
  <c r="D139" i="46"/>
  <c r="C140" i="46"/>
  <c r="D140" i="46"/>
  <c r="C141" i="46"/>
  <c r="D141" i="46"/>
  <c r="C142" i="46"/>
  <c r="D142" i="46"/>
  <c r="C143" i="46"/>
  <c r="D143" i="46"/>
  <c r="C144" i="46"/>
  <c r="D144" i="46"/>
  <c r="C145" i="46"/>
  <c r="D145" i="46"/>
  <c r="C146" i="46"/>
  <c r="D146" i="46"/>
  <c r="C147" i="46"/>
  <c r="D147" i="46"/>
  <c r="C148" i="46"/>
  <c r="D148" i="46"/>
  <c r="C149" i="46"/>
  <c r="D149" i="46"/>
  <c r="C150" i="46"/>
  <c r="D150" i="46"/>
  <c r="C151" i="46"/>
  <c r="D151" i="46"/>
  <c r="C152" i="46"/>
  <c r="D152" i="46"/>
  <c r="C153" i="46"/>
  <c r="D153" i="46"/>
  <c r="C154" i="46"/>
  <c r="D154" i="46"/>
  <c r="C155" i="46"/>
  <c r="D155" i="46"/>
  <c r="C156" i="46"/>
  <c r="D156" i="46"/>
  <c r="C157" i="46"/>
  <c r="D157" i="46"/>
  <c r="C158" i="46"/>
  <c r="D158" i="46"/>
  <c r="C159" i="46"/>
  <c r="D159" i="46"/>
  <c r="C160" i="46"/>
  <c r="D160" i="46"/>
  <c r="C161" i="46"/>
  <c r="D161" i="46"/>
  <c r="C162" i="46"/>
  <c r="D162" i="46"/>
  <c r="C163" i="46"/>
  <c r="D163" i="46"/>
  <c r="C164" i="46"/>
  <c r="D164" i="46"/>
  <c r="C165" i="46"/>
  <c r="D165" i="46"/>
  <c r="C166" i="46"/>
  <c r="D166" i="46"/>
  <c r="C167" i="46"/>
  <c r="D167" i="46"/>
  <c r="C168" i="46"/>
  <c r="D168" i="46"/>
  <c r="C169" i="46"/>
  <c r="D169" i="46"/>
  <c r="C170" i="46"/>
  <c r="D170" i="46"/>
  <c r="C171" i="46"/>
  <c r="D171" i="46"/>
  <c r="C172" i="46"/>
  <c r="D172" i="46"/>
  <c r="C173" i="46"/>
  <c r="D173" i="46"/>
  <c r="C174" i="46"/>
  <c r="D174" i="46"/>
  <c r="C175" i="46"/>
  <c r="D175" i="46"/>
  <c r="C176" i="46"/>
  <c r="D176" i="46"/>
  <c r="C177" i="46"/>
  <c r="D177" i="46"/>
  <c r="C178" i="46"/>
  <c r="D178" i="46"/>
  <c r="C179" i="46"/>
  <c r="D179" i="46"/>
  <c r="C180" i="46"/>
  <c r="D180" i="46"/>
  <c r="C181" i="46"/>
  <c r="D181" i="46"/>
  <c r="C182" i="46"/>
  <c r="D182" i="46"/>
  <c r="C183" i="46"/>
  <c r="D183" i="46"/>
  <c r="C184" i="46"/>
  <c r="D184" i="46"/>
  <c r="C185" i="46"/>
  <c r="D185" i="46"/>
  <c r="C186" i="46"/>
  <c r="D186" i="46"/>
  <c r="C187" i="46"/>
  <c r="D187" i="46"/>
  <c r="C188" i="46"/>
  <c r="D188" i="46"/>
  <c r="C189" i="46"/>
  <c r="D189" i="46"/>
  <c r="C190" i="46"/>
  <c r="D190" i="46"/>
  <c r="C191" i="46"/>
  <c r="D191" i="46"/>
  <c r="C192" i="46"/>
  <c r="D192" i="46"/>
  <c r="C193" i="46"/>
  <c r="D193" i="46"/>
  <c r="C194" i="46"/>
  <c r="D194" i="46"/>
  <c r="C195" i="46"/>
  <c r="D195" i="46"/>
  <c r="C196" i="46"/>
  <c r="D196" i="46"/>
  <c r="C197" i="46"/>
  <c r="D197" i="46"/>
  <c r="C198" i="46"/>
  <c r="D198" i="46"/>
  <c r="C199" i="46"/>
  <c r="D199" i="46"/>
  <c r="C200" i="46"/>
  <c r="D200" i="46"/>
  <c r="C201" i="46"/>
  <c r="D201" i="46"/>
  <c r="C202" i="46"/>
  <c r="D202" i="46"/>
  <c r="C203" i="46"/>
  <c r="D203" i="46"/>
  <c r="C204" i="46"/>
  <c r="D204" i="46"/>
  <c r="C205" i="46"/>
  <c r="D205" i="46"/>
  <c r="C206" i="46"/>
  <c r="D206" i="46"/>
  <c r="C207" i="46"/>
  <c r="D207" i="46"/>
  <c r="C33" i="3"/>
  <c r="H8" i="46"/>
  <c r="C32" i="3"/>
  <c r="C9" i="3"/>
  <c r="C10" i="3"/>
  <c r="C11" i="3"/>
  <c r="G9" i="1"/>
  <c r="G8" i="1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V8" i="1"/>
  <c r="C27" i="3"/>
  <c r="W9" i="1"/>
  <c r="W8" i="1"/>
  <c r="C28" i="3"/>
  <c r="C29" i="3"/>
  <c r="C30" i="3"/>
  <c r="M8" i="46"/>
  <c r="M9" i="46"/>
  <c r="F10" i="46"/>
  <c r="G10" i="46"/>
  <c r="I10" i="46"/>
  <c r="H10" i="46"/>
  <c r="L10" i="46"/>
  <c r="M10" i="46"/>
  <c r="F11" i="46"/>
  <c r="G11" i="46"/>
  <c r="I11" i="46"/>
  <c r="H11" i="46"/>
  <c r="L11" i="46"/>
  <c r="M11" i="46"/>
  <c r="F12" i="46"/>
  <c r="G12" i="46"/>
  <c r="I12" i="46"/>
  <c r="H12" i="46"/>
  <c r="L12" i="46"/>
  <c r="M12" i="46"/>
  <c r="F13" i="46"/>
  <c r="G13" i="46"/>
  <c r="I13" i="46"/>
  <c r="H13" i="46"/>
  <c r="L13" i="46"/>
  <c r="M13" i="46"/>
  <c r="F14" i="46"/>
  <c r="G14" i="46"/>
  <c r="I14" i="46"/>
  <c r="H14" i="46"/>
  <c r="L14" i="46"/>
  <c r="M14" i="46"/>
  <c r="F15" i="46"/>
  <c r="G15" i="46"/>
  <c r="I15" i="46"/>
  <c r="H15" i="46"/>
  <c r="L15" i="46"/>
  <c r="M15" i="46"/>
  <c r="F16" i="46"/>
  <c r="G16" i="46"/>
  <c r="I16" i="46"/>
  <c r="H16" i="46"/>
  <c r="L16" i="46"/>
  <c r="M16" i="46"/>
  <c r="F17" i="46"/>
  <c r="G17" i="46"/>
  <c r="I17" i="46"/>
  <c r="H17" i="46"/>
  <c r="L17" i="46"/>
  <c r="M17" i="46"/>
  <c r="M18" i="46"/>
  <c r="M19" i="46"/>
  <c r="M20" i="46"/>
  <c r="M21" i="46"/>
  <c r="M22" i="46"/>
  <c r="M23" i="46"/>
  <c r="M24" i="46"/>
  <c r="M25" i="46"/>
  <c r="M26" i="46"/>
  <c r="M27" i="46"/>
  <c r="M28" i="46"/>
  <c r="M29" i="46"/>
  <c r="M30" i="46"/>
  <c r="M31" i="46"/>
  <c r="M32" i="46"/>
  <c r="M33" i="46"/>
  <c r="M34" i="46"/>
  <c r="M35" i="46"/>
  <c r="M36" i="46"/>
  <c r="M37" i="46"/>
  <c r="M38" i="46"/>
  <c r="M39" i="46"/>
  <c r="M40" i="46"/>
  <c r="M41" i="46"/>
  <c r="M42" i="46"/>
  <c r="M43" i="46"/>
  <c r="M44" i="46"/>
  <c r="M45" i="46"/>
  <c r="M46" i="46"/>
  <c r="M47" i="46"/>
  <c r="M48" i="46"/>
  <c r="M49" i="46"/>
  <c r="M50" i="46"/>
  <c r="M51" i="46"/>
  <c r="M52" i="46"/>
  <c r="M53" i="46"/>
  <c r="M54" i="46"/>
  <c r="M55" i="46"/>
  <c r="M56" i="46"/>
  <c r="M57" i="46"/>
  <c r="M58" i="46"/>
  <c r="M59" i="46"/>
  <c r="M60" i="46"/>
  <c r="M61" i="46"/>
  <c r="M62" i="46"/>
  <c r="M63" i="46"/>
  <c r="M64" i="46"/>
  <c r="M65" i="46"/>
  <c r="M66" i="46"/>
  <c r="M67" i="46"/>
  <c r="M68" i="46"/>
  <c r="M69" i="46"/>
  <c r="M70" i="46"/>
  <c r="M71" i="46"/>
  <c r="M72" i="46"/>
  <c r="M73" i="46"/>
  <c r="M74" i="46"/>
  <c r="M75" i="46"/>
  <c r="M76" i="46"/>
  <c r="M77" i="46"/>
  <c r="M78" i="46"/>
  <c r="M79" i="46"/>
  <c r="M80" i="46"/>
  <c r="M81" i="46"/>
  <c r="M82" i="46"/>
  <c r="M83" i="46"/>
  <c r="M84" i="46"/>
  <c r="M85" i="46"/>
  <c r="M86" i="46"/>
  <c r="M87" i="46"/>
  <c r="M88" i="46"/>
  <c r="M89" i="46"/>
  <c r="M90" i="46"/>
  <c r="M91" i="46"/>
  <c r="M92" i="46"/>
  <c r="M93" i="46"/>
  <c r="M94" i="46"/>
  <c r="M95" i="46"/>
  <c r="M96" i="46"/>
  <c r="M97" i="46"/>
  <c r="M98" i="46"/>
  <c r="M99" i="46"/>
  <c r="M100" i="46"/>
  <c r="M101" i="46"/>
  <c r="M102" i="46"/>
  <c r="M103" i="46"/>
  <c r="M104" i="46"/>
  <c r="M105" i="46"/>
  <c r="M106" i="46"/>
  <c r="M107" i="46"/>
  <c r="M108" i="46"/>
  <c r="M109" i="46"/>
  <c r="M110" i="46"/>
  <c r="M111" i="46"/>
  <c r="M112" i="46"/>
  <c r="M113" i="46"/>
  <c r="M114" i="46"/>
  <c r="M115" i="46"/>
  <c r="M116" i="46"/>
  <c r="M117" i="46"/>
  <c r="M118" i="46"/>
  <c r="M119" i="46"/>
  <c r="M120" i="46"/>
  <c r="M121" i="46"/>
  <c r="M122" i="46"/>
  <c r="M123" i="46"/>
  <c r="M124" i="46"/>
  <c r="M125" i="46"/>
  <c r="M126" i="46"/>
  <c r="M127" i="46"/>
  <c r="M128" i="46"/>
  <c r="M129" i="46"/>
  <c r="M130" i="46"/>
  <c r="M131" i="46"/>
  <c r="M132" i="46"/>
  <c r="M133" i="46"/>
  <c r="M134" i="46"/>
  <c r="M135" i="46"/>
  <c r="M136" i="46"/>
  <c r="M137" i="46"/>
  <c r="M138" i="46"/>
  <c r="M139" i="46"/>
  <c r="M140" i="46"/>
  <c r="M141" i="46"/>
  <c r="M142" i="46"/>
  <c r="M143" i="46"/>
  <c r="M144" i="46"/>
  <c r="M145" i="46"/>
  <c r="M146" i="46"/>
  <c r="M147" i="46"/>
  <c r="M148" i="46"/>
  <c r="M149" i="46"/>
  <c r="M150" i="46"/>
  <c r="M151" i="46"/>
  <c r="M152" i="46"/>
  <c r="M153" i="46"/>
  <c r="M154" i="46"/>
  <c r="M155" i="46"/>
  <c r="M156" i="46"/>
  <c r="M157" i="46"/>
  <c r="M158" i="46"/>
  <c r="M159" i="46"/>
  <c r="M160" i="46"/>
  <c r="M161" i="46"/>
  <c r="M162" i="46"/>
  <c r="M163" i="46"/>
  <c r="M164" i="46"/>
  <c r="M165" i="46"/>
  <c r="M166" i="46"/>
  <c r="M167" i="46"/>
  <c r="M168" i="46"/>
  <c r="M169" i="46"/>
  <c r="M170" i="46"/>
  <c r="M171" i="46"/>
  <c r="M172" i="46"/>
  <c r="M173" i="46"/>
  <c r="M174" i="46"/>
  <c r="M175" i="46"/>
  <c r="M176" i="46"/>
  <c r="M177" i="46"/>
  <c r="M178" i="46"/>
  <c r="M179" i="46"/>
  <c r="M180" i="46"/>
  <c r="M181" i="46"/>
  <c r="M182" i="46"/>
  <c r="M183" i="46"/>
  <c r="M184" i="46"/>
  <c r="M185" i="46"/>
  <c r="M186" i="46"/>
  <c r="M187" i="46"/>
  <c r="M188" i="46"/>
  <c r="M189" i="46"/>
  <c r="M190" i="46"/>
  <c r="M191" i="46"/>
  <c r="M192" i="46"/>
  <c r="M193" i="46"/>
  <c r="M194" i="46"/>
  <c r="M195" i="46"/>
  <c r="M196" i="46"/>
  <c r="M197" i="46"/>
  <c r="M198" i="46"/>
  <c r="M199" i="46"/>
  <c r="M200" i="46"/>
  <c r="M201" i="46"/>
  <c r="M202" i="46"/>
  <c r="M203" i="46"/>
  <c r="M204" i="46"/>
  <c r="M205" i="46"/>
  <c r="M206" i="46"/>
  <c r="M207" i="46"/>
  <c r="AB36" i="48"/>
  <c r="AB35" i="48"/>
  <c r="AB34" i="48"/>
  <c r="I10" i="14" a="1"/>
  <c r="I10" i="14"/>
  <c r="J10" i="14"/>
  <c r="I11" i="14" a="1"/>
  <c r="I11" i="14"/>
  <c r="J11" i="14"/>
  <c r="I12" i="14" a="1"/>
  <c r="I12" i="14"/>
  <c r="J12" i="14"/>
  <c r="I13" i="14" a="1"/>
  <c r="I13" i="14"/>
  <c r="J13" i="14"/>
  <c r="I14" i="14" a="1"/>
  <c r="I14" i="14"/>
  <c r="J14" i="14"/>
  <c r="I15" i="14" a="1"/>
  <c r="I15" i="14"/>
  <c r="J15" i="14"/>
  <c r="I16" i="14" a="1"/>
  <c r="I16" i="14"/>
  <c r="J16" i="14"/>
  <c r="I17" i="14" a="1"/>
  <c r="I17" i="14"/>
  <c r="J17" i="14"/>
  <c r="I18" i="14" a="1"/>
  <c r="I18" i="14"/>
  <c r="J18" i="14"/>
  <c r="I19" i="14" a="1"/>
  <c r="I19" i="14"/>
  <c r="J19" i="14"/>
  <c r="I20" i="14" a="1"/>
  <c r="I20" i="14"/>
  <c r="J20" i="14"/>
  <c r="I21" i="14" a="1"/>
  <c r="I21" i="14"/>
  <c r="J21" i="14"/>
  <c r="I22" i="14" a="1"/>
  <c r="I22" i="14"/>
  <c r="J22" i="14"/>
  <c r="I23" i="14" a="1"/>
  <c r="I23" i="14"/>
  <c r="J23" i="14"/>
  <c r="I24" i="14" a="1"/>
  <c r="I24" i="14"/>
  <c r="J24" i="14"/>
  <c r="I25" i="14" a="1"/>
  <c r="I25" i="14"/>
  <c r="J25" i="14"/>
  <c r="I26" i="14" a="1"/>
  <c r="I26" i="14"/>
  <c r="J26" i="14"/>
  <c r="I27" i="14" a="1"/>
  <c r="I27" i="14"/>
  <c r="J27" i="14"/>
  <c r="I28" i="14" a="1"/>
  <c r="I28" i="14"/>
  <c r="J28" i="14"/>
  <c r="I29" i="14" a="1"/>
  <c r="I29" i="14"/>
  <c r="J29" i="14"/>
  <c r="I30" i="14" a="1"/>
  <c r="I30" i="14"/>
  <c r="J30" i="14"/>
  <c r="I31" i="14" a="1"/>
  <c r="I31" i="14"/>
  <c r="J31" i="14"/>
  <c r="I32" i="14" a="1"/>
  <c r="I32" i="14"/>
  <c r="J32" i="14"/>
  <c r="I33" i="14" a="1"/>
  <c r="I33" i="14"/>
  <c r="J33" i="14"/>
  <c r="I34" i="14" a="1"/>
  <c r="I34" i="14"/>
  <c r="J34" i="14"/>
  <c r="I35" i="14" a="1"/>
  <c r="I35" i="14"/>
  <c r="J35" i="14"/>
  <c r="I36" i="14" a="1"/>
  <c r="I36" i="14"/>
  <c r="J36" i="14"/>
  <c r="I37" i="14" a="1"/>
  <c r="I37" i="14"/>
  <c r="J37" i="14"/>
  <c r="I38" i="14" a="1"/>
  <c r="I38" i="14"/>
  <c r="J38" i="14"/>
  <c r="I39" i="14" a="1"/>
  <c r="I39" i="14"/>
  <c r="J39" i="14"/>
  <c r="I40" i="14" a="1"/>
  <c r="I40" i="14"/>
  <c r="J40" i="14"/>
  <c r="I41" i="14" a="1"/>
  <c r="I41" i="14"/>
  <c r="J41" i="14"/>
  <c r="I42" i="14" a="1"/>
  <c r="I42" i="14"/>
  <c r="J42" i="14"/>
  <c r="I43" i="14" a="1"/>
  <c r="I43" i="14"/>
  <c r="J43" i="14"/>
  <c r="I44" i="14" a="1"/>
  <c r="I44" i="14"/>
  <c r="J44" i="14"/>
  <c r="I45" i="14" a="1"/>
  <c r="I45" i="14"/>
  <c r="J45" i="14"/>
  <c r="I46" i="14" a="1"/>
  <c r="I46" i="14"/>
  <c r="J46" i="14"/>
  <c r="I47" i="14" a="1"/>
  <c r="I47" i="14"/>
  <c r="J47" i="14"/>
  <c r="I48" i="14" a="1"/>
  <c r="I48" i="14"/>
  <c r="J48" i="14"/>
  <c r="I49" i="14" a="1"/>
  <c r="I49" i="14"/>
  <c r="J49" i="14"/>
  <c r="I50" i="14" a="1"/>
  <c r="I50" i="14"/>
  <c r="J50" i="14"/>
  <c r="I51" i="14" a="1"/>
  <c r="I51" i="14"/>
  <c r="J51" i="14"/>
  <c r="I52" i="14" a="1"/>
  <c r="I52" i="14"/>
  <c r="J52" i="14"/>
  <c r="I53" i="14" a="1"/>
  <c r="I53" i="14"/>
  <c r="J53" i="14"/>
  <c r="I54" i="14" a="1"/>
  <c r="I54" i="14"/>
  <c r="J54" i="14"/>
  <c r="I55" i="14" a="1"/>
  <c r="I55" i="14"/>
  <c r="J55" i="14"/>
  <c r="I56" i="14" a="1"/>
  <c r="I56" i="14"/>
  <c r="J56" i="14"/>
  <c r="I57" i="14" a="1"/>
  <c r="I57" i="14"/>
  <c r="J57" i="14"/>
  <c r="I58" i="14" a="1"/>
  <c r="I58" i="14"/>
  <c r="J58" i="14"/>
  <c r="I59" i="14" a="1"/>
  <c r="I59" i="14"/>
  <c r="J59" i="14"/>
  <c r="I60" i="14" a="1"/>
  <c r="I60" i="14"/>
  <c r="J60" i="14"/>
  <c r="I61" i="14" a="1"/>
  <c r="I61" i="14"/>
  <c r="J61" i="14"/>
  <c r="I62" i="14" a="1"/>
  <c r="I62" i="14"/>
  <c r="J62" i="14"/>
  <c r="I63" i="14" a="1"/>
  <c r="I63" i="14"/>
  <c r="J63" i="14"/>
  <c r="I64" i="14" a="1"/>
  <c r="I64" i="14"/>
  <c r="J64" i="14"/>
  <c r="I65" i="14" a="1"/>
  <c r="I65" i="14"/>
  <c r="J65" i="14"/>
  <c r="I66" i="14" a="1"/>
  <c r="I66" i="14"/>
  <c r="J66" i="14"/>
  <c r="I67" i="14" a="1"/>
  <c r="I67" i="14"/>
  <c r="J67" i="14"/>
  <c r="I68" i="14" a="1"/>
  <c r="I68" i="14"/>
  <c r="J68" i="14"/>
  <c r="I69" i="14" a="1"/>
  <c r="I69" i="14"/>
  <c r="J69" i="14"/>
  <c r="I70" i="14" a="1"/>
  <c r="I70" i="14"/>
  <c r="J70" i="14"/>
  <c r="I71" i="14" a="1"/>
  <c r="I71" i="14"/>
  <c r="J71" i="14"/>
  <c r="I72" i="14" a="1"/>
  <c r="I72" i="14"/>
  <c r="J72" i="14"/>
  <c r="I73" i="14" a="1"/>
  <c r="I73" i="14"/>
  <c r="J73" i="14"/>
  <c r="I74" i="14" a="1"/>
  <c r="I74" i="14"/>
  <c r="J74" i="14"/>
  <c r="I75" i="14" a="1"/>
  <c r="I75" i="14"/>
  <c r="J75" i="14"/>
  <c r="I76" i="14" a="1"/>
  <c r="I76" i="14"/>
  <c r="J76" i="14"/>
  <c r="I77" i="14" a="1"/>
  <c r="I77" i="14"/>
  <c r="J77" i="14"/>
  <c r="I78" i="14" a="1"/>
  <c r="I78" i="14"/>
  <c r="J78" i="14"/>
  <c r="I79" i="14" a="1"/>
  <c r="I79" i="14"/>
  <c r="J79" i="14"/>
  <c r="I80" i="14" a="1"/>
  <c r="I80" i="14"/>
  <c r="J80" i="14"/>
  <c r="I81" i="14" a="1"/>
  <c r="I81" i="14"/>
  <c r="J81" i="14"/>
  <c r="I82" i="14" a="1"/>
  <c r="I82" i="14"/>
  <c r="J82" i="14"/>
  <c r="I83" i="14" a="1"/>
  <c r="I83" i="14"/>
  <c r="J83" i="14"/>
  <c r="I84" i="14" a="1"/>
  <c r="I84" i="14"/>
  <c r="J84" i="14"/>
  <c r="I85" i="14" a="1"/>
  <c r="I85" i="14"/>
  <c r="J85" i="14"/>
  <c r="I86" i="14" a="1"/>
  <c r="I86" i="14"/>
  <c r="J86" i="14"/>
  <c r="I87" i="14" a="1"/>
  <c r="I87" i="14"/>
  <c r="J87" i="14"/>
  <c r="I88" i="14" a="1"/>
  <c r="I88" i="14"/>
  <c r="J88" i="14"/>
  <c r="I89" i="14" a="1"/>
  <c r="I89" i="14"/>
  <c r="J89" i="14"/>
  <c r="I90" i="14" a="1"/>
  <c r="I90" i="14"/>
  <c r="J90" i="14"/>
  <c r="I91" i="14" a="1"/>
  <c r="I91" i="14"/>
  <c r="J91" i="14"/>
  <c r="I92" i="14" a="1"/>
  <c r="I92" i="14"/>
  <c r="J92" i="14"/>
  <c r="I93" i="14" a="1"/>
  <c r="I93" i="14"/>
  <c r="J93" i="14"/>
  <c r="I94" i="14" a="1"/>
  <c r="I94" i="14"/>
  <c r="J94" i="14"/>
  <c r="I95" i="14" a="1"/>
  <c r="I95" i="14"/>
  <c r="J95" i="14"/>
  <c r="I96" i="14" a="1"/>
  <c r="I96" i="14"/>
  <c r="J96" i="14"/>
  <c r="I97" i="14" a="1"/>
  <c r="I97" i="14"/>
  <c r="J97" i="14"/>
  <c r="I98" i="14" a="1"/>
  <c r="I98" i="14"/>
  <c r="J98" i="14"/>
  <c r="I99" i="14" a="1"/>
  <c r="I99" i="14"/>
  <c r="J99" i="14"/>
  <c r="I100" i="14" a="1"/>
  <c r="I100" i="14"/>
  <c r="J100" i="14"/>
  <c r="I101" i="14" a="1"/>
  <c r="I101" i="14"/>
  <c r="J101" i="14"/>
  <c r="I102" i="14" a="1"/>
  <c r="I102" i="14"/>
  <c r="J102" i="14"/>
  <c r="I103" i="14" a="1"/>
  <c r="I103" i="14"/>
  <c r="J103" i="14"/>
  <c r="I104" i="14" a="1"/>
  <c r="I104" i="14"/>
  <c r="J104" i="14"/>
  <c r="I105" i="14" a="1"/>
  <c r="I105" i="14"/>
  <c r="J105" i="14"/>
  <c r="I106" i="14" a="1"/>
  <c r="I106" i="14"/>
  <c r="J106" i="14"/>
  <c r="I107" i="14" a="1"/>
  <c r="I107" i="14"/>
  <c r="J107" i="14"/>
  <c r="I108" i="14" a="1"/>
  <c r="I108" i="14"/>
  <c r="J108" i="14"/>
  <c r="I109" i="14" a="1"/>
  <c r="I109" i="14"/>
  <c r="J109" i="14"/>
  <c r="I110" i="14" a="1"/>
  <c r="I110" i="14"/>
  <c r="J110" i="14"/>
  <c r="I111" i="14" a="1"/>
  <c r="I111" i="14"/>
  <c r="J111" i="14"/>
  <c r="I112" i="14" a="1"/>
  <c r="I112" i="14"/>
  <c r="J112" i="14"/>
  <c r="I113" i="14" a="1"/>
  <c r="I113" i="14"/>
  <c r="J113" i="14"/>
  <c r="I114" i="14" a="1"/>
  <c r="I114" i="14"/>
  <c r="J114" i="14"/>
  <c r="I115" i="14" a="1"/>
  <c r="I115" i="14"/>
  <c r="J115" i="14"/>
  <c r="I116" i="14" a="1"/>
  <c r="I116" i="14"/>
  <c r="J116" i="14"/>
  <c r="I117" i="14" a="1"/>
  <c r="I117" i="14"/>
  <c r="J117" i="14"/>
  <c r="I118" i="14" a="1"/>
  <c r="I118" i="14"/>
  <c r="J118" i="14"/>
  <c r="I119" i="14" a="1"/>
  <c r="I119" i="14"/>
  <c r="J119" i="14"/>
  <c r="I120" i="14" a="1"/>
  <c r="I120" i="14"/>
  <c r="J120" i="14"/>
  <c r="I121" i="14" a="1"/>
  <c r="I121" i="14"/>
  <c r="J121" i="14"/>
  <c r="I122" i="14" a="1"/>
  <c r="I122" i="14"/>
  <c r="J122" i="14"/>
  <c r="I123" i="14" a="1"/>
  <c r="I123" i="14"/>
  <c r="J123" i="14"/>
  <c r="I124" i="14" a="1"/>
  <c r="I124" i="14"/>
  <c r="J124" i="14"/>
  <c r="I125" i="14" a="1"/>
  <c r="I125" i="14"/>
  <c r="J125" i="14"/>
  <c r="I126" i="14" a="1"/>
  <c r="I126" i="14"/>
  <c r="J126" i="14"/>
  <c r="I127" i="14" a="1"/>
  <c r="I127" i="14"/>
  <c r="J127" i="14"/>
  <c r="I128" i="14" a="1"/>
  <c r="I128" i="14"/>
  <c r="J128" i="14"/>
  <c r="I129" i="14" a="1"/>
  <c r="I129" i="14"/>
  <c r="J129" i="14"/>
  <c r="I130" i="14" a="1"/>
  <c r="I130" i="14"/>
  <c r="J130" i="14"/>
  <c r="I131" i="14" a="1"/>
  <c r="I131" i="14"/>
  <c r="J131" i="14"/>
  <c r="I132" i="14" a="1"/>
  <c r="I132" i="14"/>
  <c r="J132" i="14"/>
  <c r="I133" i="14" a="1"/>
  <c r="I133" i="14"/>
  <c r="J133" i="14"/>
  <c r="I134" i="14" a="1"/>
  <c r="I134" i="14"/>
  <c r="J134" i="14"/>
  <c r="I135" i="14" a="1"/>
  <c r="I135" i="14"/>
  <c r="J135" i="14"/>
  <c r="I136" i="14" a="1"/>
  <c r="I136" i="14"/>
  <c r="J136" i="14"/>
  <c r="I137" i="14" a="1"/>
  <c r="I137" i="14"/>
  <c r="J137" i="14"/>
  <c r="I138" i="14" a="1"/>
  <c r="I138" i="14"/>
  <c r="J138" i="14"/>
  <c r="I139" i="14" a="1"/>
  <c r="I139" i="14"/>
  <c r="J139" i="14"/>
  <c r="I140" i="14" a="1"/>
  <c r="I140" i="14"/>
  <c r="J140" i="14"/>
  <c r="I141" i="14" a="1"/>
  <c r="I141" i="14"/>
  <c r="J141" i="14"/>
  <c r="I142" i="14" a="1"/>
  <c r="I142" i="14"/>
  <c r="J142" i="14"/>
  <c r="I143" i="14" a="1"/>
  <c r="I143" i="14"/>
  <c r="J143" i="14"/>
  <c r="I144" i="14" a="1"/>
  <c r="I144" i="14"/>
  <c r="J144" i="14"/>
  <c r="I145" i="14" a="1"/>
  <c r="I145" i="14"/>
  <c r="J145" i="14"/>
  <c r="I146" i="14" a="1"/>
  <c r="I146" i="14"/>
  <c r="J146" i="14"/>
  <c r="I147" i="14" a="1"/>
  <c r="I147" i="14"/>
  <c r="J147" i="14"/>
  <c r="I148" i="14" a="1"/>
  <c r="I148" i="14"/>
  <c r="J148" i="14"/>
  <c r="I149" i="14" a="1"/>
  <c r="I149" i="14"/>
  <c r="J149" i="14"/>
  <c r="I150" i="14" a="1"/>
  <c r="I150" i="14"/>
  <c r="J150" i="14"/>
  <c r="I151" i="14" a="1"/>
  <c r="I151" i="14"/>
  <c r="J151" i="14"/>
  <c r="I152" i="14" a="1"/>
  <c r="I152" i="14"/>
  <c r="J152" i="14"/>
  <c r="I153" i="14" a="1"/>
  <c r="I153" i="14"/>
  <c r="J153" i="14"/>
  <c r="I154" i="14" a="1"/>
  <c r="I154" i="14"/>
  <c r="J154" i="14"/>
  <c r="I155" i="14" a="1"/>
  <c r="I155" i="14"/>
  <c r="J155" i="14"/>
  <c r="I156" i="14" a="1"/>
  <c r="I156" i="14"/>
  <c r="J156" i="14"/>
  <c r="I157" i="14" a="1"/>
  <c r="I157" i="14"/>
  <c r="J157" i="14"/>
  <c r="I158" i="14" a="1"/>
  <c r="I158" i="14"/>
  <c r="J158" i="14"/>
  <c r="I159" i="14" a="1"/>
  <c r="I159" i="14"/>
  <c r="J159" i="14"/>
  <c r="I160" i="14" a="1"/>
  <c r="I160" i="14"/>
  <c r="J160" i="14"/>
  <c r="I161" i="14" a="1"/>
  <c r="I161" i="14"/>
  <c r="J161" i="14"/>
  <c r="I162" i="14" a="1"/>
  <c r="I162" i="14"/>
  <c r="J162" i="14"/>
  <c r="I163" i="14" a="1"/>
  <c r="I163" i="14"/>
  <c r="J163" i="14"/>
  <c r="I164" i="14" a="1"/>
  <c r="I164" i="14"/>
  <c r="J164" i="14"/>
  <c r="I165" i="14" a="1"/>
  <c r="I165" i="14"/>
  <c r="J165" i="14"/>
  <c r="I166" i="14" a="1"/>
  <c r="I166" i="14"/>
  <c r="J166" i="14"/>
  <c r="I167" i="14" a="1"/>
  <c r="I167" i="14"/>
  <c r="J167" i="14"/>
  <c r="I168" i="14" a="1"/>
  <c r="I168" i="14"/>
  <c r="J168" i="14"/>
  <c r="I169" i="14" a="1"/>
  <c r="I169" i="14"/>
  <c r="J169" i="14"/>
  <c r="I170" i="14" a="1"/>
  <c r="I170" i="14"/>
  <c r="J170" i="14"/>
  <c r="I171" i="14" a="1"/>
  <c r="I171" i="14"/>
  <c r="J171" i="14"/>
  <c r="I172" i="14" a="1"/>
  <c r="I172" i="14"/>
  <c r="J172" i="14"/>
  <c r="I173" i="14" a="1"/>
  <c r="I173" i="14"/>
  <c r="J173" i="14"/>
  <c r="I174" i="14" a="1"/>
  <c r="I174" i="14"/>
  <c r="J174" i="14"/>
  <c r="I175" i="14" a="1"/>
  <c r="I175" i="14"/>
  <c r="J175" i="14"/>
  <c r="I176" i="14" a="1"/>
  <c r="I176" i="14"/>
  <c r="J176" i="14"/>
  <c r="I177" i="14" a="1"/>
  <c r="I177" i="14"/>
  <c r="J177" i="14"/>
  <c r="I178" i="14" a="1"/>
  <c r="I178" i="14"/>
  <c r="J178" i="14"/>
  <c r="I179" i="14" a="1"/>
  <c r="I179" i="14"/>
  <c r="J179" i="14"/>
  <c r="I180" i="14" a="1"/>
  <c r="I180" i="14"/>
  <c r="J180" i="14"/>
  <c r="I181" i="14" a="1"/>
  <c r="I181" i="14"/>
  <c r="J181" i="14"/>
  <c r="I182" i="14" a="1"/>
  <c r="I182" i="14"/>
  <c r="J182" i="14"/>
  <c r="I183" i="14" a="1"/>
  <c r="I183" i="14"/>
  <c r="J183" i="14"/>
  <c r="I184" i="14" a="1"/>
  <c r="I184" i="14"/>
  <c r="J184" i="14"/>
  <c r="I185" i="14" a="1"/>
  <c r="I185" i="14"/>
  <c r="J185" i="14"/>
  <c r="I186" i="14" a="1"/>
  <c r="I186" i="14"/>
  <c r="J186" i="14"/>
  <c r="I187" i="14" a="1"/>
  <c r="I187" i="14"/>
  <c r="J187" i="14"/>
  <c r="I188" i="14" a="1"/>
  <c r="I188" i="14"/>
  <c r="J188" i="14"/>
  <c r="I189" i="14" a="1"/>
  <c r="I189" i="14"/>
  <c r="J189" i="14"/>
  <c r="I190" i="14" a="1"/>
  <c r="I190" i="14"/>
  <c r="J190" i="14"/>
  <c r="I191" i="14" a="1"/>
  <c r="I191" i="14"/>
  <c r="J191" i="14"/>
  <c r="I192" i="14" a="1"/>
  <c r="I192" i="14"/>
  <c r="J192" i="14"/>
  <c r="I193" i="14" a="1"/>
  <c r="I193" i="14"/>
  <c r="J193" i="14"/>
  <c r="I194" i="14" a="1"/>
  <c r="I194" i="14"/>
  <c r="J194" i="14"/>
  <c r="I195" i="14" a="1"/>
  <c r="I195" i="14"/>
  <c r="J195" i="14"/>
  <c r="I196" i="14" a="1"/>
  <c r="I196" i="14"/>
  <c r="J196" i="14"/>
  <c r="I197" i="14" a="1"/>
  <c r="I197" i="14"/>
  <c r="J197" i="14"/>
  <c r="I198" i="14" a="1"/>
  <c r="I198" i="14"/>
  <c r="J198" i="14"/>
  <c r="I199" i="14" a="1"/>
  <c r="I199" i="14"/>
  <c r="J199" i="14"/>
  <c r="I200" i="14" a="1"/>
  <c r="I200" i="14"/>
  <c r="J200" i="14"/>
  <c r="I201" i="14" a="1"/>
  <c r="I201" i="14"/>
  <c r="J201" i="14"/>
  <c r="I202" i="14" a="1"/>
  <c r="I202" i="14"/>
  <c r="J202" i="14"/>
  <c r="I203" i="14" a="1"/>
  <c r="I203" i="14"/>
  <c r="J203" i="14"/>
  <c r="I204" i="14" a="1"/>
  <c r="I204" i="14"/>
  <c r="J204" i="14"/>
  <c r="I205" i="14" a="1"/>
  <c r="I205" i="14"/>
  <c r="J205" i="14"/>
  <c r="I206" i="14" a="1"/>
  <c r="I206" i="14"/>
  <c r="J206" i="14"/>
  <c r="I207" i="14" a="1"/>
  <c r="I207" i="14"/>
  <c r="J207" i="14"/>
  <c r="G8" i="9"/>
  <c r="G9" i="9"/>
  <c r="G10" i="9"/>
  <c r="G11" i="9"/>
  <c r="G12" i="9"/>
  <c r="G13" i="9"/>
  <c r="G14" i="9"/>
  <c r="G15" i="9"/>
  <c r="G16" i="9"/>
  <c r="G17" i="9"/>
  <c r="AA31" i="48"/>
  <c r="AB31" i="48"/>
  <c r="AA30" i="48"/>
  <c r="AB30" i="48"/>
  <c r="AA29" i="48"/>
  <c r="AB29" i="48"/>
  <c r="AA28" i="48"/>
  <c r="AB28" i="48"/>
  <c r="AA27" i="48"/>
  <c r="AB27" i="48"/>
  <c r="AA26" i="48"/>
  <c r="AB26" i="48"/>
  <c r="AA25" i="48"/>
  <c r="AB25" i="48"/>
  <c r="AA24" i="48"/>
  <c r="AB24" i="48"/>
  <c r="AA23" i="48"/>
  <c r="AB23" i="48"/>
  <c r="AA22" i="48"/>
  <c r="AB22" i="48"/>
  <c r="H17" i="9"/>
  <c r="F17" i="9"/>
  <c r="H16" i="9"/>
  <c r="F16" i="9"/>
  <c r="H15" i="9"/>
  <c r="F15" i="9"/>
  <c r="H14" i="9"/>
  <c r="F14" i="9"/>
  <c r="H13" i="9"/>
  <c r="F13" i="9"/>
  <c r="H12" i="9"/>
  <c r="F12" i="9"/>
  <c r="H11" i="9"/>
  <c r="F11" i="9"/>
  <c r="H10" i="9"/>
  <c r="F10" i="9"/>
  <c r="H9" i="9"/>
  <c r="F9" i="9"/>
  <c r="H8" i="9"/>
  <c r="F8" i="9"/>
  <c r="AB15" i="48"/>
  <c r="AB14" i="48"/>
  <c r="AB13" i="48"/>
  <c r="AB10" i="48"/>
  <c r="AB9" i="48"/>
  <c r="AB8" i="48"/>
  <c r="AB5" i="48"/>
  <c r="AB4" i="48"/>
  <c r="AB3" i="48"/>
  <c r="AA17" i="48"/>
  <c r="AA18" i="48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C37" i="34"/>
  <c r="AB18" i="48"/>
  <c r="D37" i="34"/>
  <c r="AC18" i="48"/>
  <c r="E37" i="34"/>
  <c r="AD18" i="48"/>
  <c r="F37" i="34"/>
  <c r="AE18" i="48"/>
  <c r="G37" i="34"/>
  <c r="AF18" i="48"/>
  <c r="H37" i="34"/>
  <c r="AG18" i="48"/>
  <c r="I37" i="34"/>
  <c r="AH18" i="48"/>
  <c r="J37" i="34"/>
  <c r="AI18" i="48"/>
  <c r="K37" i="34"/>
  <c r="AJ18" i="48"/>
  <c r="L37" i="34"/>
  <c r="AK18" i="48"/>
  <c r="M37" i="34"/>
  <c r="AL18" i="48"/>
  <c r="N37" i="34"/>
  <c r="AM18" i="48"/>
  <c r="AA19" i="48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0" i="1"/>
  <c r="V131" i="1"/>
  <c r="V132" i="1"/>
  <c r="V133" i="1"/>
  <c r="V134" i="1"/>
  <c r="V135" i="1"/>
  <c r="V136" i="1"/>
  <c r="V137" i="1"/>
  <c r="V138" i="1"/>
  <c r="V139" i="1"/>
  <c r="V140" i="1"/>
  <c r="V141" i="1"/>
  <c r="V142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70" i="1"/>
  <c r="V171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5" i="1"/>
  <c r="V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3" i="1"/>
  <c r="V204" i="1"/>
  <c r="V205" i="1"/>
  <c r="V206" i="1"/>
  <c r="V207" i="1"/>
  <c r="C38" i="34"/>
  <c r="AB19" i="48"/>
  <c r="D38" i="34"/>
  <c r="AC19" i="48"/>
  <c r="E38" i="34"/>
  <c r="AD19" i="48"/>
  <c r="F38" i="34"/>
  <c r="AE19" i="48"/>
  <c r="G38" i="34"/>
  <c r="AF19" i="48"/>
  <c r="H38" i="34"/>
  <c r="AG19" i="48"/>
  <c r="I38" i="34"/>
  <c r="AH19" i="48"/>
  <c r="J38" i="34"/>
  <c r="AI19" i="48"/>
  <c r="K38" i="34"/>
  <c r="AJ19" i="48"/>
  <c r="L38" i="34"/>
  <c r="AK19" i="48"/>
  <c r="M38" i="34"/>
  <c r="AL19" i="48"/>
  <c r="N38" i="34"/>
  <c r="AM19" i="48"/>
  <c r="L18" i="46"/>
  <c r="L19" i="46"/>
  <c r="L20" i="46"/>
  <c r="L21" i="46"/>
  <c r="L22" i="46"/>
  <c r="L23" i="46"/>
  <c r="L24" i="46"/>
  <c r="L25" i="46"/>
  <c r="L26" i="46"/>
  <c r="L27" i="46"/>
  <c r="L28" i="46"/>
  <c r="L29" i="46"/>
  <c r="L30" i="46"/>
  <c r="L31" i="46"/>
  <c r="L32" i="46"/>
  <c r="L33" i="46"/>
  <c r="L34" i="46"/>
  <c r="L35" i="46"/>
  <c r="L36" i="46"/>
  <c r="L37" i="46"/>
  <c r="L38" i="46"/>
  <c r="L39" i="46"/>
  <c r="L40" i="46"/>
  <c r="L41" i="46"/>
  <c r="L42" i="46"/>
  <c r="L43" i="46"/>
  <c r="L44" i="46"/>
  <c r="L45" i="46"/>
  <c r="L46" i="46"/>
  <c r="L47" i="46"/>
  <c r="L48" i="46"/>
  <c r="L49" i="46"/>
  <c r="L50" i="46"/>
  <c r="L51" i="46"/>
  <c r="L52" i="46"/>
  <c r="L53" i="46"/>
  <c r="L54" i="46"/>
  <c r="L55" i="46"/>
  <c r="L56" i="46"/>
  <c r="L57" i="46"/>
  <c r="L58" i="46"/>
  <c r="L59" i="46"/>
  <c r="L60" i="46"/>
  <c r="L61" i="46"/>
  <c r="L62" i="46"/>
  <c r="L63" i="46"/>
  <c r="L64" i="46"/>
  <c r="L65" i="46"/>
  <c r="L66" i="46"/>
  <c r="L67" i="46"/>
  <c r="L68" i="46"/>
  <c r="L69" i="46"/>
  <c r="L70" i="46"/>
  <c r="L71" i="46"/>
  <c r="L72" i="46"/>
  <c r="L73" i="46"/>
  <c r="L74" i="46"/>
  <c r="L75" i="46"/>
  <c r="L76" i="46"/>
  <c r="L77" i="46"/>
  <c r="L78" i="46"/>
  <c r="L79" i="46"/>
  <c r="L80" i="46"/>
  <c r="L81" i="46"/>
  <c r="L82" i="46"/>
  <c r="L83" i="46"/>
  <c r="L84" i="46"/>
  <c r="L85" i="46"/>
  <c r="L86" i="46"/>
  <c r="L87" i="46"/>
  <c r="L88" i="46"/>
  <c r="L89" i="46"/>
  <c r="L90" i="46"/>
  <c r="L91" i="46"/>
  <c r="L92" i="46"/>
  <c r="L93" i="46"/>
  <c r="L94" i="46"/>
  <c r="L95" i="46"/>
  <c r="L96" i="46"/>
  <c r="L97" i="46"/>
  <c r="L98" i="46"/>
  <c r="L99" i="46"/>
  <c r="L100" i="46"/>
  <c r="L101" i="46"/>
  <c r="L102" i="46"/>
  <c r="L103" i="46"/>
  <c r="L104" i="46"/>
  <c r="L105" i="46"/>
  <c r="L106" i="46"/>
  <c r="L107" i="46"/>
  <c r="L108" i="46"/>
  <c r="L109" i="46"/>
  <c r="L110" i="46"/>
  <c r="L111" i="46"/>
  <c r="L112" i="46"/>
  <c r="L113" i="46"/>
  <c r="L114" i="46"/>
  <c r="L115" i="46"/>
  <c r="L116" i="46"/>
  <c r="L117" i="46"/>
  <c r="L118" i="46"/>
  <c r="L119" i="46"/>
  <c r="L120" i="46"/>
  <c r="L121" i="46"/>
  <c r="L122" i="46"/>
  <c r="L123" i="46"/>
  <c r="L124" i="46"/>
  <c r="L125" i="46"/>
  <c r="L126" i="46"/>
  <c r="L127" i="46"/>
  <c r="L128" i="46"/>
  <c r="L129" i="46"/>
  <c r="L130" i="46"/>
  <c r="L131" i="46"/>
  <c r="L132" i="46"/>
  <c r="L133" i="46"/>
  <c r="L134" i="46"/>
  <c r="L135" i="46"/>
  <c r="L136" i="46"/>
  <c r="L137" i="46"/>
  <c r="L138" i="46"/>
  <c r="L139" i="46"/>
  <c r="L140" i="46"/>
  <c r="L141" i="46"/>
  <c r="L142" i="46"/>
  <c r="L143" i="46"/>
  <c r="L144" i="46"/>
  <c r="L145" i="46"/>
  <c r="L146" i="46"/>
  <c r="L147" i="46"/>
  <c r="L148" i="46"/>
  <c r="L149" i="46"/>
  <c r="L150" i="46"/>
  <c r="L151" i="46"/>
  <c r="L152" i="46"/>
  <c r="L153" i="46"/>
  <c r="L154" i="46"/>
  <c r="L155" i="46"/>
  <c r="L156" i="46"/>
  <c r="L157" i="46"/>
  <c r="L158" i="46"/>
  <c r="L159" i="46"/>
  <c r="L160" i="46"/>
  <c r="L161" i="46"/>
  <c r="L162" i="46"/>
  <c r="L163" i="46"/>
  <c r="L164" i="46"/>
  <c r="L165" i="46"/>
  <c r="L166" i="46"/>
  <c r="L167" i="46"/>
  <c r="L168" i="46"/>
  <c r="L169" i="46"/>
  <c r="L170" i="46"/>
  <c r="L171" i="46"/>
  <c r="L172" i="46"/>
  <c r="L173" i="46"/>
  <c r="L174" i="46"/>
  <c r="L175" i="46"/>
  <c r="L176" i="46"/>
  <c r="L177" i="46"/>
  <c r="L178" i="46"/>
  <c r="L179" i="46"/>
  <c r="L180" i="46"/>
  <c r="L181" i="46"/>
  <c r="L182" i="46"/>
  <c r="L183" i="46"/>
  <c r="L184" i="46"/>
  <c r="L185" i="46"/>
  <c r="L186" i="46"/>
  <c r="L187" i="46"/>
  <c r="L188" i="46"/>
  <c r="L189" i="46"/>
  <c r="L190" i="46"/>
  <c r="L191" i="46"/>
  <c r="L192" i="46"/>
  <c r="L193" i="46"/>
  <c r="L194" i="46"/>
  <c r="L195" i="46"/>
  <c r="L196" i="46"/>
  <c r="L197" i="46"/>
  <c r="L198" i="46"/>
  <c r="L199" i="46"/>
  <c r="L200" i="46"/>
  <c r="L201" i="46"/>
  <c r="L202" i="46"/>
  <c r="L203" i="46"/>
  <c r="L204" i="46"/>
  <c r="L205" i="46"/>
  <c r="L206" i="46"/>
  <c r="L207" i="46"/>
  <c r="H5" i="48"/>
  <c r="F5" i="48"/>
  <c r="D5" i="48"/>
  <c r="B5" i="48"/>
  <c r="B100" i="35"/>
  <c r="B101" i="35"/>
  <c r="C101" i="35"/>
  <c r="D101" i="35"/>
  <c r="E101" i="35"/>
  <c r="F101" i="35"/>
  <c r="G101" i="35"/>
  <c r="H101" i="35"/>
  <c r="I101" i="35"/>
  <c r="J101" i="35"/>
  <c r="K101" i="35"/>
  <c r="L101" i="35"/>
  <c r="M101" i="35"/>
  <c r="N101" i="35"/>
  <c r="B102" i="35"/>
  <c r="C102" i="35"/>
  <c r="D102" i="35"/>
  <c r="E102" i="35"/>
  <c r="F102" i="35"/>
  <c r="G102" i="35"/>
  <c r="H102" i="35"/>
  <c r="I102" i="35"/>
  <c r="J102" i="35"/>
  <c r="K102" i="35"/>
  <c r="L102" i="35"/>
  <c r="M102" i="35"/>
  <c r="N102" i="35"/>
  <c r="B103" i="35"/>
  <c r="C103" i="35"/>
  <c r="D103" i="35"/>
  <c r="E103" i="35"/>
  <c r="F103" i="35"/>
  <c r="G103" i="35"/>
  <c r="H103" i="35"/>
  <c r="I103" i="35"/>
  <c r="J103" i="35"/>
  <c r="K103" i="35"/>
  <c r="L103" i="35"/>
  <c r="M103" i="35"/>
  <c r="N103" i="35"/>
  <c r="B29" i="34"/>
  <c r="B80" i="35"/>
  <c r="B81" i="35"/>
  <c r="C81" i="35"/>
  <c r="D81" i="35"/>
  <c r="E81" i="35"/>
  <c r="F81" i="35"/>
  <c r="G81" i="35"/>
  <c r="H81" i="35"/>
  <c r="I81" i="35"/>
  <c r="J81" i="35"/>
  <c r="K81" i="35"/>
  <c r="L81" i="35"/>
  <c r="M81" i="35"/>
  <c r="N81" i="35"/>
  <c r="B82" i="35"/>
  <c r="C9" i="34"/>
  <c r="D9" i="34"/>
  <c r="C31" i="34"/>
  <c r="C82" i="35"/>
  <c r="E9" i="34"/>
  <c r="D31" i="34"/>
  <c r="D82" i="35"/>
  <c r="F9" i="34"/>
  <c r="E31" i="34"/>
  <c r="E82" i="35"/>
  <c r="G9" i="34"/>
  <c r="F31" i="34"/>
  <c r="F82" i="35"/>
  <c r="H9" i="34"/>
  <c r="G31" i="34"/>
  <c r="G82" i="35"/>
  <c r="I9" i="34"/>
  <c r="H31" i="34"/>
  <c r="H82" i="35"/>
  <c r="J9" i="34"/>
  <c r="I31" i="34"/>
  <c r="I82" i="35"/>
  <c r="K9" i="34"/>
  <c r="J31" i="34"/>
  <c r="J82" i="35"/>
  <c r="L9" i="34"/>
  <c r="K31" i="34"/>
  <c r="K82" i="35"/>
  <c r="M9" i="34"/>
  <c r="L31" i="34"/>
  <c r="L82" i="35"/>
  <c r="N9" i="34"/>
  <c r="M31" i="34"/>
  <c r="M82" i="35"/>
  <c r="O9" i="34"/>
  <c r="N31" i="34"/>
  <c r="N82" i="35"/>
  <c r="B83" i="35"/>
  <c r="C32" i="34"/>
  <c r="C83" i="35"/>
  <c r="D32" i="34"/>
  <c r="D83" i="35"/>
  <c r="E32" i="34"/>
  <c r="E83" i="35"/>
  <c r="F32" i="34"/>
  <c r="F83" i="35"/>
  <c r="G32" i="34"/>
  <c r="G83" i="35"/>
  <c r="H32" i="34"/>
  <c r="H83" i="35"/>
  <c r="I32" i="34"/>
  <c r="I83" i="35"/>
  <c r="J32" i="34"/>
  <c r="J83" i="35"/>
  <c r="K32" i="34"/>
  <c r="K83" i="35"/>
  <c r="L32" i="34"/>
  <c r="L83" i="35"/>
  <c r="M32" i="34"/>
  <c r="M83" i="35"/>
  <c r="N32" i="34"/>
  <c r="N83" i="35"/>
  <c r="B84" i="35"/>
  <c r="C33" i="34"/>
  <c r="C84" i="35"/>
  <c r="D33" i="34"/>
  <c r="D84" i="35"/>
  <c r="E33" i="34"/>
  <c r="E84" i="35"/>
  <c r="F33" i="34"/>
  <c r="F84" i="35"/>
  <c r="G33" i="34"/>
  <c r="G84" i="35"/>
  <c r="H33" i="34"/>
  <c r="H84" i="35"/>
  <c r="I33" i="34"/>
  <c r="I84" i="35"/>
  <c r="J33" i="34"/>
  <c r="J84" i="35"/>
  <c r="K33" i="34"/>
  <c r="K84" i="35"/>
  <c r="L33" i="34"/>
  <c r="L84" i="35"/>
  <c r="M33" i="34"/>
  <c r="M84" i="35"/>
  <c r="N33" i="34"/>
  <c r="N84" i="35"/>
  <c r="B15" i="34"/>
  <c r="B37" i="35"/>
  <c r="B38" i="35"/>
  <c r="C38" i="35"/>
  <c r="D38" i="35"/>
  <c r="E38" i="35"/>
  <c r="F38" i="35"/>
  <c r="G38" i="35"/>
  <c r="H38" i="35"/>
  <c r="I38" i="35"/>
  <c r="J38" i="35"/>
  <c r="K38" i="35"/>
  <c r="L38" i="35"/>
  <c r="M38" i="35"/>
  <c r="N38" i="35"/>
  <c r="B17" i="34"/>
  <c r="B39" i="35"/>
  <c r="C17" i="34"/>
  <c r="C39" i="35"/>
  <c r="D17" i="34"/>
  <c r="D39" i="35"/>
  <c r="E17" i="34"/>
  <c r="E39" i="35"/>
  <c r="F17" i="34"/>
  <c r="F39" i="35"/>
  <c r="G17" i="34"/>
  <c r="G39" i="35"/>
  <c r="H17" i="34"/>
  <c r="H39" i="35"/>
  <c r="I17" i="34"/>
  <c r="I39" i="35"/>
  <c r="J17" i="34"/>
  <c r="J39" i="35"/>
  <c r="K17" i="34"/>
  <c r="K39" i="35"/>
  <c r="L17" i="34"/>
  <c r="L39" i="35"/>
  <c r="M17" i="34"/>
  <c r="M39" i="35"/>
  <c r="N17" i="34"/>
  <c r="N39" i="35"/>
  <c r="A17" i="34"/>
  <c r="B18" i="34"/>
  <c r="B40" i="35"/>
  <c r="C18" i="34"/>
  <c r="C40" i="35"/>
  <c r="D18" i="34"/>
  <c r="D40" i="35"/>
  <c r="E18" i="34"/>
  <c r="E40" i="35"/>
  <c r="F18" i="34"/>
  <c r="F40" i="35"/>
  <c r="G18" i="34"/>
  <c r="G40" i="35"/>
  <c r="H18" i="34"/>
  <c r="H40" i="35"/>
  <c r="I18" i="34"/>
  <c r="I40" i="35"/>
  <c r="J18" i="34"/>
  <c r="J40" i="35"/>
  <c r="K18" i="34"/>
  <c r="K40" i="35"/>
  <c r="L18" i="34"/>
  <c r="L40" i="35"/>
  <c r="M18" i="34"/>
  <c r="M40" i="35"/>
  <c r="N18" i="34"/>
  <c r="N40" i="35"/>
  <c r="A18" i="34"/>
  <c r="B19" i="34"/>
  <c r="B41" i="35"/>
  <c r="C19" i="34"/>
  <c r="C41" i="35"/>
  <c r="D19" i="34"/>
  <c r="D41" i="35"/>
  <c r="E19" i="34"/>
  <c r="E41" i="35"/>
  <c r="F19" i="34"/>
  <c r="F41" i="35"/>
  <c r="G19" i="34"/>
  <c r="G41" i="35"/>
  <c r="H19" i="34"/>
  <c r="H41" i="35"/>
  <c r="I19" i="34"/>
  <c r="I41" i="35"/>
  <c r="J19" i="34"/>
  <c r="J41" i="35"/>
  <c r="K19" i="34"/>
  <c r="K41" i="35"/>
  <c r="L19" i="34"/>
  <c r="L41" i="35"/>
  <c r="M19" i="34"/>
  <c r="M41" i="35"/>
  <c r="N19" i="34"/>
  <c r="N41" i="35"/>
  <c r="A19" i="34"/>
  <c r="B20" i="34"/>
  <c r="B42" i="35"/>
  <c r="C20" i="34"/>
  <c r="C42" i="35"/>
  <c r="D20" i="34"/>
  <c r="D42" i="35"/>
  <c r="E20" i="34"/>
  <c r="E42" i="35"/>
  <c r="F20" i="34"/>
  <c r="F42" i="35"/>
  <c r="G20" i="34"/>
  <c r="G42" i="35"/>
  <c r="H20" i="34"/>
  <c r="H42" i="35"/>
  <c r="I20" i="34"/>
  <c r="I42" i="35"/>
  <c r="J20" i="34"/>
  <c r="J42" i="35"/>
  <c r="K20" i="34"/>
  <c r="K42" i="35"/>
  <c r="L20" i="34"/>
  <c r="L42" i="35"/>
  <c r="M20" i="34"/>
  <c r="M42" i="35"/>
  <c r="N20" i="34"/>
  <c r="N42" i="35"/>
  <c r="A20" i="34"/>
  <c r="B21" i="34"/>
  <c r="B43" i="35"/>
  <c r="C21" i="34"/>
  <c r="C43" i="35"/>
  <c r="D21" i="34"/>
  <c r="D43" i="35"/>
  <c r="E21" i="34"/>
  <c r="E43" i="35"/>
  <c r="F21" i="34"/>
  <c r="F43" i="35"/>
  <c r="G21" i="34"/>
  <c r="G43" i="35"/>
  <c r="H21" i="34"/>
  <c r="H43" i="35"/>
  <c r="I21" i="34"/>
  <c r="I43" i="35"/>
  <c r="J21" i="34"/>
  <c r="J43" i="35"/>
  <c r="K21" i="34"/>
  <c r="K43" i="35"/>
  <c r="L21" i="34"/>
  <c r="L43" i="35"/>
  <c r="M21" i="34"/>
  <c r="M43" i="35"/>
  <c r="N21" i="34"/>
  <c r="N43" i="35"/>
  <c r="A21" i="34"/>
  <c r="B22" i="34"/>
  <c r="B44" i="35"/>
  <c r="C22" i="34"/>
  <c r="C44" i="35"/>
  <c r="D22" i="34"/>
  <c r="D44" i="35"/>
  <c r="E22" i="34"/>
  <c r="E44" i="35"/>
  <c r="F22" i="34"/>
  <c r="F44" i="35"/>
  <c r="G22" i="34"/>
  <c r="G44" i="35"/>
  <c r="H22" i="34"/>
  <c r="H44" i="35"/>
  <c r="I22" i="34"/>
  <c r="I44" i="35"/>
  <c r="J22" i="34"/>
  <c r="J44" i="35"/>
  <c r="K22" i="34"/>
  <c r="K44" i="35"/>
  <c r="L22" i="34"/>
  <c r="L44" i="35"/>
  <c r="M22" i="34"/>
  <c r="M44" i="35"/>
  <c r="N22" i="34"/>
  <c r="N44" i="35"/>
  <c r="A22" i="34"/>
  <c r="B23" i="34"/>
  <c r="B45" i="35"/>
  <c r="C23" i="34"/>
  <c r="C45" i="35"/>
  <c r="D23" i="34"/>
  <c r="D45" i="35"/>
  <c r="E23" i="34"/>
  <c r="E45" i="35"/>
  <c r="F23" i="34"/>
  <c r="F45" i="35"/>
  <c r="G23" i="34"/>
  <c r="G45" i="35"/>
  <c r="H23" i="34"/>
  <c r="H45" i="35"/>
  <c r="I23" i="34"/>
  <c r="I45" i="35"/>
  <c r="J23" i="34"/>
  <c r="J45" i="35"/>
  <c r="K23" i="34"/>
  <c r="K45" i="35"/>
  <c r="L23" i="34"/>
  <c r="L45" i="35"/>
  <c r="M23" i="34"/>
  <c r="M45" i="35"/>
  <c r="N23" i="34"/>
  <c r="N45" i="35"/>
  <c r="A23" i="34"/>
  <c r="B24" i="34"/>
  <c r="B46" i="35"/>
  <c r="C24" i="34"/>
  <c r="C46" i="35"/>
  <c r="D24" i="34"/>
  <c r="D46" i="35"/>
  <c r="E24" i="34"/>
  <c r="E46" i="35"/>
  <c r="F24" i="34"/>
  <c r="F46" i="35"/>
  <c r="G24" i="34"/>
  <c r="G46" i="35"/>
  <c r="H24" i="34"/>
  <c r="H46" i="35"/>
  <c r="I24" i="34"/>
  <c r="I46" i="35"/>
  <c r="J24" i="34"/>
  <c r="J46" i="35"/>
  <c r="K24" i="34"/>
  <c r="K46" i="35"/>
  <c r="L24" i="34"/>
  <c r="L46" i="35"/>
  <c r="M24" i="34"/>
  <c r="M46" i="35"/>
  <c r="N24" i="34"/>
  <c r="N46" i="35"/>
  <c r="A24" i="34"/>
  <c r="B25" i="34"/>
  <c r="B47" i="35"/>
  <c r="C25" i="34"/>
  <c r="C47" i="35"/>
  <c r="D25" i="34"/>
  <c r="D47" i="35"/>
  <c r="E25" i="34"/>
  <c r="E47" i="35"/>
  <c r="F25" i="34"/>
  <c r="F47" i="35"/>
  <c r="G25" i="34"/>
  <c r="G47" i="35"/>
  <c r="H25" i="34"/>
  <c r="H47" i="35"/>
  <c r="I25" i="34"/>
  <c r="I47" i="35"/>
  <c r="J25" i="34"/>
  <c r="J47" i="35"/>
  <c r="K25" i="34"/>
  <c r="K47" i="35"/>
  <c r="L25" i="34"/>
  <c r="L47" i="35"/>
  <c r="M25" i="34"/>
  <c r="M47" i="35"/>
  <c r="N25" i="34"/>
  <c r="N47" i="35"/>
  <c r="A25" i="34"/>
  <c r="B26" i="34"/>
  <c r="B48" i="35"/>
  <c r="C26" i="34"/>
  <c r="C48" i="35"/>
  <c r="D26" i="34"/>
  <c r="D48" i="35"/>
  <c r="E26" i="34"/>
  <c r="E48" i="35"/>
  <c r="F26" i="34"/>
  <c r="F48" i="35"/>
  <c r="G26" i="34"/>
  <c r="G48" i="35"/>
  <c r="H26" i="34"/>
  <c r="H48" i="35"/>
  <c r="I26" i="34"/>
  <c r="I48" i="35"/>
  <c r="J26" i="34"/>
  <c r="J48" i="35"/>
  <c r="K26" i="34"/>
  <c r="K48" i="35"/>
  <c r="L26" i="34"/>
  <c r="L48" i="35"/>
  <c r="M26" i="34"/>
  <c r="M48" i="35"/>
  <c r="N26" i="34"/>
  <c r="N48" i="35"/>
  <c r="A26" i="34"/>
  <c r="B49" i="35"/>
  <c r="C27" i="34"/>
  <c r="C49" i="35"/>
  <c r="D27" i="34"/>
  <c r="D49" i="35"/>
  <c r="E27" i="34"/>
  <c r="E49" i="35"/>
  <c r="F27" i="34"/>
  <c r="F49" i="35"/>
  <c r="G27" i="34"/>
  <c r="G49" i="35"/>
  <c r="H27" i="34"/>
  <c r="H49" i="35"/>
  <c r="I27" i="34"/>
  <c r="I49" i="35"/>
  <c r="J27" i="34"/>
  <c r="J49" i="35"/>
  <c r="K27" i="34"/>
  <c r="K49" i="35"/>
  <c r="L27" i="34"/>
  <c r="L49" i="35"/>
  <c r="M27" i="34"/>
  <c r="M49" i="35"/>
  <c r="N27" i="34"/>
  <c r="N49" i="35"/>
  <c r="B8" i="34"/>
  <c r="B17" i="35"/>
  <c r="B18" i="35"/>
  <c r="C18" i="35"/>
  <c r="D18" i="35"/>
  <c r="E18" i="35"/>
  <c r="F18" i="35"/>
  <c r="G18" i="35"/>
  <c r="H18" i="35"/>
  <c r="I18" i="35"/>
  <c r="J18" i="35"/>
  <c r="K18" i="35"/>
  <c r="L18" i="35"/>
  <c r="M18" i="35"/>
  <c r="N18" i="35"/>
  <c r="B19" i="35"/>
  <c r="C11" i="34"/>
  <c r="C19" i="35"/>
  <c r="D11" i="34"/>
  <c r="D19" i="35"/>
  <c r="E11" i="34"/>
  <c r="E19" i="35"/>
  <c r="F11" i="34"/>
  <c r="F19" i="35"/>
  <c r="G11" i="34"/>
  <c r="G19" i="35"/>
  <c r="H11" i="34"/>
  <c r="H19" i="35"/>
  <c r="I11" i="34"/>
  <c r="I19" i="35"/>
  <c r="J11" i="34"/>
  <c r="J19" i="35"/>
  <c r="K11" i="34"/>
  <c r="K19" i="35"/>
  <c r="L11" i="34"/>
  <c r="L19" i="35"/>
  <c r="M11" i="34"/>
  <c r="M19" i="35"/>
  <c r="N11" i="34"/>
  <c r="N19" i="35"/>
  <c r="B20" i="35"/>
  <c r="C12" i="34"/>
  <c r="C20" i="35"/>
  <c r="D12" i="34"/>
  <c r="D20" i="35"/>
  <c r="E12" i="34"/>
  <c r="E20" i="35"/>
  <c r="F12" i="34"/>
  <c r="F20" i="35"/>
  <c r="G12" i="34"/>
  <c r="G20" i="35"/>
  <c r="H12" i="34"/>
  <c r="H20" i="35"/>
  <c r="I12" i="34"/>
  <c r="I20" i="35"/>
  <c r="J12" i="34"/>
  <c r="J20" i="35"/>
  <c r="K12" i="34"/>
  <c r="K20" i="35"/>
  <c r="L12" i="34"/>
  <c r="L20" i="35"/>
  <c r="M12" i="34"/>
  <c r="M20" i="35"/>
  <c r="N12" i="34"/>
  <c r="N20" i="35"/>
  <c r="B21" i="35"/>
  <c r="C13" i="34"/>
  <c r="C21" i="35"/>
  <c r="D13" i="34"/>
  <c r="D21" i="35"/>
  <c r="E13" i="34"/>
  <c r="E21" i="35"/>
  <c r="F13" i="34"/>
  <c r="F21" i="35"/>
  <c r="G13" i="34"/>
  <c r="G21" i="35"/>
  <c r="H13" i="34"/>
  <c r="H21" i="35"/>
  <c r="I13" i="34"/>
  <c r="I21" i="35"/>
  <c r="J13" i="34"/>
  <c r="J21" i="35"/>
  <c r="K13" i="34"/>
  <c r="K21" i="35"/>
  <c r="L13" i="34"/>
  <c r="L21" i="35"/>
  <c r="M13" i="34"/>
  <c r="M21" i="35"/>
  <c r="N13" i="34"/>
  <c r="N21" i="35"/>
  <c r="B69" i="36"/>
  <c r="B53" i="36"/>
  <c r="B6" i="36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I44" i="34"/>
  <c r="I43" i="34"/>
  <c r="I42" i="34"/>
  <c r="I41" i="34"/>
  <c r="F42" i="34"/>
  <c r="F41" i="34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W125" i="1"/>
  <c r="W126" i="1"/>
  <c r="W127" i="1"/>
  <c r="W128" i="1"/>
  <c r="W129" i="1"/>
  <c r="W130" i="1"/>
  <c r="W131" i="1"/>
  <c r="W132" i="1"/>
  <c r="W133" i="1"/>
  <c r="W134" i="1"/>
  <c r="W135" i="1"/>
  <c r="W136" i="1"/>
  <c r="W137" i="1"/>
  <c r="W138" i="1"/>
  <c r="W139" i="1"/>
  <c r="W140" i="1"/>
  <c r="W141" i="1"/>
  <c r="W142" i="1"/>
  <c r="W143" i="1"/>
  <c r="W144" i="1"/>
  <c r="W145" i="1"/>
  <c r="W146" i="1"/>
  <c r="W147" i="1"/>
  <c r="W148" i="1"/>
  <c r="W149" i="1"/>
  <c r="W150" i="1"/>
  <c r="W151" i="1"/>
  <c r="W152" i="1"/>
  <c r="W153" i="1"/>
  <c r="W154" i="1"/>
  <c r="W155" i="1"/>
  <c r="W156" i="1"/>
  <c r="W157" i="1"/>
  <c r="W158" i="1"/>
  <c r="W159" i="1"/>
  <c r="W160" i="1"/>
  <c r="W161" i="1"/>
  <c r="W162" i="1"/>
  <c r="W163" i="1"/>
  <c r="W164" i="1"/>
  <c r="W165" i="1"/>
  <c r="W166" i="1"/>
  <c r="W167" i="1"/>
  <c r="W168" i="1"/>
  <c r="W169" i="1"/>
  <c r="W170" i="1"/>
  <c r="W171" i="1"/>
  <c r="W172" i="1"/>
  <c r="W173" i="1"/>
  <c r="W174" i="1"/>
  <c r="W175" i="1"/>
  <c r="W176" i="1"/>
  <c r="W177" i="1"/>
  <c r="W178" i="1"/>
  <c r="W179" i="1"/>
  <c r="W180" i="1"/>
  <c r="W181" i="1"/>
  <c r="W182" i="1"/>
  <c r="W183" i="1"/>
  <c r="W184" i="1"/>
  <c r="W185" i="1"/>
  <c r="W186" i="1"/>
  <c r="W187" i="1"/>
  <c r="W188" i="1"/>
  <c r="W189" i="1"/>
  <c r="W190" i="1"/>
  <c r="W191" i="1"/>
  <c r="W192" i="1"/>
  <c r="W193" i="1"/>
  <c r="W194" i="1"/>
  <c r="W195" i="1"/>
  <c r="W196" i="1"/>
  <c r="W197" i="1"/>
  <c r="W198" i="1"/>
  <c r="W199" i="1"/>
  <c r="W200" i="1"/>
  <c r="W201" i="1"/>
  <c r="W202" i="1"/>
  <c r="W203" i="1"/>
  <c r="W204" i="1"/>
  <c r="W205" i="1"/>
  <c r="W206" i="1"/>
  <c r="W207" i="1"/>
  <c r="C42" i="34"/>
  <c r="C41" i="34"/>
  <c r="F8" i="47"/>
  <c r="F9" i="47"/>
  <c r="F10" i="47"/>
  <c r="F11" i="47"/>
  <c r="F12" i="47"/>
  <c r="F13" i="47"/>
  <c r="F14" i="47"/>
  <c r="F15" i="47"/>
  <c r="F16" i="47"/>
  <c r="F17" i="47"/>
  <c r="F18" i="47"/>
  <c r="F19" i="47"/>
  <c r="F20" i="47"/>
  <c r="F21" i="47"/>
  <c r="F22" i="47"/>
  <c r="F23" i="47"/>
  <c r="F24" i="47"/>
  <c r="F25" i="47"/>
  <c r="F26" i="47"/>
  <c r="F27" i="47"/>
  <c r="F28" i="47"/>
  <c r="F29" i="47"/>
  <c r="F30" i="47"/>
  <c r="F31" i="47"/>
  <c r="F32" i="47"/>
  <c r="F33" i="47"/>
  <c r="F34" i="47"/>
  <c r="F35" i="47"/>
  <c r="F36" i="47"/>
  <c r="F37" i="47"/>
  <c r="F38" i="47"/>
  <c r="F39" i="47"/>
  <c r="F40" i="47"/>
  <c r="F41" i="47"/>
  <c r="F42" i="47"/>
  <c r="F43" i="47"/>
  <c r="F44" i="47"/>
  <c r="F45" i="47"/>
  <c r="F46" i="47"/>
  <c r="F47" i="47"/>
  <c r="F48" i="47"/>
  <c r="F49" i="47"/>
  <c r="F50" i="47"/>
  <c r="F51" i="47"/>
  <c r="F52" i="47"/>
  <c r="F53" i="47"/>
  <c r="F54" i="47"/>
  <c r="F55" i="47"/>
  <c r="F56" i="47"/>
  <c r="F57" i="47"/>
  <c r="F58" i="47"/>
  <c r="F59" i="47"/>
  <c r="F60" i="47"/>
  <c r="F61" i="47"/>
  <c r="F62" i="47"/>
  <c r="F63" i="47"/>
  <c r="F64" i="47"/>
  <c r="F65" i="47"/>
  <c r="F66" i="47"/>
  <c r="F67" i="47"/>
  <c r="F68" i="47"/>
  <c r="F69" i="47"/>
  <c r="F70" i="47"/>
  <c r="F71" i="47"/>
  <c r="F72" i="47"/>
  <c r="F73" i="47"/>
  <c r="F74" i="47"/>
  <c r="F75" i="47"/>
  <c r="F76" i="47"/>
  <c r="F77" i="47"/>
  <c r="F78" i="47"/>
  <c r="F79" i="47"/>
  <c r="F80" i="47"/>
  <c r="F81" i="47"/>
  <c r="F82" i="47"/>
  <c r="F83" i="47"/>
  <c r="F84" i="47"/>
  <c r="F85" i="47"/>
  <c r="F86" i="47"/>
  <c r="F87" i="47"/>
  <c r="F88" i="47"/>
  <c r="F89" i="47"/>
  <c r="F90" i="47"/>
  <c r="F91" i="47"/>
  <c r="F92" i="47"/>
  <c r="F93" i="47"/>
  <c r="F94" i="47"/>
  <c r="F95" i="47"/>
  <c r="F96" i="47"/>
  <c r="F97" i="47"/>
  <c r="F98" i="47"/>
  <c r="F99" i="47"/>
  <c r="F100" i="47"/>
  <c r="F101" i="47"/>
  <c r="F102" i="47"/>
  <c r="F103" i="47"/>
  <c r="F104" i="47"/>
  <c r="F105" i="47"/>
  <c r="F106" i="47"/>
  <c r="F107" i="47"/>
  <c r="F108" i="47"/>
  <c r="F109" i="47"/>
  <c r="F110" i="47"/>
  <c r="F111" i="47"/>
  <c r="F112" i="47"/>
  <c r="F113" i="47"/>
  <c r="F114" i="47"/>
  <c r="F115" i="47"/>
  <c r="F116" i="47"/>
  <c r="F117" i="47"/>
  <c r="F118" i="47"/>
  <c r="F119" i="47"/>
  <c r="F120" i="47"/>
  <c r="F121" i="47"/>
  <c r="F122" i="47"/>
  <c r="F123" i="47"/>
  <c r="F124" i="47"/>
  <c r="F125" i="47"/>
  <c r="F126" i="47"/>
  <c r="F127" i="47"/>
  <c r="F128" i="47"/>
  <c r="F129" i="47"/>
  <c r="F130" i="47"/>
  <c r="F131" i="47"/>
  <c r="F132" i="47"/>
  <c r="F133" i="47"/>
  <c r="F134" i="47"/>
  <c r="F135" i="47"/>
  <c r="F136" i="47"/>
  <c r="F137" i="47"/>
  <c r="F138" i="47"/>
  <c r="F139" i="47"/>
  <c r="F140" i="47"/>
  <c r="F141" i="47"/>
  <c r="F142" i="47"/>
  <c r="F143" i="47"/>
  <c r="F144" i="47"/>
  <c r="F145" i="47"/>
  <c r="F146" i="47"/>
  <c r="F147" i="47"/>
  <c r="F148" i="47"/>
  <c r="F149" i="47"/>
  <c r="F150" i="47"/>
  <c r="F151" i="47"/>
  <c r="F152" i="47"/>
  <c r="F153" i="47"/>
  <c r="F154" i="47"/>
  <c r="F155" i="47"/>
  <c r="F156" i="47"/>
  <c r="F157" i="47"/>
  <c r="F158" i="47"/>
  <c r="F159" i="47"/>
  <c r="F160" i="47"/>
  <c r="F161" i="47"/>
  <c r="F162" i="47"/>
  <c r="F163" i="47"/>
  <c r="F164" i="47"/>
  <c r="F165" i="47"/>
  <c r="F166" i="47"/>
  <c r="F167" i="47"/>
  <c r="F168" i="47"/>
  <c r="F169" i="47"/>
  <c r="F170" i="47"/>
  <c r="F171" i="47"/>
  <c r="F172" i="47"/>
  <c r="F173" i="47"/>
  <c r="F174" i="47"/>
  <c r="F175" i="47"/>
  <c r="F176" i="47"/>
  <c r="F177" i="47"/>
  <c r="F178" i="47"/>
  <c r="F179" i="47"/>
  <c r="F180" i="47"/>
  <c r="F181" i="47"/>
  <c r="F182" i="47"/>
  <c r="F183" i="47"/>
  <c r="F184" i="47"/>
  <c r="F185" i="47"/>
  <c r="F186" i="47"/>
  <c r="F187" i="47"/>
  <c r="F188" i="47"/>
  <c r="F189" i="47"/>
  <c r="F190" i="47"/>
  <c r="F191" i="47"/>
  <c r="F192" i="47"/>
  <c r="F193" i="47"/>
  <c r="F194" i="47"/>
  <c r="F195" i="47"/>
  <c r="F196" i="47"/>
  <c r="F197" i="47"/>
  <c r="F198" i="47"/>
  <c r="F199" i="47"/>
  <c r="F200" i="47"/>
  <c r="F201" i="47"/>
  <c r="F202" i="47"/>
  <c r="F203" i="47"/>
  <c r="F204" i="47"/>
  <c r="F205" i="47"/>
  <c r="F206" i="47"/>
  <c r="F207" i="47"/>
  <c r="G21" i="47"/>
  <c r="G22" i="47"/>
  <c r="G23" i="47"/>
  <c r="G24" i="47"/>
  <c r="G25" i="47"/>
  <c r="G26" i="47"/>
  <c r="G27" i="47"/>
  <c r="G28" i="47"/>
  <c r="G29" i="47"/>
  <c r="G30" i="47"/>
  <c r="G31" i="47"/>
  <c r="G32" i="47"/>
  <c r="G33" i="47"/>
  <c r="G34" i="47"/>
  <c r="G35" i="47"/>
  <c r="G36" i="47"/>
  <c r="G37" i="47"/>
  <c r="G38" i="47"/>
  <c r="G39" i="47"/>
  <c r="G40" i="47"/>
  <c r="G41" i="47"/>
  <c r="G42" i="47"/>
  <c r="G43" i="47"/>
  <c r="G44" i="47"/>
  <c r="G45" i="47"/>
  <c r="G46" i="47"/>
  <c r="G47" i="47"/>
  <c r="G48" i="47"/>
  <c r="G49" i="47"/>
  <c r="G50" i="47"/>
  <c r="G51" i="47"/>
  <c r="G52" i="47"/>
  <c r="G53" i="47"/>
  <c r="G54" i="47"/>
  <c r="G55" i="47"/>
  <c r="G56" i="47"/>
  <c r="G57" i="47"/>
  <c r="G58" i="47"/>
  <c r="G59" i="47"/>
  <c r="G60" i="47"/>
  <c r="G61" i="47"/>
  <c r="G62" i="47"/>
  <c r="G63" i="47"/>
  <c r="G64" i="47"/>
  <c r="G65" i="47"/>
  <c r="G66" i="47"/>
  <c r="G67" i="47"/>
  <c r="G68" i="47"/>
  <c r="G69" i="47"/>
  <c r="G70" i="47"/>
  <c r="G71" i="47"/>
  <c r="G72" i="47"/>
  <c r="G73" i="47"/>
  <c r="G74" i="47"/>
  <c r="G75" i="47"/>
  <c r="G76" i="47"/>
  <c r="G77" i="47"/>
  <c r="G78" i="47"/>
  <c r="G79" i="47"/>
  <c r="G80" i="47"/>
  <c r="G81" i="47"/>
  <c r="G82" i="47"/>
  <c r="G83" i="47"/>
  <c r="G84" i="47"/>
  <c r="G85" i="47"/>
  <c r="G86" i="47"/>
  <c r="G87" i="47"/>
  <c r="G88" i="47"/>
  <c r="G89" i="47"/>
  <c r="G90" i="47"/>
  <c r="G91" i="47"/>
  <c r="G92" i="47"/>
  <c r="G93" i="47"/>
  <c r="G94" i="47"/>
  <c r="G95" i="47"/>
  <c r="G96" i="47"/>
  <c r="G97" i="47"/>
  <c r="G98" i="47"/>
  <c r="G99" i="47"/>
  <c r="G100" i="47"/>
  <c r="G101" i="47"/>
  <c r="G102" i="47"/>
  <c r="G103" i="47"/>
  <c r="G104" i="47"/>
  <c r="G105" i="47"/>
  <c r="G106" i="47"/>
  <c r="G107" i="47"/>
  <c r="G108" i="47"/>
  <c r="G109" i="47"/>
  <c r="G110" i="47"/>
  <c r="G111" i="47"/>
  <c r="G112" i="47"/>
  <c r="G113" i="47"/>
  <c r="G114" i="47"/>
  <c r="G115" i="47"/>
  <c r="G116" i="47"/>
  <c r="G117" i="47"/>
  <c r="G118" i="47"/>
  <c r="G119" i="47"/>
  <c r="G120" i="47"/>
  <c r="G121" i="47"/>
  <c r="G122" i="47"/>
  <c r="G123" i="47"/>
  <c r="G124" i="47"/>
  <c r="G125" i="47"/>
  <c r="G126" i="47"/>
  <c r="G127" i="47"/>
  <c r="G128" i="47"/>
  <c r="G129" i="47"/>
  <c r="G130" i="47"/>
  <c r="G131" i="47"/>
  <c r="G132" i="47"/>
  <c r="G133" i="47"/>
  <c r="G134" i="47"/>
  <c r="G135" i="47"/>
  <c r="G136" i="47"/>
  <c r="G137" i="47"/>
  <c r="G138" i="47"/>
  <c r="G139" i="47"/>
  <c r="G140" i="47"/>
  <c r="G141" i="47"/>
  <c r="G142" i="47"/>
  <c r="G143" i="47"/>
  <c r="G144" i="47"/>
  <c r="G145" i="47"/>
  <c r="G146" i="47"/>
  <c r="G147" i="47"/>
  <c r="G148" i="47"/>
  <c r="G149" i="47"/>
  <c r="G150" i="47"/>
  <c r="G151" i="47"/>
  <c r="G152" i="47"/>
  <c r="G153" i="47"/>
  <c r="G154" i="47"/>
  <c r="G155" i="47"/>
  <c r="G156" i="47"/>
  <c r="G157" i="47"/>
  <c r="G158" i="47"/>
  <c r="G159" i="47"/>
  <c r="G160" i="47"/>
  <c r="G161" i="47"/>
  <c r="G162" i="47"/>
  <c r="G163" i="47"/>
  <c r="G164" i="47"/>
  <c r="G165" i="47"/>
  <c r="G166" i="47"/>
  <c r="G167" i="47"/>
  <c r="G168" i="47"/>
  <c r="G169" i="47"/>
  <c r="G170" i="47"/>
  <c r="G171" i="47"/>
  <c r="G172" i="47"/>
  <c r="G173" i="47"/>
  <c r="G174" i="47"/>
  <c r="G175" i="47"/>
  <c r="G176" i="47"/>
  <c r="G177" i="47"/>
  <c r="G178" i="47"/>
  <c r="G179" i="47"/>
  <c r="G180" i="47"/>
  <c r="G181" i="47"/>
  <c r="G182" i="47"/>
  <c r="G183" i="47"/>
  <c r="G184" i="47"/>
  <c r="G185" i="47"/>
  <c r="G186" i="47"/>
  <c r="G187" i="47"/>
  <c r="G188" i="47"/>
  <c r="G189" i="47"/>
  <c r="G190" i="47"/>
  <c r="G191" i="47"/>
  <c r="G192" i="47"/>
  <c r="G193" i="47"/>
  <c r="G194" i="47"/>
  <c r="G195" i="47"/>
  <c r="G196" i="47"/>
  <c r="G197" i="47"/>
  <c r="G198" i="47"/>
  <c r="G199" i="47"/>
  <c r="G200" i="47"/>
  <c r="G201" i="47"/>
  <c r="G202" i="47"/>
  <c r="G203" i="47"/>
  <c r="G204" i="47"/>
  <c r="G205" i="47"/>
  <c r="G206" i="47"/>
  <c r="G207" i="47"/>
  <c r="J9" i="46"/>
  <c r="K9" i="46"/>
  <c r="J10" i="46"/>
  <c r="K10" i="46"/>
  <c r="J11" i="46"/>
  <c r="K11" i="46"/>
  <c r="J12" i="46"/>
  <c r="K12" i="46"/>
  <c r="J13" i="46"/>
  <c r="K13" i="46"/>
  <c r="J14" i="46"/>
  <c r="K14" i="46"/>
  <c r="J15" i="46"/>
  <c r="K15" i="46"/>
  <c r="J16" i="46"/>
  <c r="K16" i="46"/>
  <c r="J17" i="46"/>
  <c r="K17" i="46"/>
  <c r="K18" i="46"/>
  <c r="K19" i="46"/>
  <c r="K20" i="46"/>
  <c r="K21" i="46"/>
  <c r="K22" i="46"/>
  <c r="K23" i="46"/>
  <c r="K24" i="46"/>
  <c r="K25" i="46"/>
  <c r="K26" i="46"/>
  <c r="K27" i="46"/>
  <c r="K28" i="46"/>
  <c r="K29" i="46"/>
  <c r="K30" i="46"/>
  <c r="K31" i="46"/>
  <c r="K32" i="46"/>
  <c r="K33" i="46"/>
  <c r="K34" i="46"/>
  <c r="K35" i="46"/>
  <c r="K36" i="46"/>
  <c r="K37" i="46"/>
  <c r="K38" i="46"/>
  <c r="K39" i="46"/>
  <c r="K40" i="46"/>
  <c r="K41" i="46"/>
  <c r="K42" i="46"/>
  <c r="K43" i="46"/>
  <c r="K44" i="46"/>
  <c r="K45" i="46"/>
  <c r="K46" i="46"/>
  <c r="K47" i="46"/>
  <c r="K48" i="46"/>
  <c r="K49" i="46"/>
  <c r="K50" i="46"/>
  <c r="K51" i="46"/>
  <c r="K52" i="46"/>
  <c r="K53" i="46"/>
  <c r="K54" i="46"/>
  <c r="K55" i="46"/>
  <c r="K56" i="46"/>
  <c r="K57" i="46"/>
  <c r="K58" i="46"/>
  <c r="K59" i="46"/>
  <c r="K60" i="46"/>
  <c r="K61" i="46"/>
  <c r="K62" i="46"/>
  <c r="K63" i="46"/>
  <c r="K64" i="46"/>
  <c r="K65" i="46"/>
  <c r="K66" i="46"/>
  <c r="K67" i="46"/>
  <c r="K68" i="46"/>
  <c r="K69" i="46"/>
  <c r="K70" i="46"/>
  <c r="K71" i="46"/>
  <c r="K72" i="46"/>
  <c r="K73" i="46"/>
  <c r="K74" i="46"/>
  <c r="K75" i="46"/>
  <c r="K76" i="46"/>
  <c r="K77" i="46"/>
  <c r="K78" i="46"/>
  <c r="K79" i="46"/>
  <c r="K80" i="46"/>
  <c r="K81" i="46"/>
  <c r="K82" i="46"/>
  <c r="K83" i="46"/>
  <c r="K84" i="46"/>
  <c r="K85" i="46"/>
  <c r="K86" i="46"/>
  <c r="K87" i="46"/>
  <c r="K88" i="46"/>
  <c r="K89" i="46"/>
  <c r="K90" i="46"/>
  <c r="K91" i="46"/>
  <c r="K92" i="46"/>
  <c r="K93" i="46"/>
  <c r="K94" i="46"/>
  <c r="K95" i="46"/>
  <c r="K96" i="46"/>
  <c r="K97" i="46"/>
  <c r="K98" i="46"/>
  <c r="K99" i="46"/>
  <c r="K100" i="46"/>
  <c r="K101" i="46"/>
  <c r="K102" i="46"/>
  <c r="K103" i="46"/>
  <c r="K104" i="46"/>
  <c r="K105" i="46"/>
  <c r="K106" i="46"/>
  <c r="K107" i="46"/>
  <c r="K108" i="46"/>
  <c r="K109" i="46"/>
  <c r="K110" i="46"/>
  <c r="K111" i="46"/>
  <c r="K112" i="46"/>
  <c r="K113" i="46"/>
  <c r="K114" i="46"/>
  <c r="K115" i="46"/>
  <c r="K116" i="46"/>
  <c r="K117" i="46"/>
  <c r="K118" i="46"/>
  <c r="K119" i="46"/>
  <c r="K120" i="46"/>
  <c r="K121" i="46"/>
  <c r="K122" i="46"/>
  <c r="K123" i="46"/>
  <c r="K124" i="46"/>
  <c r="K125" i="46"/>
  <c r="K126" i="46"/>
  <c r="K127" i="46"/>
  <c r="K128" i="46"/>
  <c r="K129" i="46"/>
  <c r="K130" i="46"/>
  <c r="K131" i="46"/>
  <c r="K132" i="46"/>
  <c r="K133" i="46"/>
  <c r="K134" i="46"/>
  <c r="K135" i="46"/>
  <c r="K136" i="46"/>
  <c r="K137" i="46"/>
  <c r="K138" i="46"/>
  <c r="K139" i="46"/>
  <c r="K140" i="46"/>
  <c r="K141" i="46"/>
  <c r="K142" i="46"/>
  <c r="K143" i="46"/>
  <c r="K144" i="46"/>
  <c r="K145" i="46"/>
  <c r="K146" i="46"/>
  <c r="K147" i="46"/>
  <c r="K148" i="46"/>
  <c r="K149" i="46"/>
  <c r="K150" i="46"/>
  <c r="K151" i="46"/>
  <c r="K152" i="46"/>
  <c r="K153" i="46"/>
  <c r="K154" i="46"/>
  <c r="K155" i="46"/>
  <c r="K156" i="46"/>
  <c r="K157" i="46"/>
  <c r="K158" i="46"/>
  <c r="K159" i="46"/>
  <c r="K160" i="46"/>
  <c r="K161" i="46"/>
  <c r="K162" i="46"/>
  <c r="K163" i="46"/>
  <c r="K164" i="46"/>
  <c r="K165" i="46"/>
  <c r="K166" i="46"/>
  <c r="K167" i="46"/>
  <c r="K168" i="46"/>
  <c r="K169" i="46"/>
  <c r="K170" i="46"/>
  <c r="K171" i="46"/>
  <c r="K172" i="46"/>
  <c r="K173" i="46"/>
  <c r="K174" i="46"/>
  <c r="K175" i="46"/>
  <c r="K176" i="46"/>
  <c r="K177" i="46"/>
  <c r="K178" i="46"/>
  <c r="K179" i="46"/>
  <c r="K180" i="46"/>
  <c r="K181" i="46"/>
  <c r="K182" i="46"/>
  <c r="K183" i="46"/>
  <c r="K184" i="46"/>
  <c r="K185" i="46"/>
  <c r="K186" i="46"/>
  <c r="K187" i="46"/>
  <c r="K188" i="46"/>
  <c r="K189" i="46"/>
  <c r="K190" i="46"/>
  <c r="K191" i="46"/>
  <c r="K192" i="46"/>
  <c r="K193" i="46"/>
  <c r="K194" i="46"/>
  <c r="K195" i="46"/>
  <c r="K196" i="46"/>
  <c r="K197" i="46"/>
  <c r="K198" i="46"/>
  <c r="K199" i="46"/>
  <c r="K200" i="46"/>
  <c r="K201" i="46"/>
  <c r="K202" i="46"/>
  <c r="K203" i="46"/>
  <c r="K204" i="46"/>
  <c r="K205" i="46"/>
  <c r="K206" i="46"/>
  <c r="K207" i="46"/>
  <c r="J8" i="46"/>
  <c r="I8" i="46"/>
  <c r="K8" i="46"/>
  <c r="J18" i="46"/>
  <c r="J19" i="46"/>
  <c r="J20" i="46"/>
  <c r="J21" i="46"/>
  <c r="J22" i="46"/>
  <c r="J23" i="46"/>
  <c r="J24" i="46"/>
  <c r="J25" i="46"/>
  <c r="J26" i="46"/>
  <c r="J27" i="46"/>
  <c r="J28" i="46"/>
  <c r="J29" i="46"/>
  <c r="J30" i="46"/>
  <c r="J31" i="46"/>
  <c r="J32" i="46"/>
  <c r="J33" i="46"/>
  <c r="J34" i="46"/>
  <c r="J35" i="46"/>
  <c r="J36" i="46"/>
  <c r="J37" i="46"/>
  <c r="J38" i="46"/>
  <c r="J39" i="46"/>
  <c r="J40" i="46"/>
  <c r="J41" i="46"/>
  <c r="J42" i="46"/>
  <c r="J43" i="46"/>
  <c r="J44" i="46"/>
  <c r="J45" i="46"/>
  <c r="J46" i="46"/>
  <c r="J47" i="46"/>
  <c r="J48" i="46"/>
  <c r="J49" i="46"/>
  <c r="J50" i="46"/>
  <c r="J51" i="46"/>
  <c r="J52" i="46"/>
  <c r="J53" i="46"/>
  <c r="J54" i="46"/>
  <c r="J55" i="46"/>
  <c r="J56" i="46"/>
  <c r="J57" i="46"/>
  <c r="J58" i="46"/>
  <c r="J59" i="46"/>
  <c r="J60" i="46"/>
  <c r="J61" i="46"/>
  <c r="J62" i="46"/>
  <c r="J63" i="46"/>
  <c r="J64" i="46"/>
  <c r="J65" i="46"/>
  <c r="J66" i="46"/>
  <c r="J67" i="46"/>
  <c r="J68" i="46"/>
  <c r="J69" i="46"/>
  <c r="J70" i="46"/>
  <c r="J71" i="46"/>
  <c r="J72" i="46"/>
  <c r="J73" i="46"/>
  <c r="J74" i="46"/>
  <c r="J75" i="46"/>
  <c r="J76" i="46"/>
  <c r="J77" i="46"/>
  <c r="J78" i="46"/>
  <c r="J79" i="46"/>
  <c r="J80" i="46"/>
  <c r="J81" i="46"/>
  <c r="J82" i="46"/>
  <c r="J83" i="46"/>
  <c r="J84" i="46"/>
  <c r="J85" i="46"/>
  <c r="J86" i="46"/>
  <c r="J87" i="46"/>
  <c r="J88" i="46"/>
  <c r="J89" i="46"/>
  <c r="J90" i="46"/>
  <c r="J91" i="46"/>
  <c r="J92" i="46"/>
  <c r="J93" i="46"/>
  <c r="J94" i="46"/>
  <c r="J95" i="46"/>
  <c r="J96" i="46"/>
  <c r="J97" i="46"/>
  <c r="J98" i="46"/>
  <c r="J99" i="46"/>
  <c r="J100" i="46"/>
  <c r="J101" i="46"/>
  <c r="J102" i="46"/>
  <c r="J103" i="46"/>
  <c r="J104" i="46"/>
  <c r="J105" i="46"/>
  <c r="J106" i="46"/>
  <c r="J107" i="46"/>
  <c r="J108" i="46"/>
  <c r="J109" i="46"/>
  <c r="J110" i="46"/>
  <c r="J111" i="46"/>
  <c r="J112" i="46"/>
  <c r="J113" i="46"/>
  <c r="J114" i="46"/>
  <c r="J115" i="46"/>
  <c r="J116" i="46"/>
  <c r="J117" i="46"/>
  <c r="J118" i="46"/>
  <c r="J119" i="46"/>
  <c r="J120" i="46"/>
  <c r="J121" i="46"/>
  <c r="J122" i="46"/>
  <c r="J123" i="46"/>
  <c r="J124" i="46"/>
  <c r="J125" i="46"/>
  <c r="J126" i="46"/>
  <c r="J127" i="46"/>
  <c r="J128" i="46"/>
  <c r="J129" i="46"/>
  <c r="J130" i="46"/>
  <c r="J131" i="46"/>
  <c r="J132" i="46"/>
  <c r="J133" i="46"/>
  <c r="J134" i="46"/>
  <c r="J135" i="46"/>
  <c r="J136" i="46"/>
  <c r="J137" i="46"/>
  <c r="J138" i="46"/>
  <c r="J139" i="46"/>
  <c r="J140" i="46"/>
  <c r="J141" i="46"/>
  <c r="J142" i="46"/>
  <c r="J143" i="46"/>
  <c r="J144" i="46"/>
  <c r="J145" i="46"/>
  <c r="J146" i="46"/>
  <c r="J147" i="46"/>
  <c r="J148" i="46"/>
  <c r="J149" i="46"/>
  <c r="J150" i="46"/>
  <c r="J151" i="46"/>
  <c r="J152" i="46"/>
  <c r="J153" i="46"/>
  <c r="J154" i="46"/>
  <c r="J155" i="46"/>
  <c r="J156" i="46"/>
  <c r="J157" i="46"/>
  <c r="J158" i="46"/>
  <c r="J159" i="46"/>
  <c r="J160" i="46"/>
  <c r="J161" i="46"/>
  <c r="J162" i="46"/>
  <c r="J163" i="46"/>
  <c r="J164" i="46"/>
  <c r="J165" i="46"/>
  <c r="J166" i="46"/>
  <c r="J167" i="46"/>
  <c r="J168" i="46"/>
  <c r="J169" i="46"/>
  <c r="J170" i="46"/>
  <c r="J171" i="46"/>
  <c r="J172" i="46"/>
  <c r="J173" i="46"/>
  <c r="J174" i="46"/>
  <c r="J175" i="46"/>
  <c r="J176" i="46"/>
  <c r="J177" i="46"/>
  <c r="J178" i="46"/>
  <c r="J179" i="46"/>
  <c r="J180" i="46"/>
  <c r="J181" i="46"/>
  <c r="J182" i="46"/>
  <c r="J183" i="46"/>
  <c r="J184" i="46"/>
  <c r="J185" i="46"/>
  <c r="J186" i="46"/>
  <c r="J187" i="46"/>
  <c r="J188" i="46"/>
  <c r="J189" i="46"/>
  <c r="J190" i="46"/>
  <c r="J191" i="46"/>
  <c r="J192" i="46"/>
  <c r="J193" i="46"/>
  <c r="J194" i="46"/>
  <c r="J195" i="46"/>
  <c r="J196" i="46"/>
  <c r="J197" i="46"/>
  <c r="J198" i="46"/>
  <c r="J199" i="46"/>
  <c r="J200" i="46"/>
  <c r="J201" i="46"/>
  <c r="J202" i="46"/>
  <c r="J203" i="46"/>
  <c r="J204" i="46"/>
  <c r="J205" i="46"/>
  <c r="J206" i="46"/>
  <c r="J207" i="46"/>
  <c r="I18" i="46"/>
  <c r="I19" i="46"/>
  <c r="I20" i="46"/>
  <c r="I21" i="46"/>
  <c r="I22" i="46"/>
  <c r="I23" i="46"/>
  <c r="I24" i="46"/>
  <c r="I25" i="46"/>
  <c r="I26" i="46"/>
  <c r="I27" i="46"/>
  <c r="I28" i="46"/>
  <c r="I29" i="46"/>
  <c r="I30" i="46"/>
  <c r="I31" i="46"/>
  <c r="I32" i="46"/>
  <c r="I33" i="46"/>
  <c r="I34" i="46"/>
  <c r="I35" i="46"/>
  <c r="I36" i="46"/>
  <c r="I37" i="46"/>
  <c r="I38" i="46"/>
  <c r="I39" i="46"/>
  <c r="I40" i="46"/>
  <c r="I41" i="46"/>
  <c r="I42" i="46"/>
  <c r="I43" i="46"/>
  <c r="I44" i="46"/>
  <c r="I45" i="46"/>
  <c r="I46" i="46"/>
  <c r="I47" i="46"/>
  <c r="I48" i="46"/>
  <c r="I49" i="46"/>
  <c r="I50" i="46"/>
  <c r="I51" i="46"/>
  <c r="I52" i="46"/>
  <c r="I53" i="46"/>
  <c r="I54" i="46"/>
  <c r="I55" i="46"/>
  <c r="I56" i="46"/>
  <c r="I57" i="46"/>
  <c r="I58" i="46"/>
  <c r="I59" i="46"/>
  <c r="I60" i="46"/>
  <c r="I61" i="46"/>
  <c r="I62" i="46"/>
  <c r="I63" i="46"/>
  <c r="I64" i="46"/>
  <c r="I65" i="46"/>
  <c r="I66" i="46"/>
  <c r="I67" i="46"/>
  <c r="I68" i="46"/>
  <c r="I69" i="46"/>
  <c r="I70" i="46"/>
  <c r="I71" i="46"/>
  <c r="I72" i="46"/>
  <c r="I73" i="46"/>
  <c r="I74" i="46"/>
  <c r="I75" i="46"/>
  <c r="I76" i="46"/>
  <c r="I77" i="46"/>
  <c r="I78" i="46"/>
  <c r="I79" i="46"/>
  <c r="I80" i="46"/>
  <c r="I81" i="46"/>
  <c r="I82" i="46"/>
  <c r="I83" i="46"/>
  <c r="I84" i="46"/>
  <c r="I85" i="46"/>
  <c r="I86" i="46"/>
  <c r="I87" i="46"/>
  <c r="I88" i="46"/>
  <c r="I89" i="46"/>
  <c r="I90" i="46"/>
  <c r="I91" i="46"/>
  <c r="I92" i="46"/>
  <c r="I93" i="46"/>
  <c r="I94" i="46"/>
  <c r="I95" i="46"/>
  <c r="I96" i="46"/>
  <c r="I97" i="46"/>
  <c r="I98" i="46"/>
  <c r="I99" i="46"/>
  <c r="I100" i="46"/>
  <c r="I101" i="46"/>
  <c r="I102" i="46"/>
  <c r="I103" i="46"/>
  <c r="I104" i="46"/>
  <c r="I105" i="46"/>
  <c r="I106" i="46"/>
  <c r="I107" i="46"/>
  <c r="I108" i="46"/>
  <c r="I109" i="46"/>
  <c r="I110" i="46"/>
  <c r="I111" i="46"/>
  <c r="I112" i="46"/>
  <c r="I113" i="46"/>
  <c r="I114" i="46"/>
  <c r="I115" i="46"/>
  <c r="I116" i="46"/>
  <c r="I117" i="46"/>
  <c r="I118" i="46"/>
  <c r="I119" i="46"/>
  <c r="I120" i="46"/>
  <c r="I121" i="46"/>
  <c r="I122" i="46"/>
  <c r="I123" i="46"/>
  <c r="I124" i="46"/>
  <c r="I125" i="46"/>
  <c r="I126" i="46"/>
  <c r="I127" i="46"/>
  <c r="I128" i="46"/>
  <c r="I129" i="46"/>
  <c r="I130" i="46"/>
  <c r="I131" i="46"/>
  <c r="I132" i="46"/>
  <c r="I133" i="46"/>
  <c r="I134" i="46"/>
  <c r="I135" i="46"/>
  <c r="I136" i="46"/>
  <c r="I137" i="46"/>
  <c r="I138" i="46"/>
  <c r="I139" i="46"/>
  <c r="I140" i="46"/>
  <c r="I141" i="46"/>
  <c r="I142" i="46"/>
  <c r="I143" i="46"/>
  <c r="I144" i="46"/>
  <c r="I145" i="46"/>
  <c r="I146" i="46"/>
  <c r="I147" i="46"/>
  <c r="I148" i="46"/>
  <c r="I149" i="46"/>
  <c r="I150" i="46"/>
  <c r="I151" i="46"/>
  <c r="I152" i="46"/>
  <c r="I153" i="46"/>
  <c r="I154" i="46"/>
  <c r="I155" i="46"/>
  <c r="I156" i="46"/>
  <c r="I157" i="46"/>
  <c r="I158" i="46"/>
  <c r="I159" i="46"/>
  <c r="I160" i="46"/>
  <c r="I161" i="46"/>
  <c r="I162" i="46"/>
  <c r="I163" i="46"/>
  <c r="I164" i="46"/>
  <c r="I165" i="46"/>
  <c r="I166" i="46"/>
  <c r="I167" i="46"/>
  <c r="I168" i="46"/>
  <c r="I169" i="46"/>
  <c r="I170" i="46"/>
  <c r="I171" i="46"/>
  <c r="I172" i="46"/>
  <c r="I173" i="46"/>
  <c r="I174" i="46"/>
  <c r="I175" i="46"/>
  <c r="I176" i="46"/>
  <c r="I177" i="46"/>
  <c r="I178" i="46"/>
  <c r="I179" i="46"/>
  <c r="I180" i="46"/>
  <c r="I181" i="46"/>
  <c r="I182" i="46"/>
  <c r="I183" i="46"/>
  <c r="I184" i="46"/>
  <c r="I185" i="46"/>
  <c r="I186" i="46"/>
  <c r="I187" i="46"/>
  <c r="I188" i="46"/>
  <c r="I189" i="46"/>
  <c r="I190" i="46"/>
  <c r="I191" i="46"/>
  <c r="I192" i="46"/>
  <c r="I193" i="46"/>
  <c r="I194" i="46"/>
  <c r="I195" i="46"/>
  <c r="I196" i="46"/>
  <c r="I197" i="46"/>
  <c r="I198" i="46"/>
  <c r="I199" i="46"/>
  <c r="I200" i="46"/>
  <c r="I201" i="46"/>
  <c r="I202" i="46"/>
  <c r="I203" i="46"/>
  <c r="I204" i="46"/>
  <c r="I205" i="46"/>
  <c r="I206" i="46"/>
  <c r="I207" i="46"/>
  <c r="G18" i="46"/>
  <c r="G19" i="46"/>
  <c r="G20" i="46"/>
  <c r="G21" i="46"/>
  <c r="G22" i="46"/>
  <c r="G23" i="46"/>
  <c r="G24" i="46"/>
  <c r="G25" i="46"/>
  <c r="G26" i="46"/>
  <c r="G27" i="46"/>
  <c r="G28" i="46"/>
  <c r="G29" i="46"/>
  <c r="G30" i="46"/>
  <c r="G31" i="46"/>
  <c r="G32" i="46"/>
  <c r="G33" i="46"/>
  <c r="G34" i="46"/>
  <c r="G35" i="46"/>
  <c r="G36" i="46"/>
  <c r="G37" i="46"/>
  <c r="G38" i="46"/>
  <c r="G39" i="46"/>
  <c r="G40" i="46"/>
  <c r="G41" i="46"/>
  <c r="G42" i="46"/>
  <c r="G43" i="46"/>
  <c r="G44" i="46"/>
  <c r="G45" i="46"/>
  <c r="G46" i="46"/>
  <c r="G47" i="46"/>
  <c r="G48" i="46"/>
  <c r="G49" i="46"/>
  <c r="G50" i="46"/>
  <c r="G51" i="46"/>
  <c r="G52" i="46"/>
  <c r="G53" i="46"/>
  <c r="G54" i="46"/>
  <c r="G55" i="46"/>
  <c r="G56" i="46"/>
  <c r="G57" i="46"/>
  <c r="G58" i="46"/>
  <c r="G59" i="46"/>
  <c r="G60" i="46"/>
  <c r="G61" i="46"/>
  <c r="G62" i="46"/>
  <c r="G63" i="46"/>
  <c r="G64" i="46"/>
  <c r="G65" i="46"/>
  <c r="G66" i="46"/>
  <c r="G67" i="46"/>
  <c r="G68" i="46"/>
  <c r="G69" i="46"/>
  <c r="G70" i="46"/>
  <c r="G71" i="46"/>
  <c r="G72" i="46"/>
  <c r="G73" i="46"/>
  <c r="G74" i="46"/>
  <c r="G75" i="46"/>
  <c r="G76" i="46"/>
  <c r="G77" i="46"/>
  <c r="G78" i="46"/>
  <c r="G79" i="46"/>
  <c r="G80" i="46"/>
  <c r="G81" i="46"/>
  <c r="G82" i="46"/>
  <c r="G83" i="46"/>
  <c r="G84" i="46"/>
  <c r="G85" i="46"/>
  <c r="G86" i="46"/>
  <c r="G87" i="46"/>
  <c r="G88" i="46"/>
  <c r="G89" i="46"/>
  <c r="G90" i="46"/>
  <c r="G91" i="46"/>
  <c r="G92" i="46"/>
  <c r="G93" i="46"/>
  <c r="G94" i="46"/>
  <c r="G95" i="46"/>
  <c r="G96" i="46"/>
  <c r="G97" i="46"/>
  <c r="G98" i="46"/>
  <c r="G99" i="46"/>
  <c r="G100" i="46"/>
  <c r="G101" i="46"/>
  <c r="G102" i="46"/>
  <c r="G103" i="46"/>
  <c r="G104" i="46"/>
  <c r="G105" i="46"/>
  <c r="G106" i="46"/>
  <c r="G107" i="46"/>
  <c r="G108" i="46"/>
  <c r="G109" i="46"/>
  <c r="G110" i="46"/>
  <c r="G111" i="46"/>
  <c r="G112" i="46"/>
  <c r="G113" i="46"/>
  <c r="G114" i="46"/>
  <c r="G115" i="46"/>
  <c r="G116" i="46"/>
  <c r="G117" i="46"/>
  <c r="G118" i="46"/>
  <c r="G119" i="46"/>
  <c r="G120" i="46"/>
  <c r="G121" i="46"/>
  <c r="G122" i="46"/>
  <c r="G123" i="46"/>
  <c r="G124" i="46"/>
  <c r="G125" i="46"/>
  <c r="G126" i="46"/>
  <c r="G127" i="46"/>
  <c r="G128" i="46"/>
  <c r="G129" i="46"/>
  <c r="G130" i="46"/>
  <c r="G131" i="46"/>
  <c r="G132" i="46"/>
  <c r="G133" i="46"/>
  <c r="G134" i="46"/>
  <c r="G135" i="46"/>
  <c r="G136" i="46"/>
  <c r="G137" i="46"/>
  <c r="G138" i="46"/>
  <c r="G139" i="46"/>
  <c r="G140" i="46"/>
  <c r="G141" i="46"/>
  <c r="G142" i="46"/>
  <c r="G143" i="46"/>
  <c r="G144" i="46"/>
  <c r="G145" i="46"/>
  <c r="G146" i="46"/>
  <c r="G147" i="46"/>
  <c r="G148" i="46"/>
  <c r="G149" i="46"/>
  <c r="G150" i="46"/>
  <c r="G151" i="46"/>
  <c r="G152" i="46"/>
  <c r="G153" i="46"/>
  <c r="G154" i="46"/>
  <c r="G155" i="46"/>
  <c r="G156" i="46"/>
  <c r="G157" i="46"/>
  <c r="G158" i="46"/>
  <c r="G159" i="46"/>
  <c r="G160" i="46"/>
  <c r="G161" i="46"/>
  <c r="G162" i="46"/>
  <c r="G163" i="46"/>
  <c r="G164" i="46"/>
  <c r="G165" i="46"/>
  <c r="G166" i="46"/>
  <c r="G167" i="46"/>
  <c r="G168" i="46"/>
  <c r="G169" i="46"/>
  <c r="G170" i="46"/>
  <c r="G171" i="46"/>
  <c r="G172" i="46"/>
  <c r="G173" i="46"/>
  <c r="G174" i="46"/>
  <c r="G175" i="46"/>
  <c r="G176" i="46"/>
  <c r="G177" i="46"/>
  <c r="G178" i="46"/>
  <c r="G179" i="46"/>
  <c r="G180" i="46"/>
  <c r="G181" i="46"/>
  <c r="G182" i="46"/>
  <c r="G183" i="46"/>
  <c r="G184" i="46"/>
  <c r="G185" i="46"/>
  <c r="G186" i="46"/>
  <c r="G187" i="46"/>
  <c r="G188" i="46"/>
  <c r="G189" i="46"/>
  <c r="G190" i="46"/>
  <c r="G191" i="46"/>
  <c r="G192" i="46"/>
  <c r="G193" i="46"/>
  <c r="G194" i="46"/>
  <c r="G195" i="46"/>
  <c r="G196" i="46"/>
  <c r="G197" i="46"/>
  <c r="G198" i="46"/>
  <c r="G199" i="46"/>
  <c r="G200" i="46"/>
  <c r="G201" i="46"/>
  <c r="G202" i="46"/>
  <c r="G203" i="46"/>
  <c r="G204" i="46"/>
  <c r="G205" i="46"/>
  <c r="G206" i="46"/>
  <c r="G207" i="46"/>
  <c r="H18" i="46"/>
  <c r="H19" i="46"/>
  <c r="H20" i="46"/>
  <c r="H21" i="46"/>
  <c r="H22" i="46"/>
  <c r="H23" i="46"/>
  <c r="H24" i="46"/>
  <c r="H25" i="46"/>
  <c r="H26" i="46"/>
  <c r="H27" i="46"/>
  <c r="H28" i="46"/>
  <c r="H29" i="46"/>
  <c r="H30" i="46"/>
  <c r="H31" i="46"/>
  <c r="H32" i="46"/>
  <c r="H33" i="46"/>
  <c r="H34" i="46"/>
  <c r="H35" i="46"/>
  <c r="H36" i="46"/>
  <c r="H37" i="46"/>
  <c r="H38" i="46"/>
  <c r="H39" i="46"/>
  <c r="H40" i="46"/>
  <c r="H41" i="46"/>
  <c r="H42" i="46"/>
  <c r="H43" i="46"/>
  <c r="H44" i="46"/>
  <c r="H45" i="46"/>
  <c r="H46" i="46"/>
  <c r="H47" i="46"/>
  <c r="H48" i="46"/>
  <c r="H49" i="46"/>
  <c r="H50" i="46"/>
  <c r="H51" i="46"/>
  <c r="H52" i="46"/>
  <c r="H53" i="46"/>
  <c r="H54" i="46"/>
  <c r="H55" i="46"/>
  <c r="H56" i="46"/>
  <c r="H57" i="46"/>
  <c r="H58" i="46"/>
  <c r="H59" i="46"/>
  <c r="H60" i="46"/>
  <c r="H61" i="46"/>
  <c r="H62" i="46"/>
  <c r="H63" i="46"/>
  <c r="H64" i="46"/>
  <c r="H65" i="46"/>
  <c r="H66" i="46"/>
  <c r="H67" i="46"/>
  <c r="H68" i="46"/>
  <c r="H69" i="46"/>
  <c r="H70" i="46"/>
  <c r="H71" i="46"/>
  <c r="H72" i="46"/>
  <c r="H73" i="46"/>
  <c r="H74" i="46"/>
  <c r="H75" i="46"/>
  <c r="H76" i="46"/>
  <c r="H77" i="46"/>
  <c r="H78" i="46"/>
  <c r="H79" i="46"/>
  <c r="H80" i="46"/>
  <c r="H81" i="46"/>
  <c r="H82" i="46"/>
  <c r="H83" i="46"/>
  <c r="H84" i="46"/>
  <c r="H85" i="46"/>
  <c r="H86" i="46"/>
  <c r="H87" i="46"/>
  <c r="H88" i="46"/>
  <c r="H89" i="46"/>
  <c r="H90" i="46"/>
  <c r="H91" i="46"/>
  <c r="H92" i="46"/>
  <c r="H93" i="46"/>
  <c r="H94" i="46"/>
  <c r="H95" i="46"/>
  <c r="H96" i="46"/>
  <c r="H97" i="46"/>
  <c r="H98" i="46"/>
  <c r="H99" i="46"/>
  <c r="H100" i="46"/>
  <c r="H101" i="46"/>
  <c r="H102" i="46"/>
  <c r="H103" i="46"/>
  <c r="H104" i="46"/>
  <c r="H105" i="46"/>
  <c r="H106" i="46"/>
  <c r="H107" i="46"/>
  <c r="H108" i="46"/>
  <c r="H109" i="46"/>
  <c r="H110" i="46"/>
  <c r="H111" i="46"/>
  <c r="H112" i="46"/>
  <c r="H113" i="46"/>
  <c r="H114" i="46"/>
  <c r="H115" i="46"/>
  <c r="H116" i="46"/>
  <c r="H117" i="46"/>
  <c r="H118" i="46"/>
  <c r="H119" i="46"/>
  <c r="H120" i="46"/>
  <c r="H121" i="46"/>
  <c r="H122" i="46"/>
  <c r="H123" i="46"/>
  <c r="H124" i="46"/>
  <c r="H125" i="46"/>
  <c r="H126" i="46"/>
  <c r="H127" i="46"/>
  <c r="H128" i="46"/>
  <c r="H129" i="46"/>
  <c r="H130" i="46"/>
  <c r="H131" i="46"/>
  <c r="H132" i="46"/>
  <c r="H133" i="46"/>
  <c r="H134" i="46"/>
  <c r="H135" i="46"/>
  <c r="H136" i="46"/>
  <c r="H137" i="46"/>
  <c r="H138" i="46"/>
  <c r="H139" i="46"/>
  <c r="H140" i="46"/>
  <c r="H141" i="46"/>
  <c r="H142" i="46"/>
  <c r="H143" i="46"/>
  <c r="H144" i="46"/>
  <c r="H145" i="46"/>
  <c r="H146" i="46"/>
  <c r="H147" i="46"/>
  <c r="H148" i="46"/>
  <c r="H149" i="46"/>
  <c r="H150" i="46"/>
  <c r="H151" i="46"/>
  <c r="H152" i="46"/>
  <c r="H153" i="46"/>
  <c r="H154" i="46"/>
  <c r="H155" i="46"/>
  <c r="H156" i="46"/>
  <c r="H157" i="46"/>
  <c r="H158" i="46"/>
  <c r="H159" i="46"/>
  <c r="H160" i="46"/>
  <c r="H161" i="46"/>
  <c r="H162" i="46"/>
  <c r="H163" i="46"/>
  <c r="H164" i="46"/>
  <c r="H165" i="46"/>
  <c r="H166" i="46"/>
  <c r="H167" i="46"/>
  <c r="H168" i="46"/>
  <c r="H169" i="46"/>
  <c r="H170" i="46"/>
  <c r="H171" i="46"/>
  <c r="H172" i="46"/>
  <c r="H173" i="46"/>
  <c r="H174" i="46"/>
  <c r="H175" i="46"/>
  <c r="H176" i="46"/>
  <c r="H177" i="46"/>
  <c r="H178" i="46"/>
  <c r="H179" i="46"/>
  <c r="H180" i="46"/>
  <c r="H181" i="46"/>
  <c r="H182" i="46"/>
  <c r="H183" i="46"/>
  <c r="H184" i="46"/>
  <c r="H185" i="46"/>
  <c r="H186" i="46"/>
  <c r="H187" i="46"/>
  <c r="H188" i="46"/>
  <c r="H189" i="46"/>
  <c r="H190" i="46"/>
  <c r="H191" i="46"/>
  <c r="H192" i="46"/>
  <c r="H193" i="46"/>
  <c r="H194" i="46"/>
  <c r="H195" i="46"/>
  <c r="H196" i="46"/>
  <c r="H197" i="46"/>
  <c r="H198" i="46"/>
  <c r="H199" i="46"/>
  <c r="H200" i="46"/>
  <c r="H201" i="46"/>
  <c r="H202" i="46"/>
  <c r="H203" i="46"/>
  <c r="H204" i="46"/>
  <c r="H205" i="46"/>
  <c r="H206" i="46"/>
  <c r="H207" i="46"/>
  <c r="F18" i="46"/>
  <c r="F19" i="46"/>
  <c r="F20" i="46"/>
  <c r="F21" i="46"/>
  <c r="F22" i="46"/>
  <c r="F23" i="46"/>
  <c r="F24" i="46"/>
  <c r="F25" i="46"/>
  <c r="F26" i="46"/>
  <c r="F27" i="46"/>
  <c r="F28" i="46"/>
  <c r="F29" i="46"/>
  <c r="F30" i="46"/>
  <c r="F31" i="46"/>
  <c r="F32" i="46"/>
  <c r="F33" i="46"/>
  <c r="F34" i="46"/>
  <c r="F35" i="46"/>
  <c r="F36" i="46"/>
  <c r="F37" i="46"/>
  <c r="F38" i="46"/>
  <c r="F39" i="46"/>
  <c r="F40" i="46"/>
  <c r="F41" i="46"/>
  <c r="F42" i="46"/>
  <c r="F43" i="46"/>
  <c r="F44" i="46"/>
  <c r="F45" i="46"/>
  <c r="F46" i="46"/>
  <c r="F47" i="46"/>
  <c r="F48" i="46"/>
  <c r="F49" i="46"/>
  <c r="F50" i="46"/>
  <c r="F51" i="46"/>
  <c r="F52" i="46"/>
  <c r="F53" i="46"/>
  <c r="F54" i="46"/>
  <c r="F55" i="46"/>
  <c r="F56" i="46"/>
  <c r="F57" i="46"/>
  <c r="F58" i="46"/>
  <c r="F59" i="46"/>
  <c r="F60" i="46"/>
  <c r="F61" i="46"/>
  <c r="F62" i="46"/>
  <c r="F63" i="46"/>
  <c r="F64" i="46"/>
  <c r="F65" i="46"/>
  <c r="F66" i="46"/>
  <c r="F67" i="46"/>
  <c r="F68" i="46"/>
  <c r="F69" i="46"/>
  <c r="F70" i="46"/>
  <c r="F71" i="46"/>
  <c r="F72" i="46"/>
  <c r="F73" i="46"/>
  <c r="F74" i="46"/>
  <c r="F75" i="46"/>
  <c r="F76" i="46"/>
  <c r="F77" i="46"/>
  <c r="F78" i="46"/>
  <c r="F79" i="46"/>
  <c r="F80" i="46"/>
  <c r="F81" i="46"/>
  <c r="F82" i="46"/>
  <c r="F83" i="46"/>
  <c r="F84" i="46"/>
  <c r="F85" i="46"/>
  <c r="F86" i="46"/>
  <c r="F87" i="46"/>
  <c r="F88" i="46"/>
  <c r="F89" i="46"/>
  <c r="F90" i="46"/>
  <c r="F91" i="46"/>
  <c r="F92" i="46"/>
  <c r="F93" i="46"/>
  <c r="F94" i="46"/>
  <c r="F95" i="46"/>
  <c r="F96" i="46"/>
  <c r="F97" i="46"/>
  <c r="F98" i="46"/>
  <c r="F99" i="46"/>
  <c r="F100" i="46"/>
  <c r="F101" i="46"/>
  <c r="F102" i="46"/>
  <c r="F103" i="46"/>
  <c r="F104" i="46"/>
  <c r="F105" i="46"/>
  <c r="F106" i="46"/>
  <c r="F107" i="46"/>
  <c r="F108" i="46"/>
  <c r="F109" i="46"/>
  <c r="F110" i="46"/>
  <c r="F111" i="46"/>
  <c r="F112" i="46"/>
  <c r="F113" i="46"/>
  <c r="F114" i="46"/>
  <c r="F115" i="46"/>
  <c r="F116" i="46"/>
  <c r="F117" i="46"/>
  <c r="F118" i="46"/>
  <c r="F119" i="46"/>
  <c r="F120" i="46"/>
  <c r="F121" i="46"/>
  <c r="F122" i="46"/>
  <c r="F123" i="46"/>
  <c r="F124" i="46"/>
  <c r="F125" i="46"/>
  <c r="F126" i="46"/>
  <c r="F127" i="46"/>
  <c r="F128" i="46"/>
  <c r="F129" i="46"/>
  <c r="F130" i="46"/>
  <c r="F131" i="46"/>
  <c r="F132" i="46"/>
  <c r="F133" i="46"/>
  <c r="F134" i="46"/>
  <c r="F135" i="46"/>
  <c r="F136" i="46"/>
  <c r="F137" i="46"/>
  <c r="F138" i="46"/>
  <c r="F139" i="46"/>
  <c r="F140" i="46"/>
  <c r="F141" i="46"/>
  <c r="F142" i="46"/>
  <c r="F143" i="46"/>
  <c r="F144" i="46"/>
  <c r="F145" i="46"/>
  <c r="F146" i="46"/>
  <c r="F147" i="46"/>
  <c r="F148" i="46"/>
  <c r="F149" i="46"/>
  <c r="F150" i="46"/>
  <c r="F151" i="46"/>
  <c r="F152" i="46"/>
  <c r="F153" i="46"/>
  <c r="F154" i="46"/>
  <c r="F155" i="46"/>
  <c r="F156" i="46"/>
  <c r="F157" i="46"/>
  <c r="F158" i="46"/>
  <c r="F159" i="46"/>
  <c r="F160" i="46"/>
  <c r="F161" i="46"/>
  <c r="F162" i="46"/>
  <c r="F163" i="46"/>
  <c r="F164" i="46"/>
  <c r="F165" i="46"/>
  <c r="F166" i="46"/>
  <c r="F167" i="46"/>
  <c r="F168" i="46"/>
  <c r="F169" i="46"/>
  <c r="F170" i="46"/>
  <c r="F171" i="46"/>
  <c r="F172" i="46"/>
  <c r="F173" i="46"/>
  <c r="F174" i="46"/>
  <c r="F175" i="46"/>
  <c r="F176" i="46"/>
  <c r="F177" i="46"/>
  <c r="F178" i="46"/>
  <c r="F179" i="46"/>
  <c r="F180" i="46"/>
  <c r="F181" i="46"/>
  <c r="F182" i="46"/>
  <c r="F183" i="46"/>
  <c r="F184" i="46"/>
  <c r="F185" i="46"/>
  <c r="F186" i="46"/>
  <c r="F187" i="46"/>
  <c r="F188" i="46"/>
  <c r="F189" i="46"/>
  <c r="F190" i="46"/>
  <c r="F191" i="46"/>
  <c r="F192" i="46"/>
  <c r="F193" i="46"/>
  <c r="F194" i="46"/>
  <c r="F195" i="46"/>
  <c r="F196" i="46"/>
  <c r="F197" i="46"/>
  <c r="F198" i="46"/>
  <c r="F199" i="46"/>
  <c r="F200" i="46"/>
  <c r="F201" i="46"/>
  <c r="F202" i="46"/>
  <c r="F203" i="46"/>
  <c r="F204" i="46"/>
  <c r="F205" i="46"/>
  <c r="F206" i="46"/>
  <c r="F207" i="46"/>
  <c r="E207" i="46"/>
  <c r="E206" i="46"/>
  <c r="E205" i="46"/>
  <c r="E204" i="46"/>
  <c r="E203" i="46"/>
  <c r="E202" i="46"/>
  <c r="E201" i="46"/>
  <c r="E200" i="46"/>
  <c r="E199" i="46"/>
  <c r="E198" i="46"/>
  <c r="E197" i="46"/>
  <c r="E196" i="46"/>
  <c r="E195" i="46"/>
  <c r="E194" i="46"/>
  <c r="E193" i="46"/>
  <c r="E192" i="46"/>
  <c r="E191" i="46"/>
  <c r="E190" i="46"/>
  <c r="E189" i="46"/>
  <c r="E188" i="46"/>
  <c r="E187" i="46"/>
  <c r="E186" i="46"/>
  <c r="E185" i="46"/>
  <c r="E184" i="46"/>
  <c r="E183" i="46"/>
  <c r="E182" i="46"/>
  <c r="E181" i="46"/>
  <c r="E180" i="46"/>
  <c r="E179" i="46"/>
  <c r="E178" i="46"/>
  <c r="E177" i="46"/>
  <c r="E176" i="46"/>
  <c r="E175" i="46"/>
  <c r="E174" i="46"/>
  <c r="E173" i="46"/>
  <c r="E172" i="46"/>
  <c r="E171" i="46"/>
  <c r="E170" i="46"/>
  <c r="E169" i="46"/>
  <c r="E168" i="46"/>
  <c r="E167" i="46"/>
  <c r="E166" i="46"/>
  <c r="E165" i="46"/>
  <c r="E164" i="46"/>
  <c r="E163" i="46"/>
  <c r="E162" i="46"/>
  <c r="E161" i="46"/>
  <c r="E160" i="46"/>
  <c r="E159" i="46"/>
  <c r="E158" i="46"/>
  <c r="E157" i="46"/>
  <c r="E156" i="46"/>
  <c r="E155" i="46"/>
  <c r="E154" i="46"/>
  <c r="E153" i="46"/>
  <c r="E152" i="46"/>
  <c r="E151" i="46"/>
  <c r="E150" i="46"/>
  <c r="E149" i="46"/>
  <c r="E148" i="46"/>
  <c r="E147" i="46"/>
  <c r="E146" i="46"/>
  <c r="E145" i="46"/>
  <c r="E144" i="46"/>
  <c r="E143" i="46"/>
  <c r="E142" i="46"/>
  <c r="E141" i="46"/>
  <c r="E140" i="46"/>
  <c r="E139" i="46"/>
  <c r="E138" i="46"/>
  <c r="E137" i="46"/>
  <c r="E136" i="46"/>
  <c r="E135" i="46"/>
  <c r="E134" i="46"/>
  <c r="E133" i="46"/>
  <c r="E132" i="46"/>
  <c r="E131" i="46"/>
  <c r="E130" i="46"/>
  <c r="E129" i="46"/>
  <c r="E128" i="46"/>
  <c r="E127" i="46"/>
  <c r="E126" i="46"/>
  <c r="E125" i="46"/>
  <c r="E124" i="46"/>
  <c r="E123" i="46"/>
  <c r="E122" i="46"/>
  <c r="E121" i="46"/>
  <c r="E120" i="46"/>
  <c r="E119" i="46"/>
  <c r="E118" i="46"/>
  <c r="E117" i="46"/>
  <c r="E116" i="46"/>
  <c r="E115" i="46"/>
  <c r="E114" i="46"/>
  <c r="E113" i="46"/>
  <c r="E112" i="46"/>
  <c r="E111" i="46"/>
  <c r="E110" i="46"/>
  <c r="E109" i="46"/>
  <c r="E108" i="46"/>
  <c r="E107" i="46"/>
  <c r="E106" i="46"/>
  <c r="E105" i="46"/>
  <c r="E104" i="46"/>
  <c r="E103" i="46"/>
  <c r="E102" i="46"/>
  <c r="E101" i="46"/>
  <c r="E100" i="46"/>
  <c r="E99" i="46"/>
  <c r="E98" i="46"/>
  <c r="E97" i="46"/>
  <c r="E96" i="46"/>
  <c r="E95" i="46"/>
  <c r="E94" i="46"/>
  <c r="E93" i="46"/>
  <c r="E92" i="46"/>
  <c r="E91" i="46"/>
  <c r="E90" i="46"/>
  <c r="E89" i="46"/>
  <c r="E88" i="46"/>
  <c r="E87" i="46"/>
  <c r="E86" i="46"/>
  <c r="E85" i="46"/>
  <c r="E84" i="46"/>
  <c r="E83" i="46"/>
  <c r="E82" i="46"/>
  <c r="E81" i="46"/>
  <c r="E80" i="46"/>
  <c r="E79" i="46"/>
  <c r="E78" i="46"/>
  <c r="E77" i="46"/>
  <c r="E76" i="46"/>
  <c r="E75" i="46"/>
  <c r="E74" i="46"/>
  <c r="E73" i="46"/>
  <c r="E72" i="46"/>
  <c r="E71" i="46"/>
  <c r="E70" i="46"/>
  <c r="E69" i="46"/>
  <c r="E68" i="46"/>
  <c r="E67" i="46"/>
  <c r="E66" i="46"/>
  <c r="E65" i="46"/>
  <c r="E64" i="46"/>
  <c r="E63" i="46"/>
  <c r="E62" i="46"/>
  <c r="E61" i="46"/>
  <c r="E60" i="46"/>
  <c r="E59" i="46"/>
  <c r="E58" i="46"/>
  <c r="E57" i="46"/>
  <c r="E56" i="46"/>
  <c r="E55" i="46"/>
  <c r="E54" i="46"/>
  <c r="E53" i="46"/>
  <c r="E52" i="46"/>
  <c r="E51" i="46"/>
  <c r="E50" i="46"/>
  <c r="E49" i="46"/>
  <c r="E48" i="46"/>
  <c r="E47" i="46"/>
  <c r="E46" i="46"/>
  <c r="E45" i="46"/>
  <c r="E44" i="46"/>
  <c r="E43" i="46"/>
  <c r="E42" i="46"/>
  <c r="E41" i="46"/>
  <c r="E40" i="46"/>
  <c r="E39" i="46"/>
  <c r="E38" i="46"/>
  <c r="E37" i="46"/>
  <c r="E36" i="46"/>
  <c r="E35" i="46"/>
  <c r="E34" i="46"/>
  <c r="E33" i="46"/>
  <c r="E32" i="46"/>
  <c r="E31" i="46"/>
  <c r="E30" i="46"/>
  <c r="E29" i="46"/>
  <c r="E28" i="46"/>
  <c r="E27" i="46"/>
  <c r="E26" i="46"/>
  <c r="E25" i="46"/>
  <c r="E24" i="46"/>
  <c r="E23" i="46"/>
  <c r="E22" i="46"/>
  <c r="E21" i="46"/>
  <c r="E20" i="46"/>
  <c r="E19" i="46"/>
  <c r="E18" i="46"/>
  <c r="E17" i="46"/>
  <c r="E16" i="46"/>
  <c r="E15" i="46"/>
  <c r="E14" i="46"/>
  <c r="E13" i="46"/>
  <c r="E12" i="46"/>
  <c r="E11" i="46"/>
  <c r="E10" i="46"/>
  <c r="E9" i="46"/>
  <c r="E8" i="46"/>
  <c r="G9" i="47"/>
  <c r="G10" i="47"/>
  <c r="G11" i="47"/>
  <c r="G12" i="47"/>
  <c r="G13" i="47"/>
  <c r="G14" i="47"/>
  <c r="G15" i="47"/>
  <c r="G16" i="47"/>
  <c r="G17" i="47"/>
  <c r="G18" i="47"/>
  <c r="G19" i="47"/>
  <c r="G20" i="47"/>
  <c r="G8" i="47"/>
  <c r="Q18" i="13" a="1"/>
  <c r="Q18" i="13"/>
  <c r="R18" i="13" a="1"/>
  <c r="R18" i="13"/>
  <c r="S18" i="13" a="1"/>
  <c r="S18" i="13"/>
  <c r="T18" i="13" a="1"/>
  <c r="T18" i="13"/>
  <c r="U18" i="13" a="1"/>
  <c r="U18" i="13"/>
  <c r="V18" i="13" a="1"/>
  <c r="V18" i="13"/>
  <c r="W18" i="13" a="1"/>
  <c r="W18" i="13"/>
  <c r="X18" i="13" a="1"/>
  <c r="X18" i="13"/>
  <c r="Y18" i="13" a="1"/>
  <c r="Y18" i="13"/>
  <c r="Z18" i="13" a="1"/>
  <c r="Z18" i="13"/>
  <c r="Q19" i="13" a="1"/>
  <c r="Q19" i="13"/>
  <c r="R19" i="13" a="1"/>
  <c r="R19" i="13"/>
  <c r="S19" i="13" a="1"/>
  <c r="S19" i="13"/>
  <c r="T19" i="13" a="1"/>
  <c r="T19" i="13"/>
  <c r="U19" i="13" a="1"/>
  <c r="U19" i="13"/>
  <c r="V19" i="13" a="1"/>
  <c r="V19" i="13"/>
  <c r="W19" i="13" a="1"/>
  <c r="W19" i="13"/>
  <c r="X19" i="13" a="1"/>
  <c r="X19" i="13"/>
  <c r="Y19" i="13" a="1"/>
  <c r="Y19" i="13"/>
  <c r="Z19" i="13" a="1"/>
  <c r="Z19" i="13"/>
  <c r="Q20" i="13" a="1"/>
  <c r="Q20" i="13"/>
  <c r="R20" i="13" a="1"/>
  <c r="R20" i="13"/>
  <c r="S20" i="13" a="1"/>
  <c r="S20" i="13"/>
  <c r="T20" i="13" a="1"/>
  <c r="T20" i="13"/>
  <c r="U20" i="13" a="1"/>
  <c r="U20" i="13"/>
  <c r="V20" i="13" a="1"/>
  <c r="V20" i="13"/>
  <c r="W20" i="13" a="1"/>
  <c r="W20" i="13"/>
  <c r="X20" i="13" a="1"/>
  <c r="X20" i="13"/>
  <c r="Y20" i="13" a="1"/>
  <c r="Y20" i="13"/>
  <c r="Z20" i="13" a="1"/>
  <c r="Z20" i="13"/>
  <c r="Q21" i="13" a="1"/>
  <c r="Q21" i="13"/>
  <c r="R21" i="13" a="1"/>
  <c r="R21" i="13"/>
  <c r="S21" i="13" a="1"/>
  <c r="S21" i="13"/>
  <c r="T21" i="13" a="1"/>
  <c r="T21" i="13"/>
  <c r="U21" i="13" a="1"/>
  <c r="U21" i="13"/>
  <c r="V21" i="13" a="1"/>
  <c r="V21" i="13"/>
  <c r="W21" i="13" a="1"/>
  <c r="W21" i="13"/>
  <c r="X21" i="13" a="1"/>
  <c r="X21" i="13"/>
  <c r="Y21" i="13" a="1"/>
  <c r="Y21" i="13"/>
  <c r="Z21" i="13" a="1"/>
  <c r="Z21" i="13"/>
  <c r="Q22" i="13" a="1"/>
  <c r="Q22" i="13"/>
  <c r="R22" i="13" a="1"/>
  <c r="R22" i="13"/>
  <c r="S22" i="13" a="1"/>
  <c r="S22" i="13"/>
  <c r="T22" i="13" a="1"/>
  <c r="T22" i="13"/>
  <c r="U22" i="13" a="1"/>
  <c r="U22" i="13"/>
  <c r="V22" i="13" a="1"/>
  <c r="V22" i="13"/>
  <c r="W22" i="13" a="1"/>
  <c r="W22" i="13"/>
  <c r="X22" i="13" a="1"/>
  <c r="X22" i="13"/>
  <c r="Y22" i="13" a="1"/>
  <c r="Y22" i="13"/>
  <c r="Z22" i="13" a="1"/>
  <c r="Z22" i="13"/>
  <c r="Q23" i="13" a="1"/>
  <c r="Q23" i="13"/>
  <c r="R23" i="13" a="1"/>
  <c r="R23" i="13"/>
  <c r="S23" i="13" a="1"/>
  <c r="S23" i="13"/>
  <c r="T23" i="13" a="1"/>
  <c r="T23" i="13"/>
  <c r="U23" i="13" a="1"/>
  <c r="U23" i="13"/>
  <c r="V23" i="13" a="1"/>
  <c r="V23" i="13"/>
  <c r="W23" i="13" a="1"/>
  <c r="W23" i="13"/>
  <c r="X23" i="13" a="1"/>
  <c r="X23" i="13"/>
  <c r="Y23" i="13" a="1"/>
  <c r="Y23" i="13"/>
  <c r="Z23" i="13" a="1"/>
  <c r="Z23" i="13"/>
  <c r="Q24" i="13" a="1"/>
  <c r="Q24" i="13"/>
  <c r="R24" i="13" a="1"/>
  <c r="R24" i="13"/>
  <c r="S24" i="13" a="1"/>
  <c r="S24" i="13"/>
  <c r="T24" i="13" a="1"/>
  <c r="T24" i="13"/>
  <c r="U24" i="13" a="1"/>
  <c r="U24" i="13"/>
  <c r="V24" i="13" a="1"/>
  <c r="V24" i="13"/>
  <c r="W24" i="13" a="1"/>
  <c r="W24" i="13"/>
  <c r="X24" i="13" a="1"/>
  <c r="X24" i="13"/>
  <c r="Y24" i="13" a="1"/>
  <c r="Y24" i="13"/>
  <c r="Z24" i="13" a="1"/>
  <c r="Z24" i="13"/>
  <c r="Q25" i="13" a="1"/>
  <c r="Q25" i="13"/>
  <c r="R25" i="13" a="1"/>
  <c r="R25" i="13"/>
  <c r="S25" i="13" a="1"/>
  <c r="S25" i="13"/>
  <c r="T25" i="13" a="1"/>
  <c r="T25" i="13"/>
  <c r="U25" i="13" a="1"/>
  <c r="U25" i="13"/>
  <c r="V25" i="13" a="1"/>
  <c r="V25" i="13"/>
  <c r="W25" i="13" a="1"/>
  <c r="W25" i="13"/>
  <c r="X25" i="13" a="1"/>
  <c r="X25" i="13"/>
  <c r="Y25" i="13" a="1"/>
  <c r="Y25" i="13"/>
  <c r="Z25" i="13" a="1"/>
  <c r="Z25" i="13"/>
  <c r="Q26" i="13" a="1"/>
  <c r="Q26" i="13"/>
  <c r="R26" i="13" a="1"/>
  <c r="R26" i="13"/>
  <c r="S26" i="13" a="1"/>
  <c r="S26" i="13"/>
  <c r="T26" i="13" a="1"/>
  <c r="T26" i="13"/>
  <c r="U26" i="13" a="1"/>
  <c r="U26" i="13"/>
  <c r="V26" i="13" a="1"/>
  <c r="V26" i="13"/>
  <c r="W26" i="13" a="1"/>
  <c r="W26" i="13"/>
  <c r="X26" i="13" a="1"/>
  <c r="X26" i="13"/>
  <c r="Y26" i="13" a="1"/>
  <c r="Y26" i="13"/>
  <c r="Z26" i="13" a="1"/>
  <c r="Z26" i="13"/>
  <c r="Q27" i="13" a="1"/>
  <c r="Q27" i="13"/>
  <c r="R27" i="13" a="1"/>
  <c r="R27" i="13"/>
  <c r="S27" i="13" a="1"/>
  <c r="S27" i="13"/>
  <c r="T27" i="13" a="1"/>
  <c r="T27" i="13"/>
  <c r="U27" i="13" a="1"/>
  <c r="U27" i="13"/>
  <c r="V27" i="13" a="1"/>
  <c r="V27" i="13"/>
  <c r="W27" i="13" a="1"/>
  <c r="W27" i="13"/>
  <c r="X27" i="13" a="1"/>
  <c r="X27" i="13"/>
  <c r="Y27" i="13" a="1"/>
  <c r="Y27" i="13"/>
  <c r="Z27" i="13" a="1"/>
  <c r="Z27" i="13"/>
  <c r="Q28" i="13" a="1"/>
  <c r="Q28" i="13"/>
  <c r="R28" i="13" a="1"/>
  <c r="R28" i="13"/>
  <c r="S28" i="13" a="1"/>
  <c r="S28" i="13"/>
  <c r="T28" i="13" a="1"/>
  <c r="T28" i="13"/>
  <c r="U28" i="13" a="1"/>
  <c r="U28" i="13"/>
  <c r="V28" i="13" a="1"/>
  <c r="V28" i="13"/>
  <c r="W28" i="13" a="1"/>
  <c r="W28" i="13"/>
  <c r="X28" i="13" a="1"/>
  <c r="X28" i="13"/>
  <c r="Y28" i="13" a="1"/>
  <c r="Y28" i="13"/>
  <c r="Z28" i="13" a="1"/>
  <c r="Z28" i="13"/>
  <c r="Q29" i="13" a="1"/>
  <c r="Q29" i="13"/>
  <c r="R29" i="13" a="1"/>
  <c r="R29" i="13"/>
  <c r="S29" i="13" a="1"/>
  <c r="S29" i="13"/>
  <c r="T29" i="13" a="1"/>
  <c r="T29" i="13"/>
  <c r="U29" i="13" a="1"/>
  <c r="U29" i="13"/>
  <c r="V29" i="13" a="1"/>
  <c r="V29" i="13"/>
  <c r="W29" i="13" a="1"/>
  <c r="W29" i="13"/>
  <c r="X29" i="13" a="1"/>
  <c r="X29" i="13"/>
  <c r="Y29" i="13" a="1"/>
  <c r="Y29" i="13"/>
  <c r="Z29" i="13" a="1"/>
  <c r="Z29" i="13"/>
  <c r="Q30" i="13" a="1"/>
  <c r="Q30" i="13"/>
  <c r="R30" i="13" a="1"/>
  <c r="R30" i="13"/>
  <c r="S30" i="13" a="1"/>
  <c r="S30" i="13"/>
  <c r="T30" i="13" a="1"/>
  <c r="T30" i="13"/>
  <c r="U30" i="13" a="1"/>
  <c r="U30" i="13"/>
  <c r="V30" i="13" a="1"/>
  <c r="V30" i="13"/>
  <c r="W30" i="13" a="1"/>
  <c r="W30" i="13"/>
  <c r="X30" i="13" a="1"/>
  <c r="X30" i="13"/>
  <c r="Y30" i="13" a="1"/>
  <c r="Y30" i="13"/>
  <c r="Z30" i="13" a="1"/>
  <c r="Z30" i="13"/>
  <c r="Q31" i="13" a="1"/>
  <c r="Q31" i="13"/>
  <c r="R31" i="13" a="1"/>
  <c r="R31" i="13"/>
  <c r="S31" i="13" a="1"/>
  <c r="S31" i="13"/>
  <c r="T31" i="13" a="1"/>
  <c r="T31" i="13"/>
  <c r="U31" i="13" a="1"/>
  <c r="U31" i="13"/>
  <c r="V31" i="13" a="1"/>
  <c r="V31" i="13"/>
  <c r="W31" i="13" a="1"/>
  <c r="W31" i="13"/>
  <c r="X31" i="13" a="1"/>
  <c r="X31" i="13"/>
  <c r="Y31" i="13" a="1"/>
  <c r="Y31" i="13"/>
  <c r="Z31" i="13" a="1"/>
  <c r="Z31" i="13"/>
  <c r="Q32" i="13" a="1"/>
  <c r="Q32" i="13"/>
  <c r="R32" i="13" a="1"/>
  <c r="R32" i="13"/>
  <c r="S32" i="13" a="1"/>
  <c r="S32" i="13"/>
  <c r="T32" i="13" a="1"/>
  <c r="T32" i="13"/>
  <c r="U32" i="13" a="1"/>
  <c r="U32" i="13"/>
  <c r="V32" i="13" a="1"/>
  <c r="V32" i="13"/>
  <c r="W32" i="13" a="1"/>
  <c r="W32" i="13"/>
  <c r="X32" i="13" a="1"/>
  <c r="X32" i="13"/>
  <c r="Y32" i="13" a="1"/>
  <c r="Y32" i="13"/>
  <c r="Z32" i="13" a="1"/>
  <c r="Z32" i="13"/>
  <c r="Q33" i="13" a="1"/>
  <c r="Q33" i="13"/>
  <c r="R33" i="13" a="1"/>
  <c r="R33" i="13"/>
  <c r="S33" i="13" a="1"/>
  <c r="S33" i="13"/>
  <c r="T33" i="13" a="1"/>
  <c r="T33" i="13"/>
  <c r="U33" i="13" a="1"/>
  <c r="U33" i="13"/>
  <c r="V33" i="13" a="1"/>
  <c r="V33" i="13"/>
  <c r="W33" i="13" a="1"/>
  <c r="W33" i="13"/>
  <c r="X33" i="13" a="1"/>
  <c r="X33" i="13"/>
  <c r="Y33" i="13" a="1"/>
  <c r="Y33" i="13"/>
  <c r="Z33" i="13" a="1"/>
  <c r="Z33" i="13"/>
  <c r="Q34" i="13" a="1"/>
  <c r="Q34" i="13"/>
  <c r="R34" i="13" a="1"/>
  <c r="R34" i="13"/>
  <c r="S34" i="13" a="1"/>
  <c r="S34" i="13"/>
  <c r="T34" i="13" a="1"/>
  <c r="T34" i="13"/>
  <c r="U34" i="13" a="1"/>
  <c r="U34" i="13"/>
  <c r="V34" i="13" a="1"/>
  <c r="V34" i="13"/>
  <c r="W34" i="13" a="1"/>
  <c r="W34" i="13"/>
  <c r="X34" i="13" a="1"/>
  <c r="X34" i="13"/>
  <c r="Y34" i="13" a="1"/>
  <c r="Y34" i="13"/>
  <c r="Z34" i="13" a="1"/>
  <c r="Z34" i="13"/>
  <c r="Q35" i="13" a="1"/>
  <c r="Q35" i="13"/>
  <c r="R35" i="13" a="1"/>
  <c r="R35" i="13"/>
  <c r="S35" i="13" a="1"/>
  <c r="S35" i="13"/>
  <c r="T35" i="13" a="1"/>
  <c r="T35" i="13"/>
  <c r="U35" i="13" a="1"/>
  <c r="U35" i="13"/>
  <c r="V35" i="13" a="1"/>
  <c r="V35" i="13"/>
  <c r="W35" i="13" a="1"/>
  <c r="W35" i="13"/>
  <c r="X35" i="13" a="1"/>
  <c r="X35" i="13"/>
  <c r="Y35" i="13" a="1"/>
  <c r="Y35" i="13"/>
  <c r="Z35" i="13" a="1"/>
  <c r="Z35" i="13"/>
  <c r="Q36" i="13" a="1"/>
  <c r="Q36" i="13"/>
  <c r="R36" i="13" a="1"/>
  <c r="R36" i="13"/>
  <c r="S36" i="13" a="1"/>
  <c r="S36" i="13"/>
  <c r="T36" i="13" a="1"/>
  <c r="T36" i="13"/>
  <c r="U36" i="13" a="1"/>
  <c r="U36" i="13"/>
  <c r="V36" i="13" a="1"/>
  <c r="V36" i="13"/>
  <c r="W36" i="13" a="1"/>
  <c r="W36" i="13"/>
  <c r="X36" i="13" a="1"/>
  <c r="X36" i="13"/>
  <c r="Y36" i="13" a="1"/>
  <c r="Y36" i="13"/>
  <c r="Z36" i="13" a="1"/>
  <c r="Z36" i="13"/>
  <c r="Q37" i="13" a="1"/>
  <c r="Q37" i="13"/>
  <c r="R37" i="13" a="1"/>
  <c r="R37" i="13"/>
  <c r="S37" i="13" a="1"/>
  <c r="S37" i="13"/>
  <c r="T37" i="13" a="1"/>
  <c r="T37" i="13"/>
  <c r="U37" i="13" a="1"/>
  <c r="U37" i="13"/>
  <c r="V37" i="13" a="1"/>
  <c r="V37" i="13"/>
  <c r="W37" i="13" a="1"/>
  <c r="W37" i="13"/>
  <c r="X37" i="13" a="1"/>
  <c r="X37" i="13"/>
  <c r="Y37" i="13" a="1"/>
  <c r="Y37" i="13"/>
  <c r="Z37" i="13" a="1"/>
  <c r="Z37" i="13"/>
  <c r="Q38" i="13" a="1"/>
  <c r="Q38" i="13"/>
  <c r="R38" i="13" a="1"/>
  <c r="R38" i="13"/>
  <c r="S38" i="13" a="1"/>
  <c r="S38" i="13"/>
  <c r="T38" i="13" a="1"/>
  <c r="T38" i="13"/>
  <c r="U38" i="13" a="1"/>
  <c r="U38" i="13"/>
  <c r="V38" i="13" a="1"/>
  <c r="V38" i="13"/>
  <c r="W38" i="13" a="1"/>
  <c r="W38" i="13"/>
  <c r="X38" i="13" a="1"/>
  <c r="X38" i="13"/>
  <c r="Y38" i="13" a="1"/>
  <c r="Y38" i="13"/>
  <c r="Z38" i="13" a="1"/>
  <c r="Z38" i="13"/>
  <c r="Q39" i="13" a="1"/>
  <c r="Q39" i="13"/>
  <c r="R39" i="13" a="1"/>
  <c r="R39" i="13"/>
  <c r="S39" i="13" a="1"/>
  <c r="S39" i="13"/>
  <c r="T39" i="13" a="1"/>
  <c r="T39" i="13"/>
  <c r="U39" i="13" a="1"/>
  <c r="U39" i="13"/>
  <c r="V39" i="13" a="1"/>
  <c r="V39" i="13"/>
  <c r="W39" i="13" a="1"/>
  <c r="W39" i="13"/>
  <c r="X39" i="13" a="1"/>
  <c r="X39" i="13"/>
  <c r="Y39" i="13" a="1"/>
  <c r="Y39" i="13"/>
  <c r="Z39" i="13" a="1"/>
  <c r="Z39" i="13"/>
  <c r="Q40" i="13" a="1"/>
  <c r="Q40" i="13"/>
  <c r="R40" i="13" a="1"/>
  <c r="R40" i="13"/>
  <c r="S40" i="13" a="1"/>
  <c r="S40" i="13"/>
  <c r="T40" i="13" a="1"/>
  <c r="T40" i="13"/>
  <c r="U40" i="13" a="1"/>
  <c r="U40" i="13"/>
  <c r="V40" i="13" a="1"/>
  <c r="V40" i="13"/>
  <c r="W40" i="13" a="1"/>
  <c r="W40" i="13"/>
  <c r="X40" i="13" a="1"/>
  <c r="X40" i="13"/>
  <c r="Y40" i="13" a="1"/>
  <c r="Y40" i="13"/>
  <c r="Z40" i="13" a="1"/>
  <c r="Z40" i="13"/>
  <c r="Q41" i="13" a="1"/>
  <c r="Q41" i="13"/>
  <c r="R41" i="13" a="1"/>
  <c r="R41" i="13"/>
  <c r="S41" i="13" a="1"/>
  <c r="S41" i="13"/>
  <c r="T41" i="13" a="1"/>
  <c r="T41" i="13"/>
  <c r="U41" i="13" a="1"/>
  <c r="U41" i="13"/>
  <c r="V41" i="13" a="1"/>
  <c r="V41" i="13"/>
  <c r="W41" i="13" a="1"/>
  <c r="W41" i="13"/>
  <c r="X41" i="13" a="1"/>
  <c r="X41" i="13"/>
  <c r="Y41" i="13" a="1"/>
  <c r="Y41" i="13"/>
  <c r="Z41" i="13" a="1"/>
  <c r="Z41" i="13"/>
  <c r="Q42" i="13" a="1"/>
  <c r="Q42" i="13"/>
  <c r="R42" i="13" a="1"/>
  <c r="R42" i="13"/>
  <c r="S42" i="13" a="1"/>
  <c r="S42" i="13"/>
  <c r="T42" i="13" a="1"/>
  <c r="T42" i="13"/>
  <c r="U42" i="13" a="1"/>
  <c r="U42" i="13"/>
  <c r="V42" i="13" a="1"/>
  <c r="V42" i="13"/>
  <c r="W42" i="13" a="1"/>
  <c r="W42" i="13"/>
  <c r="X42" i="13" a="1"/>
  <c r="X42" i="13"/>
  <c r="Y42" i="13" a="1"/>
  <c r="Y42" i="13"/>
  <c r="Z42" i="13" a="1"/>
  <c r="Z42" i="13"/>
  <c r="Q43" i="13" a="1"/>
  <c r="Q43" i="13"/>
  <c r="R43" i="13" a="1"/>
  <c r="R43" i="13"/>
  <c r="S43" i="13" a="1"/>
  <c r="S43" i="13"/>
  <c r="T43" i="13" a="1"/>
  <c r="T43" i="13"/>
  <c r="U43" i="13" a="1"/>
  <c r="U43" i="13"/>
  <c r="V43" i="13" a="1"/>
  <c r="V43" i="13"/>
  <c r="W43" i="13" a="1"/>
  <c r="W43" i="13"/>
  <c r="X43" i="13" a="1"/>
  <c r="X43" i="13"/>
  <c r="Y43" i="13" a="1"/>
  <c r="Y43" i="13"/>
  <c r="Z43" i="13" a="1"/>
  <c r="Z43" i="13"/>
  <c r="Q44" i="13" a="1"/>
  <c r="Q44" i="13"/>
  <c r="R44" i="13" a="1"/>
  <c r="R44" i="13"/>
  <c r="S44" i="13" a="1"/>
  <c r="S44" i="13"/>
  <c r="T44" i="13" a="1"/>
  <c r="T44" i="13"/>
  <c r="U44" i="13" a="1"/>
  <c r="U44" i="13"/>
  <c r="V44" i="13" a="1"/>
  <c r="V44" i="13"/>
  <c r="W44" i="13" a="1"/>
  <c r="W44" i="13"/>
  <c r="X44" i="13" a="1"/>
  <c r="X44" i="13"/>
  <c r="Y44" i="13" a="1"/>
  <c r="Y44" i="13"/>
  <c r="Z44" i="13" a="1"/>
  <c r="Z44" i="13"/>
  <c r="Q45" i="13" a="1"/>
  <c r="Q45" i="13"/>
  <c r="R45" i="13" a="1"/>
  <c r="R45" i="13"/>
  <c r="S45" i="13" a="1"/>
  <c r="S45" i="13"/>
  <c r="T45" i="13" a="1"/>
  <c r="T45" i="13"/>
  <c r="U45" i="13" a="1"/>
  <c r="U45" i="13"/>
  <c r="V45" i="13" a="1"/>
  <c r="V45" i="13"/>
  <c r="W45" i="13" a="1"/>
  <c r="W45" i="13"/>
  <c r="X45" i="13" a="1"/>
  <c r="X45" i="13"/>
  <c r="Y45" i="13" a="1"/>
  <c r="Y45" i="13"/>
  <c r="Z45" i="13" a="1"/>
  <c r="Z45" i="13"/>
  <c r="Q46" i="13" a="1"/>
  <c r="Q46" i="13"/>
  <c r="R46" i="13" a="1"/>
  <c r="R46" i="13"/>
  <c r="S46" i="13" a="1"/>
  <c r="S46" i="13"/>
  <c r="T46" i="13" a="1"/>
  <c r="T46" i="13"/>
  <c r="U46" i="13" a="1"/>
  <c r="U46" i="13"/>
  <c r="V46" i="13" a="1"/>
  <c r="V46" i="13"/>
  <c r="W46" i="13" a="1"/>
  <c r="W46" i="13"/>
  <c r="X46" i="13" a="1"/>
  <c r="X46" i="13"/>
  <c r="Y46" i="13" a="1"/>
  <c r="Y46" i="13"/>
  <c r="Z46" i="13" a="1"/>
  <c r="Z46" i="13"/>
  <c r="Q47" i="13" a="1"/>
  <c r="Q47" i="13"/>
  <c r="R47" i="13" a="1"/>
  <c r="R47" i="13"/>
  <c r="S47" i="13" a="1"/>
  <c r="S47" i="13"/>
  <c r="T47" i="13" a="1"/>
  <c r="T47" i="13"/>
  <c r="U47" i="13" a="1"/>
  <c r="U47" i="13"/>
  <c r="V47" i="13" a="1"/>
  <c r="V47" i="13"/>
  <c r="W47" i="13" a="1"/>
  <c r="W47" i="13"/>
  <c r="X47" i="13" a="1"/>
  <c r="X47" i="13"/>
  <c r="Y47" i="13" a="1"/>
  <c r="Y47" i="13"/>
  <c r="Z47" i="13" a="1"/>
  <c r="Z47" i="13"/>
  <c r="Q48" i="13" a="1"/>
  <c r="Q48" i="13"/>
  <c r="R48" i="13" a="1"/>
  <c r="R48" i="13"/>
  <c r="S48" i="13" a="1"/>
  <c r="S48" i="13"/>
  <c r="T48" i="13" a="1"/>
  <c r="T48" i="13"/>
  <c r="U48" i="13" a="1"/>
  <c r="U48" i="13"/>
  <c r="V48" i="13" a="1"/>
  <c r="V48" i="13"/>
  <c r="W48" i="13" a="1"/>
  <c r="W48" i="13"/>
  <c r="X48" i="13" a="1"/>
  <c r="X48" i="13"/>
  <c r="Y48" i="13" a="1"/>
  <c r="Y48" i="13"/>
  <c r="Z48" i="13" a="1"/>
  <c r="Z48" i="13"/>
  <c r="Q49" i="13" a="1"/>
  <c r="Q49" i="13"/>
  <c r="R49" i="13" a="1"/>
  <c r="R49" i="13"/>
  <c r="S49" i="13" a="1"/>
  <c r="S49" i="13"/>
  <c r="T49" i="13" a="1"/>
  <c r="T49" i="13"/>
  <c r="U49" i="13" a="1"/>
  <c r="U49" i="13"/>
  <c r="V49" i="13" a="1"/>
  <c r="V49" i="13"/>
  <c r="W49" i="13" a="1"/>
  <c r="W49" i="13"/>
  <c r="X49" i="13" a="1"/>
  <c r="X49" i="13"/>
  <c r="Y49" i="13" a="1"/>
  <c r="Y49" i="13"/>
  <c r="Z49" i="13" a="1"/>
  <c r="Z49" i="13"/>
  <c r="Q50" i="13" a="1"/>
  <c r="Q50" i="13"/>
  <c r="R50" i="13" a="1"/>
  <c r="R50" i="13"/>
  <c r="S50" i="13" a="1"/>
  <c r="S50" i="13"/>
  <c r="T50" i="13" a="1"/>
  <c r="T50" i="13"/>
  <c r="U50" i="13" a="1"/>
  <c r="U50" i="13"/>
  <c r="V50" i="13" a="1"/>
  <c r="V50" i="13"/>
  <c r="W50" i="13" a="1"/>
  <c r="W50" i="13"/>
  <c r="X50" i="13" a="1"/>
  <c r="X50" i="13"/>
  <c r="Y50" i="13" a="1"/>
  <c r="Y50" i="13"/>
  <c r="Z50" i="13" a="1"/>
  <c r="Z50" i="13"/>
  <c r="Q51" i="13" a="1"/>
  <c r="Q51" i="13"/>
  <c r="R51" i="13" a="1"/>
  <c r="R51" i="13"/>
  <c r="S51" i="13" a="1"/>
  <c r="S51" i="13"/>
  <c r="T51" i="13" a="1"/>
  <c r="T51" i="13"/>
  <c r="U51" i="13" a="1"/>
  <c r="U51" i="13"/>
  <c r="V51" i="13" a="1"/>
  <c r="V51" i="13"/>
  <c r="W51" i="13" a="1"/>
  <c r="W51" i="13"/>
  <c r="X51" i="13" a="1"/>
  <c r="X51" i="13"/>
  <c r="Y51" i="13" a="1"/>
  <c r="Y51" i="13"/>
  <c r="Z51" i="13" a="1"/>
  <c r="Z51" i="13"/>
  <c r="Q52" i="13" a="1"/>
  <c r="Q52" i="13"/>
  <c r="R52" i="13" a="1"/>
  <c r="R52" i="13"/>
  <c r="S52" i="13" a="1"/>
  <c r="S52" i="13"/>
  <c r="T52" i="13" a="1"/>
  <c r="T52" i="13"/>
  <c r="U52" i="13" a="1"/>
  <c r="U52" i="13"/>
  <c r="V52" i="13" a="1"/>
  <c r="V52" i="13"/>
  <c r="W52" i="13" a="1"/>
  <c r="W52" i="13"/>
  <c r="X52" i="13" a="1"/>
  <c r="X52" i="13"/>
  <c r="Y52" i="13" a="1"/>
  <c r="Y52" i="13"/>
  <c r="Z52" i="13" a="1"/>
  <c r="Z52" i="13"/>
  <c r="Q53" i="13" a="1"/>
  <c r="Q53" i="13"/>
  <c r="R53" i="13" a="1"/>
  <c r="R53" i="13"/>
  <c r="S53" i="13" a="1"/>
  <c r="S53" i="13"/>
  <c r="T53" i="13" a="1"/>
  <c r="T53" i="13"/>
  <c r="U53" i="13" a="1"/>
  <c r="U53" i="13"/>
  <c r="V53" i="13" a="1"/>
  <c r="V53" i="13"/>
  <c r="W53" i="13" a="1"/>
  <c r="W53" i="13"/>
  <c r="X53" i="13" a="1"/>
  <c r="X53" i="13"/>
  <c r="Y53" i="13" a="1"/>
  <c r="Y53" i="13"/>
  <c r="Z53" i="13" a="1"/>
  <c r="Z53" i="13"/>
  <c r="Q54" i="13" a="1"/>
  <c r="Q54" i="13"/>
  <c r="R54" i="13" a="1"/>
  <c r="R54" i="13"/>
  <c r="S54" i="13" a="1"/>
  <c r="S54" i="13"/>
  <c r="T54" i="13" a="1"/>
  <c r="T54" i="13"/>
  <c r="U54" i="13" a="1"/>
  <c r="U54" i="13"/>
  <c r="V54" i="13" a="1"/>
  <c r="V54" i="13"/>
  <c r="W54" i="13" a="1"/>
  <c r="W54" i="13"/>
  <c r="X54" i="13" a="1"/>
  <c r="X54" i="13"/>
  <c r="Y54" i="13" a="1"/>
  <c r="Y54" i="13"/>
  <c r="Z54" i="13" a="1"/>
  <c r="Z54" i="13"/>
  <c r="Q55" i="13" a="1"/>
  <c r="Q55" i="13"/>
  <c r="R55" i="13" a="1"/>
  <c r="R55" i="13"/>
  <c r="S55" i="13" a="1"/>
  <c r="S55" i="13"/>
  <c r="T55" i="13" a="1"/>
  <c r="T55" i="13"/>
  <c r="U55" i="13" a="1"/>
  <c r="U55" i="13"/>
  <c r="V55" i="13" a="1"/>
  <c r="V55" i="13"/>
  <c r="W55" i="13" a="1"/>
  <c r="W55" i="13"/>
  <c r="X55" i="13" a="1"/>
  <c r="X55" i="13"/>
  <c r="Y55" i="13" a="1"/>
  <c r="Y55" i="13"/>
  <c r="Z55" i="13" a="1"/>
  <c r="Z55" i="13"/>
  <c r="Q56" i="13" a="1"/>
  <c r="Q56" i="13"/>
  <c r="R56" i="13" a="1"/>
  <c r="R56" i="13"/>
  <c r="S56" i="13" a="1"/>
  <c r="S56" i="13"/>
  <c r="T56" i="13" a="1"/>
  <c r="T56" i="13"/>
  <c r="U56" i="13" a="1"/>
  <c r="U56" i="13"/>
  <c r="V56" i="13" a="1"/>
  <c r="V56" i="13"/>
  <c r="W56" i="13" a="1"/>
  <c r="W56" i="13"/>
  <c r="X56" i="13" a="1"/>
  <c r="X56" i="13"/>
  <c r="Y56" i="13" a="1"/>
  <c r="Y56" i="13"/>
  <c r="Z56" i="13" a="1"/>
  <c r="Z56" i="13"/>
  <c r="Q57" i="13" a="1"/>
  <c r="Q57" i="13"/>
  <c r="R57" i="13" a="1"/>
  <c r="R57" i="13"/>
  <c r="S57" i="13" a="1"/>
  <c r="S57" i="13"/>
  <c r="T57" i="13" a="1"/>
  <c r="T57" i="13"/>
  <c r="U57" i="13" a="1"/>
  <c r="U57" i="13"/>
  <c r="V57" i="13" a="1"/>
  <c r="V57" i="13"/>
  <c r="W57" i="13" a="1"/>
  <c r="W57" i="13"/>
  <c r="X57" i="13" a="1"/>
  <c r="X57" i="13"/>
  <c r="Y57" i="13" a="1"/>
  <c r="Y57" i="13"/>
  <c r="Z57" i="13" a="1"/>
  <c r="Z57" i="13"/>
  <c r="Q58" i="13" a="1"/>
  <c r="Q58" i="13"/>
  <c r="R58" i="13" a="1"/>
  <c r="R58" i="13"/>
  <c r="S58" i="13" a="1"/>
  <c r="S58" i="13"/>
  <c r="T58" i="13" a="1"/>
  <c r="T58" i="13"/>
  <c r="U58" i="13" a="1"/>
  <c r="U58" i="13"/>
  <c r="V58" i="13" a="1"/>
  <c r="V58" i="13"/>
  <c r="W58" i="13" a="1"/>
  <c r="W58" i="13"/>
  <c r="X58" i="13" a="1"/>
  <c r="X58" i="13"/>
  <c r="Y58" i="13" a="1"/>
  <c r="Y58" i="13"/>
  <c r="Z58" i="13" a="1"/>
  <c r="Z58" i="13"/>
  <c r="Q59" i="13" a="1"/>
  <c r="Q59" i="13"/>
  <c r="R59" i="13" a="1"/>
  <c r="R59" i="13"/>
  <c r="S59" i="13" a="1"/>
  <c r="S59" i="13"/>
  <c r="T59" i="13" a="1"/>
  <c r="T59" i="13"/>
  <c r="U59" i="13" a="1"/>
  <c r="U59" i="13"/>
  <c r="V59" i="13" a="1"/>
  <c r="V59" i="13"/>
  <c r="W59" i="13" a="1"/>
  <c r="W59" i="13"/>
  <c r="X59" i="13" a="1"/>
  <c r="X59" i="13"/>
  <c r="Y59" i="13" a="1"/>
  <c r="Y59" i="13"/>
  <c r="Z59" i="13" a="1"/>
  <c r="Z59" i="13"/>
  <c r="Q60" i="13" a="1"/>
  <c r="Q60" i="13"/>
  <c r="R60" i="13" a="1"/>
  <c r="R60" i="13"/>
  <c r="S60" i="13" a="1"/>
  <c r="S60" i="13"/>
  <c r="T60" i="13" a="1"/>
  <c r="T60" i="13"/>
  <c r="U60" i="13" a="1"/>
  <c r="U60" i="13"/>
  <c r="V60" i="13" a="1"/>
  <c r="V60" i="13"/>
  <c r="W60" i="13" a="1"/>
  <c r="W60" i="13"/>
  <c r="X60" i="13" a="1"/>
  <c r="X60" i="13"/>
  <c r="Y60" i="13" a="1"/>
  <c r="Y60" i="13"/>
  <c r="Z60" i="13" a="1"/>
  <c r="Z60" i="13"/>
  <c r="Q61" i="13" a="1"/>
  <c r="Q61" i="13"/>
  <c r="R61" i="13" a="1"/>
  <c r="R61" i="13"/>
  <c r="S61" i="13" a="1"/>
  <c r="S61" i="13"/>
  <c r="T61" i="13" a="1"/>
  <c r="T61" i="13"/>
  <c r="U61" i="13" a="1"/>
  <c r="U61" i="13"/>
  <c r="V61" i="13" a="1"/>
  <c r="V61" i="13"/>
  <c r="W61" i="13" a="1"/>
  <c r="W61" i="13"/>
  <c r="X61" i="13" a="1"/>
  <c r="X61" i="13"/>
  <c r="Y61" i="13" a="1"/>
  <c r="Y61" i="13"/>
  <c r="Z61" i="13" a="1"/>
  <c r="Z61" i="13"/>
  <c r="Q62" i="13" a="1"/>
  <c r="Q62" i="13"/>
  <c r="R62" i="13" a="1"/>
  <c r="R62" i="13"/>
  <c r="S62" i="13" a="1"/>
  <c r="S62" i="13"/>
  <c r="T62" i="13" a="1"/>
  <c r="T62" i="13"/>
  <c r="U62" i="13" a="1"/>
  <c r="U62" i="13"/>
  <c r="V62" i="13" a="1"/>
  <c r="V62" i="13"/>
  <c r="W62" i="13" a="1"/>
  <c r="W62" i="13"/>
  <c r="X62" i="13" a="1"/>
  <c r="X62" i="13"/>
  <c r="Y62" i="13" a="1"/>
  <c r="Y62" i="13"/>
  <c r="Z62" i="13" a="1"/>
  <c r="Z62" i="13"/>
  <c r="Q63" i="13" a="1"/>
  <c r="Q63" i="13"/>
  <c r="R63" i="13" a="1"/>
  <c r="R63" i="13"/>
  <c r="S63" i="13" a="1"/>
  <c r="S63" i="13"/>
  <c r="T63" i="13" a="1"/>
  <c r="T63" i="13"/>
  <c r="U63" i="13" a="1"/>
  <c r="U63" i="13"/>
  <c r="V63" i="13" a="1"/>
  <c r="V63" i="13"/>
  <c r="W63" i="13" a="1"/>
  <c r="W63" i="13"/>
  <c r="X63" i="13" a="1"/>
  <c r="X63" i="13"/>
  <c r="Y63" i="13" a="1"/>
  <c r="Y63" i="13"/>
  <c r="Z63" i="13" a="1"/>
  <c r="Z63" i="13"/>
  <c r="Q64" i="13" a="1"/>
  <c r="Q64" i="13"/>
  <c r="R64" i="13" a="1"/>
  <c r="R64" i="13"/>
  <c r="S64" i="13" a="1"/>
  <c r="S64" i="13"/>
  <c r="T64" i="13" a="1"/>
  <c r="T64" i="13"/>
  <c r="U64" i="13" a="1"/>
  <c r="U64" i="13"/>
  <c r="V64" i="13" a="1"/>
  <c r="V64" i="13"/>
  <c r="W64" i="13" a="1"/>
  <c r="W64" i="13"/>
  <c r="X64" i="13" a="1"/>
  <c r="X64" i="13"/>
  <c r="Y64" i="13" a="1"/>
  <c r="Y64" i="13"/>
  <c r="Z64" i="13" a="1"/>
  <c r="Z64" i="13"/>
  <c r="Q65" i="13" a="1"/>
  <c r="Q65" i="13"/>
  <c r="R65" i="13" a="1"/>
  <c r="R65" i="13"/>
  <c r="S65" i="13" a="1"/>
  <c r="S65" i="13"/>
  <c r="T65" i="13" a="1"/>
  <c r="T65" i="13"/>
  <c r="U65" i="13" a="1"/>
  <c r="U65" i="13"/>
  <c r="V65" i="13" a="1"/>
  <c r="V65" i="13"/>
  <c r="W65" i="13" a="1"/>
  <c r="W65" i="13"/>
  <c r="X65" i="13" a="1"/>
  <c r="X65" i="13"/>
  <c r="Y65" i="13" a="1"/>
  <c r="Y65" i="13"/>
  <c r="Z65" i="13" a="1"/>
  <c r="Z65" i="13"/>
  <c r="Q66" i="13" a="1"/>
  <c r="Q66" i="13"/>
  <c r="R66" i="13" a="1"/>
  <c r="R66" i="13"/>
  <c r="S66" i="13" a="1"/>
  <c r="S66" i="13"/>
  <c r="T66" i="13" a="1"/>
  <c r="T66" i="13"/>
  <c r="U66" i="13" a="1"/>
  <c r="U66" i="13"/>
  <c r="V66" i="13" a="1"/>
  <c r="V66" i="13"/>
  <c r="W66" i="13" a="1"/>
  <c r="W66" i="13"/>
  <c r="X66" i="13" a="1"/>
  <c r="X66" i="13"/>
  <c r="Y66" i="13" a="1"/>
  <c r="Y66" i="13"/>
  <c r="Z66" i="13" a="1"/>
  <c r="Z66" i="13"/>
  <c r="Q67" i="13" a="1"/>
  <c r="Q67" i="13"/>
  <c r="R67" i="13" a="1"/>
  <c r="R67" i="13"/>
  <c r="S67" i="13" a="1"/>
  <c r="S67" i="13"/>
  <c r="T67" i="13" a="1"/>
  <c r="T67" i="13"/>
  <c r="U67" i="13" a="1"/>
  <c r="U67" i="13"/>
  <c r="V67" i="13" a="1"/>
  <c r="V67" i="13"/>
  <c r="W67" i="13" a="1"/>
  <c r="W67" i="13"/>
  <c r="X67" i="13" a="1"/>
  <c r="X67" i="13"/>
  <c r="Y67" i="13" a="1"/>
  <c r="Y67" i="13"/>
  <c r="Z67" i="13" a="1"/>
  <c r="Z67" i="13"/>
  <c r="Q68" i="13" a="1"/>
  <c r="Q68" i="13"/>
  <c r="R68" i="13" a="1"/>
  <c r="R68" i="13"/>
  <c r="S68" i="13" a="1"/>
  <c r="S68" i="13"/>
  <c r="T68" i="13" a="1"/>
  <c r="T68" i="13"/>
  <c r="U68" i="13" a="1"/>
  <c r="U68" i="13"/>
  <c r="V68" i="13" a="1"/>
  <c r="V68" i="13"/>
  <c r="W68" i="13" a="1"/>
  <c r="W68" i="13"/>
  <c r="X68" i="13" a="1"/>
  <c r="X68" i="13"/>
  <c r="Y68" i="13" a="1"/>
  <c r="Y68" i="13"/>
  <c r="Z68" i="13" a="1"/>
  <c r="Z68" i="13"/>
  <c r="Q69" i="13" a="1"/>
  <c r="Q69" i="13"/>
  <c r="R69" i="13" a="1"/>
  <c r="R69" i="13"/>
  <c r="S69" i="13" a="1"/>
  <c r="S69" i="13"/>
  <c r="T69" i="13" a="1"/>
  <c r="T69" i="13"/>
  <c r="U69" i="13" a="1"/>
  <c r="U69" i="13"/>
  <c r="V69" i="13" a="1"/>
  <c r="V69" i="13"/>
  <c r="W69" i="13" a="1"/>
  <c r="W69" i="13"/>
  <c r="X69" i="13" a="1"/>
  <c r="X69" i="13"/>
  <c r="Y69" i="13" a="1"/>
  <c r="Y69" i="13"/>
  <c r="Z69" i="13" a="1"/>
  <c r="Z69" i="13"/>
  <c r="Q70" i="13" a="1"/>
  <c r="Q70" i="13"/>
  <c r="R70" i="13" a="1"/>
  <c r="R70" i="13"/>
  <c r="S70" i="13" a="1"/>
  <c r="S70" i="13"/>
  <c r="T70" i="13" a="1"/>
  <c r="T70" i="13"/>
  <c r="U70" i="13" a="1"/>
  <c r="U70" i="13"/>
  <c r="V70" i="13" a="1"/>
  <c r="V70" i="13"/>
  <c r="W70" i="13" a="1"/>
  <c r="W70" i="13"/>
  <c r="X70" i="13" a="1"/>
  <c r="X70" i="13"/>
  <c r="Y70" i="13" a="1"/>
  <c r="Y70" i="13"/>
  <c r="Z70" i="13" a="1"/>
  <c r="Z70" i="13"/>
  <c r="Q71" i="13" a="1"/>
  <c r="Q71" i="13"/>
  <c r="R71" i="13" a="1"/>
  <c r="R71" i="13"/>
  <c r="S71" i="13" a="1"/>
  <c r="S71" i="13"/>
  <c r="T71" i="13" a="1"/>
  <c r="T71" i="13"/>
  <c r="U71" i="13" a="1"/>
  <c r="U71" i="13"/>
  <c r="V71" i="13" a="1"/>
  <c r="V71" i="13"/>
  <c r="W71" i="13" a="1"/>
  <c r="W71" i="13"/>
  <c r="X71" i="13" a="1"/>
  <c r="X71" i="13"/>
  <c r="Y71" i="13" a="1"/>
  <c r="Y71" i="13"/>
  <c r="Z71" i="13" a="1"/>
  <c r="Z71" i="13"/>
  <c r="Q72" i="13" a="1"/>
  <c r="Q72" i="13"/>
  <c r="R72" i="13" a="1"/>
  <c r="R72" i="13"/>
  <c r="S72" i="13" a="1"/>
  <c r="S72" i="13"/>
  <c r="T72" i="13" a="1"/>
  <c r="T72" i="13"/>
  <c r="U72" i="13" a="1"/>
  <c r="U72" i="13"/>
  <c r="V72" i="13" a="1"/>
  <c r="V72" i="13"/>
  <c r="W72" i="13" a="1"/>
  <c r="W72" i="13"/>
  <c r="X72" i="13" a="1"/>
  <c r="X72" i="13"/>
  <c r="Y72" i="13" a="1"/>
  <c r="Y72" i="13"/>
  <c r="Z72" i="13" a="1"/>
  <c r="Z72" i="13"/>
  <c r="Q73" i="13" a="1"/>
  <c r="Q73" i="13"/>
  <c r="R73" i="13" a="1"/>
  <c r="R73" i="13"/>
  <c r="S73" i="13" a="1"/>
  <c r="S73" i="13"/>
  <c r="T73" i="13" a="1"/>
  <c r="T73" i="13"/>
  <c r="U73" i="13" a="1"/>
  <c r="U73" i="13"/>
  <c r="V73" i="13" a="1"/>
  <c r="V73" i="13"/>
  <c r="W73" i="13" a="1"/>
  <c r="W73" i="13"/>
  <c r="X73" i="13" a="1"/>
  <c r="X73" i="13"/>
  <c r="Y73" i="13" a="1"/>
  <c r="Y73" i="13"/>
  <c r="Z73" i="13" a="1"/>
  <c r="Z73" i="13"/>
  <c r="Q74" i="13" a="1"/>
  <c r="Q74" i="13"/>
  <c r="R74" i="13" a="1"/>
  <c r="R74" i="13"/>
  <c r="S74" i="13" a="1"/>
  <c r="S74" i="13"/>
  <c r="T74" i="13" a="1"/>
  <c r="T74" i="13"/>
  <c r="U74" i="13" a="1"/>
  <c r="U74" i="13"/>
  <c r="V74" i="13" a="1"/>
  <c r="V74" i="13"/>
  <c r="W74" i="13" a="1"/>
  <c r="W74" i="13"/>
  <c r="X74" i="13" a="1"/>
  <c r="X74" i="13"/>
  <c r="Y74" i="13" a="1"/>
  <c r="Y74" i="13"/>
  <c r="Z74" i="13" a="1"/>
  <c r="Z74" i="13"/>
  <c r="Q75" i="13" a="1"/>
  <c r="Q75" i="13"/>
  <c r="R75" i="13" a="1"/>
  <c r="R75" i="13"/>
  <c r="S75" i="13" a="1"/>
  <c r="S75" i="13"/>
  <c r="T75" i="13" a="1"/>
  <c r="T75" i="13"/>
  <c r="U75" i="13" a="1"/>
  <c r="U75" i="13"/>
  <c r="V75" i="13" a="1"/>
  <c r="V75" i="13"/>
  <c r="W75" i="13" a="1"/>
  <c r="W75" i="13"/>
  <c r="X75" i="13" a="1"/>
  <c r="X75" i="13"/>
  <c r="Y75" i="13" a="1"/>
  <c r="Y75" i="13"/>
  <c r="Z75" i="13" a="1"/>
  <c r="Z75" i="13"/>
  <c r="Q76" i="13" a="1"/>
  <c r="Q76" i="13"/>
  <c r="R76" i="13" a="1"/>
  <c r="R76" i="13"/>
  <c r="S76" i="13" a="1"/>
  <c r="S76" i="13"/>
  <c r="T76" i="13" a="1"/>
  <c r="T76" i="13"/>
  <c r="U76" i="13" a="1"/>
  <c r="U76" i="13"/>
  <c r="V76" i="13" a="1"/>
  <c r="V76" i="13"/>
  <c r="W76" i="13" a="1"/>
  <c r="W76" i="13"/>
  <c r="X76" i="13" a="1"/>
  <c r="X76" i="13"/>
  <c r="Y76" i="13" a="1"/>
  <c r="Y76" i="13"/>
  <c r="Z76" i="13" a="1"/>
  <c r="Z76" i="13"/>
  <c r="Q77" i="13" a="1"/>
  <c r="Q77" i="13"/>
  <c r="R77" i="13" a="1"/>
  <c r="R77" i="13"/>
  <c r="S77" i="13" a="1"/>
  <c r="S77" i="13"/>
  <c r="T77" i="13" a="1"/>
  <c r="T77" i="13"/>
  <c r="U77" i="13" a="1"/>
  <c r="U77" i="13"/>
  <c r="V77" i="13" a="1"/>
  <c r="V77" i="13"/>
  <c r="W77" i="13" a="1"/>
  <c r="W77" i="13"/>
  <c r="X77" i="13" a="1"/>
  <c r="X77" i="13"/>
  <c r="Y77" i="13" a="1"/>
  <c r="Y77" i="13"/>
  <c r="Z77" i="13" a="1"/>
  <c r="Z77" i="13"/>
  <c r="Q78" i="13" a="1"/>
  <c r="Q78" i="13"/>
  <c r="R78" i="13" a="1"/>
  <c r="R78" i="13"/>
  <c r="S78" i="13" a="1"/>
  <c r="S78" i="13"/>
  <c r="T78" i="13" a="1"/>
  <c r="T78" i="13"/>
  <c r="U78" i="13" a="1"/>
  <c r="U78" i="13"/>
  <c r="V78" i="13" a="1"/>
  <c r="V78" i="13"/>
  <c r="W78" i="13" a="1"/>
  <c r="W78" i="13"/>
  <c r="X78" i="13" a="1"/>
  <c r="X78" i="13"/>
  <c r="Y78" i="13" a="1"/>
  <c r="Y78" i="13"/>
  <c r="Z78" i="13" a="1"/>
  <c r="Z78" i="13"/>
  <c r="Q79" i="13" a="1"/>
  <c r="Q79" i="13"/>
  <c r="R79" i="13" a="1"/>
  <c r="R79" i="13"/>
  <c r="S79" i="13" a="1"/>
  <c r="S79" i="13"/>
  <c r="T79" i="13" a="1"/>
  <c r="T79" i="13"/>
  <c r="U79" i="13" a="1"/>
  <c r="U79" i="13"/>
  <c r="V79" i="13" a="1"/>
  <c r="V79" i="13"/>
  <c r="W79" i="13" a="1"/>
  <c r="W79" i="13"/>
  <c r="X79" i="13" a="1"/>
  <c r="X79" i="13"/>
  <c r="Y79" i="13" a="1"/>
  <c r="Y79" i="13"/>
  <c r="Z79" i="13" a="1"/>
  <c r="Z79" i="13"/>
  <c r="Q80" i="13" a="1"/>
  <c r="Q80" i="13"/>
  <c r="R80" i="13" a="1"/>
  <c r="R80" i="13"/>
  <c r="S80" i="13" a="1"/>
  <c r="S80" i="13"/>
  <c r="T80" i="13" a="1"/>
  <c r="T80" i="13"/>
  <c r="U80" i="13" a="1"/>
  <c r="U80" i="13"/>
  <c r="V80" i="13" a="1"/>
  <c r="V80" i="13"/>
  <c r="W80" i="13" a="1"/>
  <c r="W80" i="13"/>
  <c r="X80" i="13" a="1"/>
  <c r="X80" i="13"/>
  <c r="Y80" i="13" a="1"/>
  <c r="Y80" i="13"/>
  <c r="Z80" i="13" a="1"/>
  <c r="Z80" i="13"/>
  <c r="Q81" i="13" a="1"/>
  <c r="Q81" i="13"/>
  <c r="R81" i="13" a="1"/>
  <c r="R81" i="13"/>
  <c r="S81" i="13" a="1"/>
  <c r="S81" i="13"/>
  <c r="T81" i="13" a="1"/>
  <c r="T81" i="13"/>
  <c r="U81" i="13" a="1"/>
  <c r="U81" i="13"/>
  <c r="V81" i="13" a="1"/>
  <c r="V81" i="13"/>
  <c r="W81" i="13" a="1"/>
  <c r="W81" i="13"/>
  <c r="X81" i="13" a="1"/>
  <c r="X81" i="13"/>
  <c r="Y81" i="13" a="1"/>
  <c r="Y81" i="13"/>
  <c r="Z81" i="13" a="1"/>
  <c r="Z81" i="13"/>
  <c r="Q82" i="13" a="1"/>
  <c r="Q82" i="13"/>
  <c r="R82" i="13" a="1"/>
  <c r="R82" i="13"/>
  <c r="S82" i="13" a="1"/>
  <c r="S82" i="13"/>
  <c r="T82" i="13" a="1"/>
  <c r="T82" i="13"/>
  <c r="U82" i="13" a="1"/>
  <c r="U82" i="13"/>
  <c r="V82" i="13" a="1"/>
  <c r="V82" i="13"/>
  <c r="W82" i="13" a="1"/>
  <c r="W82" i="13"/>
  <c r="X82" i="13" a="1"/>
  <c r="X82" i="13"/>
  <c r="Y82" i="13" a="1"/>
  <c r="Y82" i="13"/>
  <c r="Z82" i="13" a="1"/>
  <c r="Z82" i="13"/>
  <c r="Q83" i="13" a="1"/>
  <c r="Q83" i="13"/>
  <c r="R83" i="13" a="1"/>
  <c r="R83" i="13"/>
  <c r="S83" i="13" a="1"/>
  <c r="S83" i="13"/>
  <c r="T83" i="13" a="1"/>
  <c r="T83" i="13"/>
  <c r="U83" i="13" a="1"/>
  <c r="U83" i="13"/>
  <c r="V83" i="13" a="1"/>
  <c r="V83" i="13"/>
  <c r="W83" i="13" a="1"/>
  <c r="W83" i="13"/>
  <c r="X83" i="13" a="1"/>
  <c r="X83" i="13"/>
  <c r="Y83" i="13" a="1"/>
  <c r="Y83" i="13"/>
  <c r="Z83" i="13" a="1"/>
  <c r="Z83" i="13"/>
  <c r="Q84" i="13" a="1"/>
  <c r="Q84" i="13"/>
  <c r="R84" i="13" a="1"/>
  <c r="R84" i="13"/>
  <c r="S84" i="13" a="1"/>
  <c r="S84" i="13"/>
  <c r="T84" i="13" a="1"/>
  <c r="T84" i="13"/>
  <c r="U84" i="13" a="1"/>
  <c r="U84" i="13"/>
  <c r="V84" i="13" a="1"/>
  <c r="V84" i="13"/>
  <c r="W84" i="13" a="1"/>
  <c r="W84" i="13"/>
  <c r="X84" i="13" a="1"/>
  <c r="X84" i="13"/>
  <c r="Y84" i="13" a="1"/>
  <c r="Y84" i="13"/>
  <c r="Z84" i="13" a="1"/>
  <c r="Z84" i="13"/>
  <c r="Q85" i="13" a="1"/>
  <c r="Q85" i="13"/>
  <c r="R85" i="13" a="1"/>
  <c r="R85" i="13"/>
  <c r="S85" i="13" a="1"/>
  <c r="S85" i="13"/>
  <c r="T85" i="13" a="1"/>
  <c r="T85" i="13"/>
  <c r="U85" i="13" a="1"/>
  <c r="U85" i="13"/>
  <c r="V85" i="13" a="1"/>
  <c r="V85" i="13"/>
  <c r="W85" i="13" a="1"/>
  <c r="W85" i="13"/>
  <c r="X85" i="13" a="1"/>
  <c r="X85" i="13"/>
  <c r="Y85" i="13" a="1"/>
  <c r="Y85" i="13"/>
  <c r="Z85" i="13" a="1"/>
  <c r="Z85" i="13"/>
  <c r="Q86" i="13" a="1"/>
  <c r="Q86" i="13"/>
  <c r="R86" i="13" a="1"/>
  <c r="R86" i="13"/>
  <c r="S86" i="13" a="1"/>
  <c r="S86" i="13"/>
  <c r="T86" i="13" a="1"/>
  <c r="T86" i="13"/>
  <c r="U86" i="13" a="1"/>
  <c r="U86" i="13"/>
  <c r="V86" i="13" a="1"/>
  <c r="V86" i="13"/>
  <c r="W86" i="13" a="1"/>
  <c r="W86" i="13"/>
  <c r="X86" i="13" a="1"/>
  <c r="X86" i="13"/>
  <c r="Y86" i="13" a="1"/>
  <c r="Y86" i="13"/>
  <c r="Z86" i="13" a="1"/>
  <c r="Z86" i="13"/>
  <c r="Q87" i="13" a="1"/>
  <c r="Q87" i="13"/>
  <c r="R87" i="13" a="1"/>
  <c r="R87" i="13"/>
  <c r="S87" i="13" a="1"/>
  <c r="S87" i="13"/>
  <c r="T87" i="13" a="1"/>
  <c r="T87" i="13"/>
  <c r="U87" i="13" a="1"/>
  <c r="U87" i="13"/>
  <c r="V87" i="13" a="1"/>
  <c r="V87" i="13"/>
  <c r="W87" i="13" a="1"/>
  <c r="W87" i="13"/>
  <c r="X87" i="13" a="1"/>
  <c r="X87" i="13"/>
  <c r="Y87" i="13" a="1"/>
  <c r="Y87" i="13"/>
  <c r="Z87" i="13" a="1"/>
  <c r="Z87" i="13"/>
  <c r="Q88" i="13" a="1"/>
  <c r="Q88" i="13"/>
  <c r="R88" i="13" a="1"/>
  <c r="R88" i="13"/>
  <c r="S88" i="13" a="1"/>
  <c r="S88" i="13"/>
  <c r="T88" i="13" a="1"/>
  <c r="T88" i="13"/>
  <c r="U88" i="13" a="1"/>
  <c r="U88" i="13"/>
  <c r="V88" i="13" a="1"/>
  <c r="V88" i="13"/>
  <c r="W88" i="13" a="1"/>
  <c r="W88" i="13"/>
  <c r="X88" i="13" a="1"/>
  <c r="X88" i="13"/>
  <c r="Y88" i="13" a="1"/>
  <c r="Y88" i="13"/>
  <c r="Z88" i="13" a="1"/>
  <c r="Z88" i="13"/>
  <c r="Q89" i="13" a="1"/>
  <c r="Q89" i="13"/>
  <c r="R89" i="13" a="1"/>
  <c r="R89" i="13"/>
  <c r="S89" i="13" a="1"/>
  <c r="S89" i="13"/>
  <c r="T89" i="13" a="1"/>
  <c r="T89" i="13"/>
  <c r="U89" i="13" a="1"/>
  <c r="U89" i="13"/>
  <c r="V89" i="13" a="1"/>
  <c r="V89" i="13"/>
  <c r="W89" i="13" a="1"/>
  <c r="W89" i="13"/>
  <c r="X89" i="13" a="1"/>
  <c r="X89" i="13"/>
  <c r="Y89" i="13" a="1"/>
  <c r="Y89" i="13"/>
  <c r="Z89" i="13" a="1"/>
  <c r="Z89" i="13"/>
  <c r="Q90" i="13" a="1"/>
  <c r="Q90" i="13"/>
  <c r="R90" i="13" a="1"/>
  <c r="R90" i="13"/>
  <c r="S90" i="13" a="1"/>
  <c r="S90" i="13"/>
  <c r="T90" i="13" a="1"/>
  <c r="T90" i="13"/>
  <c r="U90" i="13" a="1"/>
  <c r="U90" i="13"/>
  <c r="V90" i="13" a="1"/>
  <c r="V90" i="13"/>
  <c r="W90" i="13" a="1"/>
  <c r="W90" i="13"/>
  <c r="X90" i="13" a="1"/>
  <c r="X90" i="13"/>
  <c r="Y90" i="13" a="1"/>
  <c r="Y90" i="13"/>
  <c r="Z90" i="13" a="1"/>
  <c r="Z90" i="13"/>
  <c r="Q91" i="13" a="1"/>
  <c r="Q91" i="13"/>
  <c r="R91" i="13" a="1"/>
  <c r="R91" i="13"/>
  <c r="S91" i="13" a="1"/>
  <c r="S91" i="13"/>
  <c r="T91" i="13" a="1"/>
  <c r="T91" i="13"/>
  <c r="U91" i="13" a="1"/>
  <c r="U91" i="13"/>
  <c r="V91" i="13" a="1"/>
  <c r="V91" i="13"/>
  <c r="W91" i="13" a="1"/>
  <c r="W91" i="13"/>
  <c r="X91" i="13" a="1"/>
  <c r="X91" i="13"/>
  <c r="Y91" i="13" a="1"/>
  <c r="Y91" i="13"/>
  <c r="Z91" i="13" a="1"/>
  <c r="Z91" i="13"/>
  <c r="Q92" i="13" a="1"/>
  <c r="Q92" i="13"/>
  <c r="R92" i="13" a="1"/>
  <c r="R92" i="13"/>
  <c r="S92" i="13" a="1"/>
  <c r="S92" i="13"/>
  <c r="T92" i="13" a="1"/>
  <c r="T92" i="13"/>
  <c r="U92" i="13" a="1"/>
  <c r="U92" i="13"/>
  <c r="V92" i="13" a="1"/>
  <c r="V92" i="13"/>
  <c r="W92" i="13" a="1"/>
  <c r="W92" i="13"/>
  <c r="X92" i="13" a="1"/>
  <c r="X92" i="13"/>
  <c r="Y92" i="13" a="1"/>
  <c r="Y92" i="13"/>
  <c r="Z92" i="13" a="1"/>
  <c r="Z92" i="13"/>
  <c r="Q93" i="13" a="1"/>
  <c r="Q93" i="13"/>
  <c r="R93" i="13" a="1"/>
  <c r="R93" i="13"/>
  <c r="S93" i="13" a="1"/>
  <c r="S93" i="13"/>
  <c r="T93" i="13" a="1"/>
  <c r="T93" i="13"/>
  <c r="U93" i="13" a="1"/>
  <c r="U93" i="13"/>
  <c r="V93" i="13" a="1"/>
  <c r="V93" i="13"/>
  <c r="W93" i="13" a="1"/>
  <c r="W93" i="13"/>
  <c r="X93" i="13" a="1"/>
  <c r="X93" i="13"/>
  <c r="Y93" i="13" a="1"/>
  <c r="Y93" i="13"/>
  <c r="Z93" i="13" a="1"/>
  <c r="Z93" i="13"/>
  <c r="Q94" i="13" a="1"/>
  <c r="Q94" i="13"/>
  <c r="R94" i="13" a="1"/>
  <c r="R94" i="13"/>
  <c r="S94" i="13" a="1"/>
  <c r="S94" i="13"/>
  <c r="T94" i="13" a="1"/>
  <c r="T94" i="13"/>
  <c r="U94" i="13" a="1"/>
  <c r="U94" i="13"/>
  <c r="V94" i="13" a="1"/>
  <c r="V94" i="13"/>
  <c r="W94" i="13" a="1"/>
  <c r="W94" i="13"/>
  <c r="X94" i="13" a="1"/>
  <c r="X94" i="13"/>
  <c r="Y94" i="13" a="1"/>
  <c r="Y94" i="13"/>
  <c r="Z94" i="13" a="1"/>
  <c r="Z94" i="13"/>
  <c r="Q95" i="13" a="1"/>
  <c r="Q95" i="13"/>
  <c r="R95" i="13" a="1"/>
  <c r="R95" i="13"/>
  <c r="S95" i="13" a="1"/>
  <c r="S95" i="13"/>
  <c r="T95" i="13" a="1"/>
  <c r="T95" i="13"/>
  <c r="U95" i="13" a="1"/>
  <c r="U95" i="13"/>
  <c r="V95" i="13" a="1"/>
  <c r="V95" i="13"/>
  <c r="W95" i="13" a="1"/>
  <c r="W95" i="13"/>
  <c r="X95" i="13" a="1"/>
  <c r="X95" i="13"/>
  <c r="Y95" i="13" a="1"/>
  <c r="Y95" i="13"/>
  <c r="Z95" i="13" a="1"/>
  <c r="Z95" i="13"/>
  <c r="Q96" i="13" a="1"/>
  <c r="Q96" i="13"/>
  <c r="R96" i="13" a="1"/>
  <c r="R96" i="13"/>
  <c r="S96" i="13" a="1"/>
  <c r="S96" i="13"/>
  <c r="T96" i="13" a="1"/>
  <c r="T96" i="13"/>
  <c r="U96" i="13" a="1"/>
  <c r="U96" i="13"/>
  <c r="V96" i="13" a="1"/>
  <c r="V96" i="13"/>
  <c r="W96" i="13" a="1"/>
  <c r="W96" i="13"/>
  <c r="X96" i="13" a="1"/>
  <c r="X96" i="13"/>
  <c r="Y96" i="13" a="1"/>
  <c r="Y96" i="13"/>
  <c r="Z96" i="13" a="1"/>
  <c r="Z96" i="13"/>
  <c r="Q97" i="13" a="1"/>
  <c r="Q97" i="13"/>
  <c r="R97" i="13" a="1"/>
  <c r="R97" i="13"/>
  <c r="S97" i="13" a="1"/>
  <c r="S97" i="13"/>
  <c r="T97" i="13" a="1"/>
  <c r="T97" i="13"/>
  <c r="U97" i="13" a="1"/>
  <c r="U97" i="13"/>
  <c r="V97" i="13" a="1"/>
  <c r="V97" i="13"/>
  <c r="W97" i="13" a="1"/>
  <c r="W97" i="13"/>
  <c r="X97" i="13" a="1"/>
  <c r="X97" i="13"/>
  <c r="Y97" i="13" a="1"/>
  <c r="Y97" i="13"/>
  <c r="Z97" i="13" a="1"/>
  <c r="Z97" i="13"/>
  <c r="Q98" i="13" a="1"/>
  <c r="Q98" i="13"/>
  <c r="R98" i="13" a="1"/>
  <c r="R98" i="13"/>
  <c r="S98" i="13" a="1"/>
  <c r="S98" i="13"/>
  <c r="T98" i="13" a="1"/>
  <c r="T98" i="13"/>
  <c r="U98" i="13" a="1"/>
  <c r="U98" i="13"/>
  <c r="V98" i="13" a="1"/>
  <c r="V98" i="13"/>
  <c r="W98" i="13" a="1"/>
  <c r="W98" i="13"/>
  <c r="X98" i="13" a="1"/>
  <c r="X98" i="13"/>
  <c r="Y98" i="13" a="1"/>
  <c r="Y98" i="13"/>
  <c r="Z98" i="13" a="1"/>
  <c r="Z98" i="13"/>
  <c r="Q99" i="13" a="1"/>
  <c r="Q99" i="13"/>
  <c r="R99" i="13" a="1"/>
  <c r="R99" i="13"/>
  <c r="S99" i="13" a="1"/>
  <c r="S99" i="13"/>
  <c r="T99" i="13" a="1"/>
  <c r="T99" i="13"/>
  <c r="U99" i="13" a="1"/>
  <c r="U99" i="13"/>
  <c r="V99" i="13" a="1"/>
  <c r="V99" i="13"/>
  <c r="W99" i="13" a="1"/>
  <c r="W99" i="13"/>
  <c r="X99" i="13" a="1"/>
  <c r="X99" i="13"/>
  <c r="Y99" i="13" a="1"/>
  <c r="Y99" i="13"/>
  <c r="Z99" i="13" a="1"/>
  <c r="Z99" i="13"/>
  <c r="Q100" i="13" a="1"/>
  <c r="Q100" i="13"/>
  <c r="R100" i="13" a="1"/>
  <c r="R100" i="13"/>
  <c r="S100" i="13" a="1"/>
  <c r="S100" i="13"/>
  <c r="T100" i="13" a="1"/>
  <c r="T100" i="13"/>
  <c r="U100" i="13" a="1"/>
  <c r="U100" i="13"/>
  <c r="V100" i="13" a="1"/>
  <c r="V100" i="13"/>
  <c r="W100" i="13" a="1"/>
  <c r="W100" i="13"/>
  <c r="X100" i="13" a="1"/>
  <c r="X100" i="13"/>
  <c r="Y100" i="13" a="1"/>
  <c r="Y100" i="13"/>
  <c r="Z100" i="13" a="1"/>
  <c r="Z100" i="13"/>
  <c r="Q101" i="13" a="1"/>
  <c r="Q101" i="13"/>
  <c r="R101" i="13" a="1"/>
  <c r="R101" i="13"/>
  <c r="S101" i="13" a="1"/>
  <c r="S101" i="13"/>
  <c r="T101" i="13" a="1"/>
  <c r="T101" i="13"/>
  <c r="U101" i="13" a="1"/>
  <c r="U101" i="13"/>
  <c r="V101" i="13" a="1"/>
  <c r="V101" i="13"/>
  <c r="W101" i="13" a="1"/>
  <c r="W101" i="13"/>
  <c r="X101" i="13" a="1"/>
  <c r="X101" i="13"/>
  <c r="Y101" i="13" a="1"/>
  <c r="Y101" i="13"/>
  <c r="Z101" i="13" a="1"/>
  <c r="Z101" i="13"/>
  <c r="Q102" i="13" a="1"/>
  <c r="Q102" i="13"/>
  <c r="R102" i="13" a="1"/>
  <c r="R102" i="13"/>
  <c r="S102" i="13" a="1"/>
  <c r="S102" i="13"/>
  <c r="T102" i="13" a="1"/>
  <c r="T102" i="13"/>
  <c r="U102" i="13" a="1"/>
  <c r="U102" i="13"/>
  <c r="V102" i="13" a="1"/>
  <c r="V102" i="13"/>
  <c r="W102" i="13" a="1"/>
  <c r="W102" i="13"/>
  <c r="X102" i="13" a="1"/>
  <c r="X102" i="13"/>
  <c r="Y102" i="13" a="1"/>
  <c r="Y102" i="13"/>
  <c r="Z102" i="13" a="1"/>
  <c r="Z102" i="13"/>
  <c r="Q103" i="13" a="1"/>
  <c r="Q103" i="13"/>
  <c r="R103" i="13" a="1"/>
  <c r="R103" i="13"/>
  <c r="S103" i="13" a="1"/>
  <c r="S103" i="13"/>
  <c r="T103" i="13" a="1"/>
  <c r="T103" i="13"/>
  <c r="U103" i="13" a="1"/>
  <c r="U103" i="13"/>
  <c r="V103" i="13" a="1"/>
  <c r="V103" i="13"/>
  <c r="W103" i="13" a="1"/>
  <c r="W103" i="13"/>
  <c r="X103" i="13" a="1"/>
  <c r="X103" i="13"/>
  <c r="Y103" i="13" a="1"/>
  <c r="Y103" i="13"/>
  <c r="Z103" i="13" a="1"/>
  <c r="Z103" i="13"/>
  <c r="Q104" i="13" a="1"/>
  <c r="Q104" i="13"/>
  <c r="R104" i="13" a="1"/>
  <c r="R104" i="13"/>
  <c r="S104" i="13" a="1"/>
  <c r="S104" i="13"/>
  <c r="T104" i="13" a="1"/>
  <c r="T104" i="13"/>
  <c r="U104" i="13" a="1"/>
  <c r="U104" i="13"/>
  <c r="V104" i="13" a="1"/>
  <c r="V104" i="13"/>
  <c r="W104" i="13" a="1"/>
  <c r="W104" i="13"/>
  <c r="X104" i="13" a="1"/>
  <c r="X104" i="13"/>
  <c r="Y104" i="13" a="1"/>
  <c r="Y104" i="13"/>
  <c r="Z104" i="13" a="1"/>
  <c r="Z104" i="13"/>
  <c r="Q105" i="13" a="1"/>
  <c r="Q105" i="13"/>
  <c r="R105" i="13" a="1"/>
  <c r="R105" i="13"/>
  <c r="S105" i="13" a="1"/>
  <c r="S105" i="13"/>
  <c r="T105" i="13" a="1"/>
  <c r="T105" i="13"/>
  <c r="U105" i="13" a="1"/>
  <c r="U105" i="13"/>
  <c r="V105" i="13" a="1"/>
  <c r="V105" i="13"/>
  <c r="W105" i="13" a="1"/>
  <c r="W105" i="13"/>
  <c r="X105" i="13" a="1"/>
  <c r="X105" i="13"/>
  <c r="Y105" i="13" a="1"/>
  <c r="Y105" i="13"/>
  <c r="Z105" i="13" a="1"/>
  <c r="Z105" i="13"/>
  <c r="Q106" i="13" a="1"/>
  <c r="Q106" i="13"/>
  <c r="R106" i="13" a="1"/>
  <c r="R106" i="13"/>
  <c r="S106" i="13" a="1"/>
  <c r="S106" i="13"/>
  <c r="T106" i="13" a="1"/>
  <c r="T106" i="13"/>
  <c r="U106" i="13" a="1"/>
  <c r="U106" i="13"/>
  <c r="V106" i="13" a="1"/>
  <c r="V106" i="13"/>
  <c r="W106" i="13" a="1"/>
  <c r="W106" i="13"/>
  <c r="X106" i="13" a="1"/>
  <c r="X106" i="13"/>
  <c r="Y106" i="13" a="1"/>
  <c r="Y106" i="13"/>
  <c r="Z106" i="13" a="1"/>
  <c r="Z106" i="13"/>
  <c r="Q107" i="13" a="1"/>
  <c r="Q107" i="13"/>
  <c r="R107" i="13" a="1"/>
  <c r="R107" i="13"/>
  <c r="S107" i="13" a="1"/>
  <c r="S107" i="13"/>
  <c r="T107" i="13" a="1"/>
  <c r="T107" i="13"/>
  <c r="U107" i="13" a="1"/>
  <c r="U107" i="13"/>
  <c r="V107" i="13" a="1"/>
  <c r="V107" i="13"/>
  <c r="W107" i="13" a="1"/>
  <c r="W107" i="13"/>
  <c r="X107" i="13" a="1"/>
  <c r="X107" i="13"/>
  <c r="Y107" i="13" a="1"/>
  <c r="Y107" i="13"/>
  <c r="Z107" i="13" a="1"/>
  <c r="Z107" i="13"/>
  <c r="Q108" i="13" a="1"/>
  <c r="Q108" i="13"/>
  <c r="R108" i="13" a="1"/>
  <c r="R108" i="13"/>
  <c r="S108" i="13" a="1"/>
  <c r="S108" i="13"/>
  <c r="T108" i="13" a="1"/>
  <c r="T108" i="13"/>
  <c r="U108" i="13" a="1"/>
  <c r="U108" i="13"/>
  <c r="V108" i="13" a="1"/>
  <c r="V108" i="13"/>
  <c r="W108" i="13" a="1"/>
  <c r="W108" i="13"/>
  <c r="X108" i="13" a="1"/>
  <c r="X108" i="13"/>
  <c r="Y108" i="13" a="1"/>
  <c r="Y108" i="13"/>
  <c r="Z108" i="13" a="1"/>
  <c r="Z108" i="13"/>
  <c r="Q109" i="13" a="1"/>
  <c r="Q109" i="13"/>
  <c r="R109" i="13" a="1"/>
  <c r="R109" i="13"/>
  <c r="S109" i="13" a="1"/>
  <c r="S109" i="13"/>
  <c r="T109" i="13" a="1"/>
  <c r="T109" i="13"/>
  <c r="U109" i="13" a="1"/>
  <c r="U109" i="13"/>
  <c r="V109" i="13" a="1"/>
  <c r="V109" i="13"/>
  <c r="W109" i="13" a="1"/>
  <c r="W109" i="13"/>
  <c r="X109" i="13" a="1"/>
  <c r="X109" i="13"/>
  <c r="Y109" i="13" a="1"/>
  <c r="Y109" i="13"/>
  <c r="Z109" i="13" a="1"/>
  <c r="Z109" i="13"/>
  <c r="Q110" i="13" a="1"/>
  <c r="Q110" i="13"/>
  <c r="R110" i="13" a="1"/>
  <c r="R110" i="13"/>
  <c r="S110" i="13" a="1"/>
  <c r="S110" i="13"/>
  <c r="T110" i="13" a="1"/>
  <c r="T110" i="13"/>
  <c r="U110" i="13" a="1"/>
  <c r="U110" i="13"/>
  <c r="V110" i="13" a="1"/>
  <c r="V110" i="13"/>
  <c r="W110" i="13" a="1"/>
  <c r="W110" i="13"/>
  <c r="X110" i="13" a="1"/>
  <c r="X110" i="13"/>
  <c r="Y110" i="13" a="1"/>
  <c r="Y110" i="13"/>
  <c r="Z110" i="13" a="1"/>
  <c r="Z110" i="13"/>
  <c r="Q111" i="13" a="1"/>
  <c r="Q111" i="13"/>
  <c r="R111" i="13" a="1"/>
  <c r="R111" i="13"/>
  <c r="S111" i="13" a="1"/>
  <c r="S111" i="13"/>
  <c r="T111" i="13" a="1"/>
  <c r="T111" i="13"/>
  <c r="U111" i="13" a="1"/>
  <c r="U111" i="13"/>
  <c r="V111" i="13" a="1"/>
  <c r="V111" i="13"/>
  <c r="W111" i="13" a="1"/>
  <c r="W111" i="13"/>
  <c r="X111" i="13" a="1"/>
  <c r="X111" i="13"/>
  <c r="Y111" i="13" a="1"/>
  <c r="Y111" i="13"/>
  <c r="Z111" i="13" a="1"/>
  <c r="Z111" i="13"/>
  <c r="Q112" i="13" a="1"/>
  <c r="Q112" i="13"/>
  <c r="R112" i="13" a="1"/>
  <c r="R112" i="13"/>
  <c r="S112" i="13" a="1"/>
  <c r="S112" i="13"/>
  <c r="T112" i="13" a="1"/>
  <c r="T112" i="13"/>
  <c r="U112" i="13" a="1"/>
  <c r="U112" i="13"/>
  <c r="V112" i="13" a="1"/>
  <c r="V112" i="13"/>
  <c r="W112" i="13" a="1"/>
  <c r="W112" i="13"/>
  <c r="X112" i="13" a="1"/>
  <c r="X112" i="13"/>
  <c r="Y112" i="13" a="1"/>
  <c r="Y112" i="13"/>
  <c r="Z112" i="13" a="1"/>
  <c r="Z112" i="13"/>
  <c r="Q113" i="13" a="1"/>
  <c r="Q113" i="13"/>
  <c r="R113" i="13" a="1"/>
  <c r="R113" i="13"/>
  <c r="S113" i="13" a="1"/>
  <c r="S113" i="13"/>
  <c r="T113" i="13" a="1"/>
  <c r="T113" i="13"/>
  <c r="U113" i="13" a="1"/>
  <c r="U113" i="13"/>
  <c r="V113" i="13" a="1"/>
  <c r="V113" i="13"/>
  <c r="W113" i="13" a="1"/>
  <c r="W113" i="13"/>
  <c r="X113" i="13" a="1"/>
  <c r="X113" i="13"/>
  <c r="Y113" i="13" a="1"/>
  <c r="Y113" i="13"/>
  <c r="Z113" i="13" a="1"/>
  <c r="Z113" i="13"/>
  <c r="Q114" i="13" a="1"/>
  <c r="Q114" i="13"/>
  <c r="R114" i="13" a="1"/>
  <c r="R114" i="13"/>
  <c r="S114" i="13" a="1"/>
  <c r="S114" i="13"/>
  <c r="T114" i="13" a="1"/>
  <c r="T114" i="13"/>
  <c r="U114" i="13" a="1"/>
  <c r="U114" i="13"/>
  <c r="V114" i="13" a="1"/>
  <c r="V114" i="13"/>
  <c r="W114" i="13" a="1"/>
  <c r="W114" i="13"/>
  <c r="X114" i="13" a="1"/>
  <c r="X114" i="13"/>
  <c r="Y114" i="13" a="1"/>
  <c r="Y114" i="13"/>
  <c r="Z114" i="13" a="1"/>
  <c r="Z114" i="13"/>
  <c r="Q115" i="13" a="1"/>
  <c r="Q115" i="13"/>
  <c r="R115" i="13" a="1"/>
  <c r="R115" i="13"/>
  <c r="S115" i="13" a="1"/>
  <c r="S115" i="13"/>
  <c r="T115" i="13" a="1"/>
  <c r="T115" i="13"/>
  <c r="U115" i="13" a="1"/>
  <c r="U115" i="13"/>
  <c r="V115" i="13" a="1"/>
  <c r="V115" i="13"/>
  <c r="W115" i="13" a="1"/>
  <c r="W115" i="13"/>
  <c r="X115" i="13" a="1"/>
  <c r="X115" i="13"/>
  <c r="Y115" i="13" a="1"/>
  <c r="Y115" i="13"/>
  <c r="Z115" i="13" a="1"/>
  <c r="Z115" i="13"/>
  <c r="Q116" i="13" a="1"/>
  <c r="Q116" i="13"/>
  <c r="R116" i="13" a="1"/>
  <c r="R116" i="13"/>
  <c r="S116" i="13" a="1"/>
  <c r="S116" i="13"/>
  <c r="T116" i="13" a="1"/>
  <c r="T116" i="13"/>
  <c r="U116" i="13" a="1"/>
  <c r="U116" i="13"/>
  <c r="V116" i="13" a="1"/>
  <c r="V116" i="13"/>
  <c r="W116" i="13" a="1"/>
  <c r="W116" i="13"/>
  <c r="X116" i="13" a="1"/>
  <c r="X116" i="13"/>
  <c r="Y116" i="13" a="1"/>
  <c r="Y116" i="13"/>
  <c r="Z116" i="13" a="1"/>
  <c r="Z116" i="13"/>
  <c r="Q117" i="13" a="1"/>
  <c r="Q117" i="13"/>
  <c r="R117" i="13" a="1"/>
  <c r="R117" i="13"/>
  <c r="S117" i="13" a="1"/>
  <c r="S117" i="13"/>
  <c r="T117" i="13" a="1"/>
  <c r="T117" i="13"/>
  <c r="U117" i="13" a="1"/>
  <c r="U117" i="13"/>
  <c r="V117" i="13" a="1"/>
  <c r="V117" i="13"/>
  <c r="W117" i="13" a="1"/>
  <c r="W117" i="13"/>
  <c r="X117" i="13" a="1"/>
  <c r="X117" i="13"/>
  <c r="Y117" i="13" a="1"/>
  <c r="Y117" i="13"/>
  <c r="Z117" i="13" a="1"/>
  <c r="Z117" i="13"/>
  <c r="Q118" i="13" a="1"/>
  <c r="Q118" i="13"/>
  <c r="R118" i="13" a="1"/>
  <c r="R118" i="13"/>
  <c r="S118" i="13" a="1"/>
  <c r="S118" i="13"/>
  <c r="T118" i="13" a="1"/>
  <c r="T118" i="13"/>
  <c r="U118" i="13" a="1"/>
  <c r="U118" i="13"/>
  <c r="V118" i="13" a="1"/>
  <c r="V118" i="13"/>
  <c r="W118" i="13" a="1"/>
  <c r="W118" i="13"/>
  <c r="X118" i="13" a="1"/>
  <c r="X118" i="13"/>
  <c r="Y118" i="13" a="1"/>
  <c r="Y118" i="13"/>
  <c r="Z118" i="13" a="1"/>
  <c r="Z118" i="13"/>
  <c r="Q119" i="13" a="1"/>
  <c r="Q119" i="13"/>
  <c r="R119" i="13" a="1"/>
  <c r="R119" i="13"/>
  <c r="S119" i="13" a="1"/>
  <c r="S119" i="13"/>
  <c r="T119" i="13" a="1"/>
  <c r="T119" i="13"/>
  <c r="U119" i="13" a="1"/>
  <c r="U119" i="13"/>
  <c r="V119" i="13" a="1"/>
  <c r="V119" i="13"/>
  <c r="W119" i="13" a="1"/>
  <c r="W119" i="13"/>
  <c r="X119" i="13" a="1"/>
  <c r="X119" i="13"/>
  <c r="Y119" i="13" a="1"/>
  <c r="Y119" i="13"/>
  <c r="Z119" i="13" a="1"/>
  <c r="Z119" i="13"/>
  <c r="Q120" i="13" a="1"/>
  <c r="Q120" i="13"/>
  <c r="R120" i="13" a="1"/>
  <c r="R120" i="13"/>
  <c r="S120" i="13" a="1"/>
  <c r="S120" i="13"/>
  <c r="T120" i="13" a="1"/>
  <c r="T120" i="13"/>
  <c r="U120" i="13" a="1"/>
  <c r="U120" i="13"/>
  <c r="V120" i="13" a="1"/>
  <c r="V120" i="13"/>
  <c r="W120" i="13" a="1"/>
  <c r="W120" i="13"/>
  <c r="X120" i="13" a="1"/>
  <c r="X120" i="13"/>
  <c r="Y120" i="13" a="1"/>
  <c r="Y120" i="13"/>
  <c r="Z120" i="13" a="1"/>
  <c r="Z120" i="13"/>
  <c r="Q121" i="13" a="1"/>
  <c r="Q121" i="13"/>
  <c r="R121" i="13" a="1"/>
  <c r="R121" i="13"/>
  <c r="S121" i="13" a="1"/>
  <c r="S121" i="13"/>
  <c r="T121" i="13" a="1"/>
  <c r="T121" i="13"/>
  <c r="U121" i="13" a="1"/>
  <c r="U121" i="13"/>
  <c r="V121" i="13" a="1"/>
  <c r="V121" i="13"/>
  <c r="W121" i="13" a="1"/>
  <c r="W121" i="13"/>
  <c r="X121" i="13" a="1"/>
  <c r="X121" i="13"/>
  <c r="Y121" i="13" a="1"/>
  <c r="Y121" i="13"/>
  <c r="Z121" i="13" a="1"/>
  <c r="Z121" i="13"/>
  <c r="Q122" i="13" a="1"/>
  <c r="Q122" i="13"/>
  <c r="R122" i="13" a="1"/>
  <c r="R122" i="13"/>
  <c r="S122" i="13" a="1"/>
  <c r="S122" i="13"/>
  <c r="T122" i="13" a="1"/>
  <c r="T122" i="13"/>
  <c r="U122" i="13" a="1"/>
  <c r="U122" i="13"/>
  <c r="V122" i="13" a="1"/>
  <c r="V122" i="13"/>
  <c r="W122" i="13" a="1"/>
  <c r="W122" i="13"/>
  <c r="X122" i="13" a="1"/>
  <c r="X122" i="13"/>
  <c r="Y122" i="13" a="1"/>
  <c r="Y122" i="13"/>
  <c r="Z122" i="13" a="1"/>
  <c r="Z122" i="13"/>
  <c r="Q123" i="13" a="1"/>
  <c r="Q123" i="13"/>
  <c r="R123" i="13" a="1"/>
  <c r="R123" i="13"/>
  <c r="S123" i="13" a="1"/>
  <c r="S123" i="13"/>
  <c r="T123" i="13" a="1"/>
  <c r="T123" i="13"/>
  <c r="U123" i="13" a="1"/>
  <c r="U123" i="13"/>
  <c r="V123" i="13" a="1"/>
  <c r="V123" i="13"/>
  <c r="W123" i="13" a="1"/>
  <c r="W123" i="13"/>
  <c r="X123" i="13" a="1"/>
  <c r="X123" i="13"/>
  <c r="Y123" i="13" a="1"/>
  <c r="Y123" i="13"/>
  <c r="Z123" i="13" a="1"/>
  <c r="Z123" i="13"/>
  <c r="Q124" i="13" a="1"/>
  <c r="Q124" i="13"/>
  <c r="R124" i="13" a="1"/>
  <c r="R124" i="13"/>
  <c r="S124" i="13" a="1"/>
  <c r="S124" i="13"/>
  <c r="T124" i="13" a="1"/>
  <c r="T124" i="13"/>
  <c r="U124" i="13" a="1"/>
  <c r="U124" i="13"/>
  <c r="V124" i="13" a="1"/>
  <c r="V124" i="13"/>
  <c r="W124" i="13" a="1"/>
  <c r="W124" i="13"/>
  <c r="X124" i="13" a="1"/>
  <c r="X124" i="13"/>
  <c r="Y124" i="13" a="1"/>
  <c r="Y124" i="13"/>
  <c r="Z124" i="13" a="1"/>
  <c r="Z124" i="13"/>
  <c r="Q125" i="13" a="1"/>
  <c r="Q125" i="13"/>
  <c r="R125" i="13" a="1"/>
  <c r="R125" i="13"/>
  <c r="S125" i="13" a="1"/>
  <c r="S125" i="13"/>
  <c r="T125" i="13" a="1"/>
  <c r="T125" i="13"/>
  <c r="U125" i="13" a="1"/>
  <c r="U125" i="13"/>
  <c r="V125" i="13" a="1"/>
  <c r="V125" i="13"/>
  <c r="W125" i="13" a="1"/>
  <c r="W125" i="13"/>
  <c r="X125" i="13" a="1"/>
  <c r="X125" i="13"/>
  <c r="Y125" i="13" a="1"/>
  <c r="Y125" i="13"/>
  <c r="Z125" i="13" a="1"/>
  <c r="Z125" i="13"/>
  <c r="Q126" i="13" a="1"/>
  <c r="Q126" i="13"/>
  <c r="R126" i="13" a="1"/>
  <c r="R126" i="13"/>
  <c r="S126" i="13" a="1"/>
  <c r="S126" i="13"/>
  <c r="T126" i="13" a="1"/>
  <c r="T126" i="13"/>
  <c r="U126" i="13" a="1"/>
  <c r="U126" i="13"/>
  <c r="V126" i="13" a="1"/>
  <c r="V126" i="13"/>
  <c r="W126" i="13" a="1"/>
  <c r="W126" i="13"/>
  <c r="X126" i="13" a="1"/>
  <c r="X126" i="13"/>
  <c r="Y126" i="13" a="1"/>
  <c r="Y126" i="13"/>
  <c r="Z126" i="13" a="1"/>
  <c r="Z126" i="13"/>
  <c r="Q127" i="13" a="1"/>
  <c r="Q127" i="13"/>
  <c r="R127" i="13" a="1"/>
  <c r="R127" i="13"/>
  <c r="S127" i="13" a="1"/>
  <c r="S127" i="13"/>
  <c r="T127" i="13" a="1"/>
  <c r="T127" i="13"/>
  <c r="U127" i="13" a="1"/>
  <c r="U127" i="13"/>
  <c r="V127" i="13" a="1"/>
  <c r="V127" i="13"/>
  <c r="W127" i="13" a="1"/>
  <c r="W127" i="13"/>
  <c r="X127" i="13" a="1"/>
  <c r="X127" i="13"/>
  <c r="Y127" i="13" a="1"/>
  <c r="Y127" i="13"/>
  <c r="Z127" i="13" a="1"/>
  <c r="Z127" i="13"/>
  <c r="Q128" i="13" a="1"/>
  <c r="Q128" i="13"/>
  <c r="R128" i="13" a="1"/>
  <c r="R128" i="13"/>
  <c r="S128" i="13" a="1"/>
  <c r="S128" i="13"/>
  <c r="T128" i="13" a="1"/>
  <c r="T128" i="13"/>
  <c r="U128" i="13" a="1"/>
  <c r="U128" i="13"/>
  <c r="V128" i="13" a="1"/>
  <c r="V128" i="13"/>
  <c r="W128" i="13" a="1"/>
  <c r="W128" i="13"/>
  <c r="X128" i="13" a="1"/>
  <c r="X128" i="13"/>
  <c r="Y128" i="13" a="1"/>
  <c r="Y128" i="13"/>
  <c r="Z128" i="13" a="1"/>
  <c r="Z128" i="13"/>
  <c r="Q129" i="13" a="1"/>
  <c r="Q129" i="13"/>
  <c r="R129" i="13" a="1"/>
  <c r="R129" i="13"/>
  <c r="S129" i="13" a="1"/>
  <c r="S129" i="13"/>
  <c r="T129" i="13" a="1"/>
  <c r="T129" i="13"/>
  <c r="U129" i="13" a="1"/>
  <c r="U129" i="13"/>
  <c r="V129" i="13" a="1"/>
  <c r="V129" i="13"/>
  <c r="W129" i="13" a="1"/>
  <c r="W129" i="13"/>
  <c r="X129" i="13" a="1"/>
  <c r="X129" i="13"/>
  <c r="Y129" i="13" a="1"/>
  <c r="Y129" i="13"/>
  <c r="Z129" i="13" a="1"/>
  <c r="Z129" i="13"/>
  <c r="Q130" i="13" a="1"/>
  <c r="Q130" i="13"/>
  <c r="R130" i="13" a="1"/>
  <c r="R130" i="13"/>
  <c r="S130" i="13" a="1"/>
  <c r="S130" i="13"/>
  <c r="T130" i="13" a="1"/>
  <c r="T130" i="13"/>
  <c r="U130" i="13" a="1"/>
  <c r="U130" i="13"/>
  <c r="V130" i="13" a="1"/>
  <c r="V130" i="13"/>
  <c r="W130" i="13" a="1"/>
  <c r="W130" i="13"/>
  <c r="X130" i="13" a="1"/>
  <c r="X130" i="13"/>
  <c r="Y130" i="13" a="1"/>
  <c r="Y130" i="13"/>
  <c r="Z130" i="13" a="1"/>
  <c r="Z130" i="13"/>
  <c r="Q131" i="13" a="1"/>
  <c r="Q131" i="13"/>
  <c r="R131" i="13" a="1"/>
  <c r="R131" i="13"/>
  <c r="S131" i="13" a="1"/>
  <c r="S131" i="13"/>
  <c r="T131" i="13" a="1"/>
  <c r="T131" i="13"/>
  <c r="U131" i="13" a="1"/>
  <c r="U131" i="13"/>
  <c r="V131" i="13" a="1"/>
  <c r="V131" i="13"/>
  <c r="W131" i="13" a="1"/>
  <c r="W131" i="13"/>
  <c r="X131" i="13" a="1"/>
  <c r="X131" i="13"/>
  <c r="Y131" i="13" a="1"/>
  <c r="Y131" i="13"/>
  <c r="Z131" i="13" a="1"/>
  <c r="Z131" i="13"/>
  <c r="Q132" i="13" a="1"/>
  <c r="Q132" i="13"/>
  <c r="R132" i="13" a="1"/>
  <c r="R132" i="13"/>
  <c r="S132" i="13" a="1"/>
  <c r="S132" i="13"/>
  <c r="T132" i="13" a="1"/>
  <c r="T132" i="13"/>
  <c r="U132" i="13" a="1"/>
  <c r="U132" i="13"/>
  <c r="V132" i="13" a="1"/>
  <c r="V132" i="13"/>
  <c r="W132" i="13" a="1"/>
  <c r="W132" i="13"/>
  <c r="X132" i="13" a="1"/>
  <c r="X132" i="13"/>
  <c r="Y132" i="13" a="1"/>
  <c r="Y132" i="13"/>
  <c r="Z132" i="13" a="1"/>
  <c r="Z132" i="13"/>
  <c r="Q133" i="13" a="1"/>
  <c r="Q133" i="13"/>
  <c r="R133" i="13" a="1"/>
  <c r="R133" i="13"/>
  <c r="S133" i="13" a="1"/>
  <c r="S133" i="13"/>
  <c r="T133" i="13" a="1"/>
  <c r="T133" i="13"/>
  <c r="U133" i="13" a="1"/>
  <c r="U133" i="13"/>
  <c r="V133" i="13" a="1"/>
  <c r="V133" i="13"/>
  <c r="W133" i="13" a="1"/>
  <c r="W133" i="13"/>
  <c r="X133" i="13" a="1"/>
  <c r="X133" i="13"/>
  <c r="Y133" i="13" a="1"/>
  <c r="Y133" i="13"/>
  <c r="Z133" i="13" a="1"/>
  <c r="Z133" i="13"/>
  <c r="Q134" i="13" a="1"/>
  <c r="Q134" i="13"/>
  <c r="R134" i="13" a="1"/>
  <c r="R134" i="13"/>
  <c r="S134" i="13" a="1"/>
  <c r="S134" i="13"/>
  <c r="T134" i="13" a="1"/>
  <c r="T134" i="13"/>
  <c r="U134" i="13" a="1"/>
  <c r="U134" i="13"/>
  <c r="V134" i="13" a="1"/>
  <c r="V134" i="13"/>
  <c r="W134" i="13" a="1"/>
  <c r="W134" i="13"/>
  <c r="X134" i="13" a="1"/>
  <c r="X134" i="13"/>
  <c r="Y134" i="13" a="1"/>
  <c r="Y134" i="13"/>
  <c r="Z134" i="13" a="1"/>
  <c r="Z134" i="13"/>
  <c r="Q135" i="13" a="1"/>
  <c r="Q135" i="13"/>
  <c r="R135" i="13" a="1"/>
  <c r="R135" i="13"/>
  <c r="S135" i="13" a="1"/>
  <c r="S135" i="13"/>
  <c r="T135" i="13" a="1"/>
  <c r="T135" i="13"/>
  <c r="U135" i="13" a="1"/>
  <c r="U135" i="13"/>
  <c r="V135" i="13" a="1"/>
  <c r="V135" i="13"/>
  <c r="W135" i="13" a="1"/>
  <c r="W135" i="13"/>
  <c r="X135" i="13" a="1"/>
  <c r="X135" i="13"/>
  <c r="Y135" i="13" a="1"/>
  <c r="Y135" i="13"/>
  <c r="Z135" i="13" a="1"/>
  <c r="Z135" i="13"/>
  <c r="Q136" i="13" a="1"/>
  <c r="Q136" i="13"/>
  <c r="R136" i="13" a="1"/>
  <c r="R136" i="13"/>
  <c r="S136" i="13" a="1"/>
  <c r="S136" i="13"/>
  <c r="T136" i="13" a="1"/>
  <c r="T136" i="13"/>
  <c r="U136" i="13" a="1"/>
  <c r="U136" i="13"/>
  <c r="V136" i="13" a="1"/>
  <c r="V136" i="13"/>
  <c r="W136" i="13" a="1"/>
  <c r="W136" i="13"/>
  <c r="X136" i="13" a="1"/>
  <c r="X136" i="13"/>
  <c r="Y136" i="13" a="1"/>
  <c r="Y136" i="13"/>
  <c r="Z136" i="13" a="1"/>
  <c r="Z136" i="13"/>
  <c r="Q137" i="13" a="1"/>
  <c r="Q137" i="13"/>
  <c r="R137" i="13" a="1"/>
  <c r="R137" i="13"/>
  <c r="S137" i="13" a="1"/>
  <c r="S137" i="13"/>
  <c r="T137" i="13" a="1"/>
  <c r="T137" i="13"/>
  <c r="U137" i="13" a="1"/>
  <c r="U137" i="13"/>
  <c r="V137" i="13" a="1"/>
  <c r="V137" i="13"/>
  <c r="W137" i="13" a="1"/>
  <c r="W137" i="13"/>
  <c r="X137" i="13" a="1"/>
  <c r="X137" i="13"/>
  <c r="Y137" i="13" a="1"/>
  <c r="Y137" i="13"/>
  <c r="Z137" i="13" a="1"/>
  <c r="Z137" i="13"/>
  <c r="Q138" i="13" a="1"/>
  <c r="Q138" i="13"/>
  <c r="R138" i="13" a="1"/>
  <c r="R138" i="13"/>
  <c r="S138" i="13" a="1"/>
  <c r="S138" i="13"/>
  <c r="T138" i="13" a="1"/>
  <c r="T138" i="13"/>
  <c r="U138" i="13" a="1"/>
  <c r="U138" i="13"/>
  <c r="V138" i="13" a="1"/>
  <c r="V138" i="13"/>
  <c r="W138" i="13" a="1"/>
  <c r="W138" i="13"/>
  <c r="X138" i="13" a="1"/>
  <c r="X138" i="13"/>
  <c r="Y138" i="13" a="1"/>
  <c r="Y138" i="13"/>
  <c r="Z138" i="13" a="1"/>
  <c r="Z138" i="13"/>
  <c r="Q139" i="13" a="1"/>
  <c r="Q139" i="13"/>
  <c r="R139" i="13" a="1"/>
  <c r="R139" i="13"/>
  <c r="S139" i="13" a="1"/>
  <c r="S139" i="13"/>
  <c r="T139" i="13" a="1"/>
  <c r="T139" i="13"/>
  <c r="U139" i="13" a="1"/>
  <c r="U139" i="13"/>
  <c r="V139" i="13" a="1"/>
  <c r="V139" i="13"/>
  <c r="W139" i="13" a="1"/>
  <c r="W139" i="13"/>
  <c r="X139" i="13" a="1"/>
  <c r="X139" i="13"/>
  <c r="Y139" i="13" a="1"/>
  <c r="Y139" i="13"/>
  <c r="Z139" i="13" a="1"/>
  <c r="Z139" i="13"/>
  <c r="Q140" i="13" a="1"/>
  <c r="Q140" i="13"/>
  <c r="R140" i="13" a="1"/>
  <c r="R140" i="13"/>
  <c r="S140" i="13" a="1"/>
  <c r="S140" i="13"/>
  <c r="T140" i="13" a="1"/>
  <c r="T140" i="13"/>
  <c r="U140" i="13" a="1"/>
  <c r="U140" i="13"/>
  <c r="V140" i="13" a="1"/>
  <c r="V140" i="13"/>
  <c r="W140" i="13" a="1"/>
  <c r="W140" i="13"/>
  <c r="X140" i="13" a="1"/>
  <c r="X140" i="13"/>
  <c r="Y140" i="13" a="1"/>
  <c r="Y140" i="13"/>
  <c r="Z140" i="13" a="1"/>
  <c r="Z140" i="13"/>
  <c r="Q141" i="13" a="1"/>
  <c r="Q141" i="13"/>
  <c r="R141" i="13" a="1"/>
  <c r="R141" i="13"/>
  <c r="S141" i="13" a="1"/>
  <c r="S141" i="13"/>
  <c r="T141" i="13" a="1"/>
  <c r="T141" i="13"/>
  <c r="U141" i="13" a="1"/>
  <c r="U141" i="13"/>
  <c r="V141" i="13" a="1"/>
  <c r="V141" i="13"/>
  <c r="W141" i="13" a="1"/>
  <c r="W141" i="13"/>
  <c r="X141" i="13" a="1"/>
  <c r="X141" i="13"/>
  <c r="Y141" i="13" a="1"/>
  <c r="Y141" i="13"/>
  <c r="Z141" i="13" a="1"/>
  <c r="Z141" i="13"/>
  <c r="Q142" i="13" a="1"/>
  <c r="Q142" i="13"/>
  <c r="R142" i="13" a="1"/>
  <c r="R142" i="13"/>
  <c r="S142" i="13" a="1"/>
  <c r="S142" i="13"/>
  <c r="T142" i="13" a="1"/>
  <c r="T142" i="13"/>
  <c r="U142" i="13" a="1"/>
  <c r="U142" i="13"/>
  <c r="V142" i="13" a="1"/>
  <c r="V142" i="13"/>
  <c r="W142" i="13" a="1"/>
  <c r="W142" i="13"/>
  <c r="X142" i="13" a="1"/>
  <c r="X142" i="13"/>
  <c r="Y142" i="13" a="1"/>
  <c r="Y142" i="13"/>
  <c r="Z142" i="13" a="1"/>
  <c r="Z142" i="13"/>
  <c r="Q143" i="13" a="1"/>
  <c r="Q143" i="13"/>
  <c r="R143" i="13" a="1"/>
  <c r="R143" i="13"/>
  <c r="S143" i="13" a="1"/>
  <c r="S143" i="13"/>
  <c r="T143" i="13" a="1"/>
  <c r="T143" i="13"/>
  <c r="U143" i="13" a="1"/>
  <c r="U143" i="13"/>
  <c r="V143" i="13" a="1"/>
  <c r="V143" i="13"/>
  <c r="W143" i="13" a="1"/>
  <c r="W143" i="13"/>
  <c r="X143" i="13" a="1"/>
  <c r="X143" i="13"/>
  <c r="Y143" i="13" a="1"/>
  <c r="Y143" i="13"/>
  <c r="Z143" i="13" a="1"/>
  <c r="Z143" i="13"/>
  <c r="Q144" i="13" a="1"/>
  <c r="Q144" i="13"/>
  <c r="R144" i="13" a="1"/>
  <c r="R144" i="13"/>
  <c r="S144" i="13" a="1"/>
  <c r="S144" i="13"/>
  <c r="T144" i="13" a="1"/>
  <c r="T144" i="13"/>
  <c r="U144" i="13" a="1"/>
  <c r="U144" i="13"/>
  <c r="V144" i="13" a="1"/>
  <c r="V144" i="13"/>
  <c r="W144" i="13" a="1"/>
  <c r="W144" i="13"/>
  <c r="X144" i="13" a="1"/>
  <c r="X144" i="13"/>
  <c r="Y144" i="13" a="1"/>
  <c r="Y144" i="13"/>
  <c r="Z144" i="13" a="1"/>
  <c r="Z144" i="13"/>
  <c r="Q145" i="13" a="1"/>
  <c r="Q145" i="13"/>
  <c r="R145" i="13" a="1"/>
  <c r="R145" i="13"/>
  <c r="S145" i="13" a="1"/>
  <c r="S145" i="13"/>
  <c r="T145" i="13" a="1"/>
  <c r="T145" i="13"/>
  <c r="U145" i="13" a="1"/>
  <c r="U145" i="13"/>
  <c r="V145" i="13" a="1"/>
  <c r="V145" i="13"/>
  <c r="W145" i="13" a="1"/>
  <c r="W145" i="13"/>
  <c r="X145" i="13" a="1"/>
  <c r="X145" i="13"/>
  <c r="Y145" i="13" a="1"/>
  <c r="Y145" i="13"/>
  <c r="Z145" i="13" a="1"/>
  <c r="Z145" i="13"/>
  <c r="Q146" i="13" a="1"/>
  <c r="Q146" i="13"/>
  <c r="R146" i="13" a="1"/>
  <c r="R146" i="13"/>
  <c r="S146" i="13" a="1"/>
  <c r="S146" i="13"/>
  <c r="T146" i="13" a="1"/>
  <c r="T146" i="13"/>
  <c r="U146" i="13" a="1"/>
  <c r="U146" i="13"/>
  <c r="V146" i="13" a="1"/>
  <c r="V146" i="13"/>
  <c r="W146" i="13" a="1"/>
  <c r="W146" i="13"/>
  <c r="X146" i="13" a="1"/>
  <c r="X146" i="13"/>
  <c r="Y146" i="13" a="1"/>
  <c r="Y146" i="13"/>
  <c r="Z146" i="13" a="1"/>
  <c r="Z146" i="13"/>
  <c r="Q147" i="13" a="1"/>
  <c r="Q147" i="13"/>
  <c r="R147" i="13" a="1"/>
  <c r="R147" i="13"/>
  <c r="S147" i="13" a="1"/>
  <c r="S147" i="13"/>
  <c r="T147" i="13" a="1"/>
  <c r="T147" i="13"/>
  <c r="U147" i="13" a="1"/>
  <c r="U147" i="13"/>
  <c r="V147" i="13" a="1"/>
  <c r="V147" i="13"/>
  <c r="W147" i="13" a="1"/>
  <c r="W147" i="13"/>
  <c r="X147" i="13" a="1"/>
  <c r="X147" i="13"/>
  <c r="Y147" i="13" a="1"/>
  <c r="Y147" i="13"/>
  <c r="Z147" i="13" a="1"/>
  <c r="Z147" i="13"/>
  <c r="Q148" i="13" a="1"/>
  <c r="Q148" i="13"/>
  <c r="R148" i="13" a="1"/>
  <c r="R148" i="13"/>
  <c r="S148" i="13" a="1"/>
  <c r="S148" i="13"/>
  <c r="T148" i="13" a="1"/>
  <c r="T148" i="13"/>
  <c r="U148" i="13" a="1"/>
  <c r="U148" i="13"/>
  <c r="V148" i="13" a="1"/>
  <c r="V148" i="13"/>
  <c r="W148" i="13" a="1"/>
  <c r="W148" i="13"/>
  <c r="X148" i="13" a="1"/>
  <c r="X148" i="13"/>
  <c r="Y148" i="13" a="1"/>
  <c r="Y148" i="13"/>
  <c r="Z148" i="13" a="1"/>
  <c r="Z148" i="13"/>
  <c r="Q149" i="13" a="1"/>
  <c r="Q149" i="13"/>
  <c r="R149" i="13" a="1"/>
  <c r="R149" i="13"/>
  <c r="S149" i="13" a="1"/>
  <c r="S149" i="13"/>
  <c r="T149" i="13" a="1"/>
  <c r="T149" i="13"/>
  <c r="U149" i="13" a="1"/>
  <c r="U149" i="13"/>
  <c r="V149" i="13" a="1"/>
  <c r="V149" i="13"/>
  <c r="W149" i="13" a="1"/>
  <c r="W149" i="13"/>
  <c r="X149" i="13" a="1"/>
  <c r="X149" i="13"/>
  <c r="Y149" i="13" a="1"/>
  <c r="Y149" i="13"/>
  <c r="Z149" i="13" a="1"/>
  <c r="Z149" i="13"/>
  <c r="Q150" i="13" a="1"/>
  <c r="Q150" i="13"/>
  <c r="R150" i="13" a="1"/>
  <c r="R150" i="13"/>
  <c r="S150" i="13" a="1"/>
  <c r="S150" i="13"/>
  <c r="T150" i="13" a="1"/>
  <c r="T150" i="13"/>
  <c r="U150" i="13" a="1"/>
  <c r="U150" i="13"/>
  <c r="V150" i="13" a="1"/>
  <c r="V150" i="13"/>
  <c r="W150" i="13" a="1"/>
  <c r="W150" i="13"/>
  <c r="X150" i="13" a="1"/>
  <c r="X150" i="13"/>
  <c r="Y150" i="13" a="1"/>
  <c r="Y150" i="13"/>
  <c r="Z150" i="13" a="1"/>
  <c r="Z150" i="13"/>
  <c r="Q151" i="13" a="1"/>
  <c r="Q151" i="13"/>
  <c r="R151" i="13" a="1"/>
  <c r="R151" i="13"/>
  <c r="S151" i="13" a="1"/>
  <c r="S151" i="13"/>
  <c r="T151" i="13" a="1"/>
  <c r="T151" i="13"/>
  <c r="U151" i="13" a="1"/>
  <c r="U151" i="13"/>
  <c r="V151" i="13" a="1"/>
  <c r="V151" i="13"/>
  <c r="W151" i="13" a="1"/>
  <c r="W151" i="13"/>
  <c r="X151" i="13" a="1"/>
  <c r="X151" i="13"/>
  <c r="Y151" i="13" a="1"/>
  <c r="Y151" i="13"/>
  <c r="Z151" i="13" a="1"/>
  <c r="Z151" i="13"/>
  <c r="Q152" i="13" a="1"/>
  <c r="Q152" i="13"/>
  <c r="R152" i="13" a="1"/>
  <c r="R152" i="13"/>
  <c r="S152" i="13" a="1"/>
  <c r="S152" i="13"/>
  <c r="T152" i="13" a="1"/>
  <c r="T152" i="13"/>
  <c r="U152" i="13" a="1"/>
  <c r="U152" i="13"/>
  <c r="V152" i="13" a="1"/>
  <c r="V152" i="13"/>
  <c r="W152" i="13" a="1"/>
  <c r="W152" i="13"/>
  <c r="X152" i="13" a="1"/>
  <c r="X152" i="13"/>
  <c r="Y152" i="13" a="1"/>
  <c r="Y152" i="13"/>
  <c r="Z152" i="13" a="1"/>
  <c r="Z152" i="13"/>
  <c r="Q153" i="13" a="1"/>
  <c r="Q153" i="13"/>
  <c r="R153" i="13" a="1"/>
  <c r="R153" i="13"/>
  <c r="S153" i="13" a="1"/>
  <c r="S153" i="13"/>
  <c r="T153" i="13" a="1"/>
  <c r="T153" i="13"/>
  <c r="U153" i="13" a="1"/>
  <c r="U153" i="13"/>
  <c r="V153" i="13" a="1"/>
  <c r="V153" i="13"/>
  <c r="W153" i="13" a="1"/>
  <c r="W153" i="13"/>
  <c r="X153" i="13" a="1"/>
  <c r="X153" i="13"/>
  <c r="Y153" i="13" a="1"/>
  <c r="Y153" i="13"/>
  <c r="Z153" i="13" a="1"/>
  <c r="Z153" i="13"/>
  <c r="Q154" i="13" a="1"/>
  <c r="Q154" i="13"/>
  <c r="R154" i="13" a="1"/>
  <c r="R154" i="13"/>
  <c r="S154" i="13" a="1"/>
  <c r="S154" i="13"/>
  <c r="T154" i="13" a="1"/>
  <c r="T154" i="13"/>
  <c r="U154" i="13" a="1"/>
  <c r="U154" i="13"/>
  <c r="V154" i="13" a="1"/>
  <c r="V154" i="13"/>
  <c r="W154" i="13" a="1"/>
  <c r="W154" i="13"/>
  <c r="X154" i="13" a="1"/>
  <c r="X154" i="13"/>
  <c r="Y154" i="13" a="1"/>
  <c r="Y154" i="13"/>
  <c r="Z154" i="13" a="1"/>
  <c r="Z154" i="13"/>
  <c r="Q155" i="13" a="1"/>
  <c r="Q155" i="13"/>
  <c r="R155" i="13" a="1"/>
  <c r="R155" i="13"/>
  <c r="S155" i="13" a="1"/>
  <c r="S155" i="13"/>
  <c r="T155" i="13" a="1"/>
  <c r="T155" i="13"/>
  <c r="U155" i="13" a="1"/>
  <c r="U155" i="13"/>
  <c r="V155" i="13" a="1"/>
  <c r="V155" i="13"/>
  <c r="W155" i="13" a="1"/>
  <c r="W155" i="13"/>
  <c r="X155" i="13" a="1"/>
  <c r="X155" i="13"/>
  <c r="Y155" i="13" a="1"/>
  <c r="Y155" i="13"/>
  <c r="Z155" i="13" a="1"/>
  <c r="Z155" i="13"/>
  <c r="Q156" i="13" a="1"/>
  <c r="Q156" i="13"/>
  <c r="R156" i="13" a="1"/>
  <c r="R156" i="13"/>
  <c r="S156" i="13" a="1"/>
  <c r="S156" i="13"/>
  <c r="T156" i="13" a="1"/>
  <c r="T156" i="13"/>
  <c r="U156" i="13" a="1"/>
  <c r="U156" i="13"/>
  <c r="V156" i="13" a="1"/>
  <c r="V156" i="13"/>
  <c r="W156" i="13" a="1"/>
  <c r="W156" i="13"/>
  <c r="X156" i="13" a="1"/>
  <c r="X156" i="13"/>
  <c r="Y156" i="13" a="1"/>
  <c r="Y156" i="13"/>
  <c r="Z156" i="13" a="1"/>
  <c r="Z156" i="13"/>
  <c r="Q157" i="13" a="1"/>
  <c r="Q157" i="13"/>
  <c r="R157" i="13" a="1"/>
  <c r="R157" i="13"/>
  <c r="S157" i="13" a="1"/>
  <c r="S157" i="13"/>
  <c r="T157" i="13" a="1"/>
  <c r="T157" i="13"/>
  <c r="U157" i="13" a="1"/>
  <c r="U157" i="13"/>
  <c r="V157" i="13" a="1"/>
  <c r="V157" i="13"/>
  <c r="W157" i="13" a="1"/>
  <c r="W157" i="13"/>
  <c r="X157" i="13" a="1"/>
  <c r="X157" i="13"/>
  <c r="Y157" i="13" a="1"/>
  <c r="Y157" i="13"/>
  <c r="Z157" i="13" a="1"/>
  <c r="Z157" i="13"/>
  <c r="Q158" i="13" a="1"/>
  <c r="Q158" i="13"/>
  <c r="R158" i="13" a="1"/>
  <c r="R158" i="13"/>
  <c r="S158" i="13" a="1"/>
  <c r="S158" i="13"/>
  <c r="T158" i="13" a="1"/>
  <c r="T158" i="13"/>
  <c r="U158" i="13" a="1"/>
  <c r="U158" i="13"/>
  <c r="V158" i="13" a="1"/>
  <c r="V158" i="13"/>
  <c r="W158" i="13" a="1"/>
  <c r="W158" i="13"/>
  <c r="X158" i="13" a="1"/>
  <c r="X158" i="13"/>
  <c r="Y158" i="13" a="1"/>
  <c r="Y158" i="13"/>
  <c r="Z158" i="13" a="1"/>
  <c r="Z158" i="13"/>
  <c r="Q159" i="13" a="1"/>
  <c r="Q159" i="13"/>
  <c r="R159" i="13" a="1"/>
  <c r="R159" i="13"/>
  <c r="S159" i="13" a="1"/>
  <c r="S159" i="13"/>
  <c r="T159" i="13" a="1"/>
  <c r="T159" i="13"/>
  <c r="U159" i="13" a="1"/>
  <c r="U159" i="13"/>
  <c r="V159" i="13" a="1"/>
  <c r="V159" i="13"/>
  <c r="W159" i="13" a="1"/>
  <c r="W159" i="13"/>
  <c r="X159" i="13" a="1"/>
  <c r="X159" i="13"/>
  <c r="Y159" i="13" a="1"/>
  <c r="Y159" i="13"/>
  <c r="Z159" i="13" a="1"/>
  <c r="Z159" i="13"/>
  <c r="Q160" i="13" a="1"/>
  <c r="Q160" i="13"/>
  <c r="R160" i="13" a="1"/>
  <c r="R160" i="13"/>
  <c r="S160" i="13" a="1"/>
  <c r="S160" i="13"/>
  <c r="T160" i="13" a="1"/>
  <c r="T160" i="13"/>
  <c r="U160" i="13" a="1"/>
  <c r="U160" i="13"/>
  <c r="V160" i="13" a="1"/>
  <c r="V160" i="13"/>
  <c r="W160" i="13" a="1"/>
  <c r="W160" i="13"/>
  <c r="X160" i="13" a="1"/>
  <c r="X160" i="13"/>
  <c r="Y160" i="13" a="1"/>
  <c r="Y160" i="13"/>
  <c r="Z160" i="13" a="1"/>
  <c r="Z160" i="13"/>
  <c r="Q161" i="13" a="1"/>
  <c r="Q161" i="13"/>
  <c r="R161" i="13" a="1"/>
  <c r="R161" i="13"/>
  <c r="S161" i="13" a="1"/>
  <c r="S161" i="13"/>
  <c r="T161" i="13" a="1"/>
  <c r="T161" i="13"/>
  <c r="U161" i="13" a="1"/>
  <c r="U161" i="13"/>
  <c r="V161" i="13" a="1"/>
  <c r="V161" i="13"/>
  <c r="W161" i="13" a="1"/>
  <c r="W161" i="13"/>
  <c r="X161" i="13" a="1"/>
  <c r="X161" i="13"/>
  <c r="Y161" i="13" a="1"/>
  <c r="Y161" i="13"/>
  <c r="Z161" i="13" a="1"/>
  <c r="Z161" i="13"/>
  <c r="Q162" i="13" a="1"/>
  <c r="Q162" i="13"/>
  <c r="R162" i="13" a="1"/>
  <c r="R162" i="13"/>
  <c r="S162" i="13" a="1"/>
  <c r="S162" i="13"/>
  <c r="T162" i="13" a="1"/>
  <c r="T162" i="13"/>
  <c r="U162" i="13" a="1"/>
  <c r="U162" i="13"/>
  <c r="V162" i="13" a="1"/>
  <c r="V162" i="13"/>
  <c r="W162" i="13" a="1"/>
  <c r="W162" i="13"/>
  <c r="X162" i="13" a="1"/>
  <c r="X162" i="13"/>
  <c r="Y162" i="13" a="1"/>
  <c r="Y162" i="13"/>
  <c r="Z162" i="13" a="1"/>
  <c r="Z162" i="13"/>
  <c r="Q163" i="13" a="1"/>
  <c r="Q163" i="13"/>
  <c r="R163" i="13" a="1"/>
  <c r="R163" i="13"/>
  <c r="S163" i="13" a="1"/>
  <c r="S163" i="13"/>
  <c r="T163" i="13" a="1"/>
  <c r="T163" i="13"/>
  <c r="U163" i="13" a="1"/>
  <c r="U163" i="13"/>
  <c r="V163" i="13" a="1"/>
  <c r="V163" i="13"/>
  <c r="W163" i="13" a="1"/>
  <c r="W163" i="13"/>
  <c r="X163" i="13" a="1"/>
  <c r="X163" i="13"/>
  <c r="Y163" i="13" a="1"/>
  <c r="Y163" i="13"/>
  <c r="Z163" i="13" a="1"/>
  <c r="Z163" i="13"/>
  <c r="Q164" i="13" a="1"/>
  <c r="Q164" i="13"/>
  <c r="R164" i="13" a="1"/>
  <c r="R164" i="13"/>
  <c r="S164" i="13" a="1"/>
  <c r="S164" i="13"/>
  <c r="T164" i="13" a="1"/>
  <c r="T164" i="13"/>
  <c r="U164" i="13" a="1"/>
  <c r="U164" i="13"/>
  <c r="V164" i="13" a="1"/>
  <c r="V164" i="13"/>
  <c r="W164" i="13" a="1"/>
  <c r="W164" i="13"/>
  <c r="X164" i="13" a="1"/>
  <c r="X164" i="13"/>
  <c r="Y164" i="13" a="1"/>
  <c r="Y164" i="13"/>
  <c r="Z164" i="13" a="1"/>
  <c r="Z164" i="13"/>
  <c r="Q165" i="13" a="1"/>
  <c r="Q165" i="13"/>
  <c r="R165" i="13" a="1"/>
  <c r="R165" i="13"/>
  <c r="S165" i="13" a="1"/>
  <c r="S165" i="13"/>
  <c r="T165" i="13" a="1"/>
  <c r="T165" i="13"/>
  <c r="U165" i="13" a="1"/>
  <c r="U165" i="13"/>
  <c r="V165" i="13" a="1"/>
  <c r="V165" i="13"/>
  <c r="W165" i="13" a="1"/>
  <c r="W165" i="13"/>
  <c r="X165" i="13" a="1"/>
  <c r="X165" i="13"/>
  <c r="Y165" i="13" a="1"/>
  <c r="Y165" i="13"/>
  <c r="Z165" i="13" a="1"/>
  <c r="Z165" i="13"/>
  <c r="Q166" i="13" a="1"/>
  <c r="Q166" i="13"/>
  <c r="R166" i="13" a="1"/>
  <c r="R166" i="13"/>
  <c r="S166" i="13" a="1"/>
  <c r="S166" i="13"/>
  <c r="T166" i="13" a="1"/>
  <c r="T166" i="13"/>
  <c r="U166" i="13" a="1"/>
  <c r="U166" i="13"/>
  <c r="V166" i="13" a="1"/>
  <c r="V166" i="13"/>
  <c r="W166" i="13" a="1"/>
  <c r="W166" i="13"/>
  <c r="X166" i="13" a="1"/>
  <c r="X166" i="13"/>
  <c r="Y166" i="13" a="1"/>
  <c r="Y166" i="13"/>
  <c r="Z166" i="13" a="1"/>
  <c r="Z166" i="13"/>
  <c r="Q167" i="13" a="1"/>
  <c r="Q167" i="13"/>
  <c r="R167" i="13" a="1"/>
  <c r="R167" i="13"/>
  <c r="S167" i="13" a="1"/>
  <c r="S167" i="13"/>
  <c r="T167" i="13" a="1"/>
  <c r="T167" i="13"/>
  <c r="U167" i="13" a="1"/>
  <c r="U167" i="13"/>
  <c r="V167" i="13" a="1"/>
  <c r="V167" i="13"/>
  <c r="W167" i="13" a="1"/>
  <c r="W167" i="13"/>
  <c r="X167" i="13" a="1"/>
  <c r="X167" i="13"/>
  <c r="Y167" i="13" a="1"/>
  <c r="Y167" i="13"/>
  <c r="Z167" i="13" a="1"/>
  <c r="Z167" i="13"/>
  <c r="Q168" i="13" a="1"/>
  <c r="Q168" i="13"/>
  <c r="R168" i="13" a="1"/>
  <c r="R168" i="13"/>
  <c r="S168" i="13" a="1"/>
  <c r="S168" i="13"/>
  <c r="T168" i="13" a="1"/>
  <c r="T168" i="13"/>
  <c r="U168" i="13" a="1"/>
  <c r="U168" i="13"/>
  <c r="V168" i="13" a="1"/>
  <c r="V168" i="13"/>
  <c r="W168" i="13" a="1"/>
  <c r="W168" i="13"/>
  <c r="X168" i="13" a="1"/>
  <c r="X168" i="13"/>
  <c r="Y168" i="13" a="1"/>
  <c r="Y168" i="13"/>
  <c r="Z168" i="13" a="1"/>
  <c r="Z168" i="13"/>
  <c r="Q169" i="13" a="1"/>
  <c r="Q169" i="13"/>
  <c r="R169" i="13" a="1"/>
  <c r="R169" i="13"/>
  <c r="S169" i="13" a="1"/>
  <c r="S169" i="13"/>
  <c r="T169" i="13" a="1"/>
  <c r="T169" i="13"/>
  <c r="U169" i="13" a="1"/>
  <c r="U169" i="13"/>
  <c r="V169" i="13" a="1"/>
  <c r="V169" i="13"/>
  <c r="W169" i="13" a="1"/>
  <c r="W169" i="13"/>
  <c r="X169" i="13" a="1"/>
  <c r="X169" i="13"/>
  <c r="Y169" i="13" a="1"/>
  <c r="Y169" i="13"/>
  <c r="Z169" i="13" a="1"/>
  <c r="Z169" i="13"/>
  <c r="Q170" i="13" a="1"/>
  <c r="Q170" i="13"/>
  <c r="R170" i="13" a="1"/>
  <c r="R170" i="13"/>
  <c r="S170" i="13" a="1"/>
  <c r="S170" i="13"/>
  <c r="T170" i="13" a="1"/>
  <c r="T170" i="13"/>
  <c r="U170" i="13" a="1"/>
  <c r="U170" i="13"/>
  <c r="V170" i="13" a="1"/>
  <c r="V170" i="13"/>
  <c r="W170" i="13" a="1"/>
  <c r="W170" i="13"/>
  <c r="X170" i="13" a="1"/>
  <c r="X170" i="13"/>
  <c r="Y170" i="13" a="1"/>
  <c r="Y170" i="13"/>
  <c r="Z170" i="13" a="1"/>
  <c r="Z170" i="13"/>
  <c r="Q171" i="13" a="1"/>
  <c r="Q171" i="13"/>
  <c r="R171" i="13" a="1"/>
  <c r="R171" i="13"/>
  <c r="S171" i="13" a="1"/>
  <c r="S171" i="13"/>
  <c r="T171" i="13" a="1"/>
  <c r="T171" i="13"/>
  <c r="U171" i="13" a="1"/>
  <c r="U171" i="13"/>
  <c r="V171" i="13" a="1"/>
  <c r="V171" i="13"/>
  <c r="W171" i="13" a="1"/>
  <c r="W171" i="13"/>
  <c r="X171" i="13" a="1"/>
  <c r="X171" i="13"/>
  <c r="Y171" i="13" a="1"/>
  <c r="Y171" i="13"/>
  <c r="Z171" i="13" a="1"/>
  <c r="Z171" i="13"/>
  <c r="Q172" i="13" a="1"/>
  <c r="Q172" i="13"/>
  <c r="R172" i="13" a="1"/>
  <c r="R172" i="13"/>
  <c r="S172" i="13" a="1"/>
  <c r="S172" i="13"/>
  <c r="T172" i="13" a="1"/>
  <c r="T172" i="13"/>
  <c r="U172" i="13" a="1"/>
  <c r="U172" i="13"/>
  <c r="V172" i="13" a="1"/>
  <c r="V172" i="13"/>
  <c r="W172" i="13" a="1"/>
  <c r="W172" i="13"/>
  <c r="X172" i="13" a="1"/>
  <c r="X172" i="13"/>
  <c r="Y172" i="13" a="1"/>
  <c r="Y172" i="13"/>
  <c r="Z172" i="13" a="1"/>
  <c r="Z172" i="13"/>
  <c r="Q173" i="13" a="1"/>
  <c r="Q173" i="13"/>
  <c r="R173" i="13" a="1"/>
  <c r="R173" i="13"/>
  <c r="S173" i="13" a="1"/>
  <c r="S173" i="13"/>
  <c r="T173" i="13" a="1"/>
  <c r="T173" i="13"/>
  <c r="U173" i="13" a="1"/>
  <c r="U173" i="13"/>
  <c r="V173" i="13" a="1"/>
  <c r="V173" i="13"/>
  <c r="W173" i="13" a="1"/>
  <c r="W173" i="13"/>
  <c r="X173" i="13" a="1"/>
  <c r="X173" i="13"/>
  <c r="Y173" i="13" a="1"/>
  <c r="Y173" i="13"/>
  <c r="Z173" i="13" a="1"/>
  <c r="Z173" i="13"/>
  <c r="Q174" i="13" a="1"/>
  <c r="Q174" i="13"/>
  <c r="R174" i="13" a="1"/>
  <c r="R174" i="13"/>
  <c r="S174" i="13" a="1"/>
  <c r="S174" i="13"/>
  <c r="T174" i="13" a="1"/>
  <c r="T174" i="13"/>
  <c r="U174" i="13" a="1"/>
  <c r="U174" i="13"/>
  <c r="V174" i="13" a="1"/>
  <c r="V174" i="13"/>
  <c r="W174" i="13" a="1"/>
  <c r="W174" i="13"/>
  <c r="X174" i="13" a="1"/>
  <c r="X174" i="13"/>
  <c r="Y174" i="13" a="1"/>
  <c r="Y174" i="13"/>
  <c r="Z174" i="13" a="1"/>
  <c r="Z174" i="13"/>
  <c r="Q175" i="13" a="1"/>
  <c r="Q175" i="13"/>
  <c r="R175" i="13" a="1"/>
  <c r="R175" i="13"/>
  <c r="S175" i="13" a="1"/>
  <c r="S175" i="13"/>
  <c r="T175" i="13" a="1"/>
  <c r="T175" i="13"/>
  <c r="U175" i="13" a="1"/>
  <c r="U175" i="13"/>
  <c r="V175" i="13" a="1"/>
  <c r="V175" i="13"/>
  <c r="W175" i="13" a="1"/>
  <c r="W175" i="13"/>
  <c r="X175" i="13" a="1"/>
  <c r="X175" i="13"/>
  <c r="Y175" i="13" a="1"/>
  <c r="Y175" i="13"/>
  <c r="Z175" i="13" a="1"/>
  <c r="Z175" i="13"/>
  <c r="Q176" i="13" a="1"/>
  <c r="Q176" i="13"/>
  <c r="R176" i="13" a="1"/>
  <c r="R176" i="13"/>
  <c r="S176" i="13" a="1"/>
  <c r="S176" i="13"/>
  <c r="T176" i="13" a="1"/>
  <c r="T176" i="13"/>
  <c r="U176" i="13" a="1"/>
  <c r="U176" i="13"/>
  <c r="V176" i="13" a="1"/>
  <c r="V176" i="13"/>
  <c r="W176" i="13" a="1"/>
  <c r="W176" i="13"/>
  <c r="X176" i="13" a="1"/>
  <c r="X176" i="13"/>
  <c r="Y176" i="13" a="1"/>
  <c r="Y176" i="13"/>
  <c r="Z176" i="13" a="1"/>
  <c r="Z176" i="13"/>
  <c r="Q177" i="13" a="1"/>
  <c r="Q177" i="13"/>
  <c r="R177" i="13" a="1"/>
  <c r="R177" i="13"/>
  <c r="S177" i="13" a="1"/>
  <c r="S177" i="13"/>
  <c r="T177" i="13" a="1"/>
  <c r="T177" i="13"/>
  <c r="U177" i="13" a="1"/>
  <c r="U177" i="13"/>
  <c r="V177" i="13" a="1"/>
  <c r="V177" i="13"/>
  <c r="W177" i="13" a="1"/>
  <c r="W177" i="13"/>
  <c r="X177" i="13" a="1"/>
  <c r="X177" i="13"/>
  <c r="Y177" i="13" a="1"/>
  <c r="Y177" i="13"/>
  <c r="Z177" i="13" a="1"/>
  <c r="Z177" i="13"/>
  <c r="Q178" i="13" a="1"/>
  <c r="Q178" i="13"/>
  <c r="R178" i="13" a="1"/>
  <c r="R178" i="13"/>
  <c r="S178" i="13" a="1"/>
  <c r="S178" i="13"/>
  <c r="T178" i="13" a="1"/>
  <c r="T178" i="13"/>
  <c r="U178" i="13" a="1"/>
  <c r="U178" i="13"/>
  <c r="V178" i="13" a="1"/>
  <c r="V178" i="13"/>
  <c r="W178" i="13" a="1"/>
  <c r="W178" i="13"/>
  <c r="X178" i="13" a="1"/>
  <c r="X178" i="13"/>
  <c r="Y178" i="13" a="1"/>
  <c r="Y178" i="13"/>
  <c r="Z178" i="13" a="1"/>
  <c r="Z178" i="13"/>
  <c r="Q179" i="13" a="1"/>
  <c r="Q179" i="13"/>
  <c r="R179" i="13" a="1"/>
  <c r="R179" i="13"/>
  <c r="S179" i="13" a="1"/>
  <c r="S179" i="13"/>
  <c r="T179" i="13" a="1"/>
  <c r="T179" i="13"/>
  <c r="U179" i="13" a="1"/>
  <c r="U179" i="13"/>
  <c r="V179" i="13" a="1"/>
  <c r="V179" i="13"/>
  <c r="W179" i="13" a="1"/>
  <c r="W179" i="13"/>
  <c r="X179" i="13" a="1"/>
  <c r="X179" i="13"/>
  <c r="Y179" i="13" a="1"/>
  <c r="Y179" i="13"/>
  <c r="Z179" i="13" a="1"/>
  <c r="Z179" i="13"/>
  <c r="Q180" i="13" a="1"/>
  <c r="Q180" i="13"/>
  <c r="R180" i="13" a="1"/>
  <c r="R180" i="13"/>
  <c r="S180" i="13" a="1"/>
  <c r="S180" i="13"/>
  <c r="T180" i="13" a="1"/>
  <c r="T180" i="13"/>
  <c r="U180" i="13" a="1"/>
  <c r="U180" i="13"/>
  <c r="V180" i="13" a="1"/>
  <c r="V180" i="13"/>
  <c r="W180" i="13" a="1"/>
  <c r="W180" i="13"/>
  <c r="X180" i="13" a="1"/>
  <c r="X180" i="13"/>
  <c r="Y180" i="13" a="1"/>
  <c r="Y180" i="13"/>
  <c r="Z180" i="13" a="1"/>
  <c r="Z180" i="13"/>
  <c r="Q181" i="13" a="1"/>
  <c r="Q181" i="13"/>
  <c r="R181" i="13" a="1"/>
  <c r="R181" i="13"/>
  <c r="S181" i="13" a="1"/>
  <c r="S181" i="13"/>
  <c r="T181" i="13" a="1"/>
  <c r="T181" i="13"/>
  <c r="U181" i="13" a="1"/>
  <c r="U181" i="13"/>
  <c r="V181" i="13" a="1"/>
  <c r="V181" i="13"/>
  <c r="W181" i="13" a="1"/>
  <c r="W181" i="13"/>
  <c r="X181" i="13" a="1"/>
  <c r="X181" i="13"/>
  <c r="Y181" i="13" a="1"/>
  <c r="Y181" i="13"/>
  <c r="Z181" i="13" a="1"/>
  <c r="Z181" i="13"/>
  <c r="Q182" i="13" a="1"/>
  <c r="Q182" i="13"/>
  <c r="R182" i="13" a="1"/>
  <c r="R182" i="13"/>
  <c r="S182" i="13" a="1"/>
  <c r="S182" i="13"/>
  <c r="T182" i="13" a="1"/>
  <c r="T182" i="13"/>
  <c r="U182" i="13" a="1"/>
  <c r="U182" i="13"/>
  <c r="V182" i="13" a="1"/>
  <c r="V182" i="13"/>
  <c r="W182" i="13" a="1"/>
  <c r="W182" i="13"/>
  <c r="X182" i="13" a="1"/>
  <c r="X182" i="13"/>
  <c r="Y182" i="13" a="1"/>
  <c r="Y182" i="13"/>
  <c r="Z182" i="13" a="1"/>
  <c r="Z182" i="13"/>
  <c r="Q183" i="13" a="1"/>
  <c r="Q183" i="13"/>
  <c r="R183" i="13" a="1"/>
  <c r="R183" i="13"/>
  <c r="S183" i="13" a="1"/>
  <c r="S183" i="13"/>
  <c r="T183" i="13" a="1"/>
  <c r="T183" i="13"/>
  <c r="U183" i="13" a="1"/>
  <c r="U183" i="13"/>
  <c r="V183" i="13" a="1"/>
  <c r="V183" i="13"/>
  <c r="W183" i="13" a="1"/>
  <c r="W183" i="13"/>
  <c r="X183" i="13" a="1"/>
  <c r="X183" i="13"/>
  <c r="Y183" i="13" a="1"/>
  <c r="Y183" i="13"/>
  <c r="Z183" i="13" a="1"/>
  <c r="Z183" i="13"/>
  <c r="Q184" i="13" a="1"/>
  <c r="Q184" i="13"/>
  <c r="R184" i="13" a="1"/>
  <c r="R184" i="13"/>
  <c r="S184" i="13" a="1"/>
  <c r="S184" i="13"/>
  <c r="T184" i="13" a="1"/>
  <c r="T184" i="13"/>
  <c r="U184" i="13" a="1"/>
  <c r="U184" i="13"/>
  <c r="V184" i="13" a="1"/>
  <c r="V184" i="13"/>
  <c r="W184" i="13" a="1"/>
  <c r="W184" i="13"/>
  <c r="X184" i="13" a="1"/>
  <c r="X184" i="13"/>
  <c r="Y184" i="13" a="1"/>
  <c r="Y184" i="13"/>
  <c r="Z184" i="13" a="1"/>
  <c r="Z184" i="13"/>
  <c r="Q185" i="13" a="1"/>
  <c r="Q185" i="13"/>
  <c r="R185" i="13" a="1"/>
  <c r="R185" i="13"/>
  <c r="S185" i="13" a="1"/>
  <c r="S185" i="13"/>
  <c r="T185" i="13" a="1"/>
  <c r="T185" i="13"/>
  <c r="U185" i="13" a="1"/>
  <c r="U185" i="13"/>
  <c r="V185" i="13" a="1"/>
  <c r="V185" i="13"/>
  <c r="W185" i="13" a="1"/>
  <c r="W185" i="13"/>
  <c r="X185" i="13" a="1"/>
  <c r="X185" i="13"/>
  <c r="Y185" i="13" a="1"/>
  <c r="Y185" i="13"/>
  <c r="Z185" i="13" a="1"/>
  <c r="Z185" i="13"/>
  <c r="Q186" i="13" a="1"/>
  <c r="Q186" i="13"/>
  <c r="R186" i="13" a="1"/>
  <c r="R186" i="13"/>
  <c r="S186" i="13" a="1"/>
  <c r="S186" i="13"/>
  <c r="T186" i="13" a="1"/>
  <c r="T186" i="13"/>
  <c r="U186" i="13" a="1"/>
  <c r="U186" i="13"/>
  <c r="V186" i="13" a="1"/>
  <c r="V186" i="13"/>
  <c r="W186" i="13" a="1"/>
  <c r="W186" i="13"/>
  <c r="X186" i="13" a="1"/>
  <c r="X186" i="13"/>
  <c r="Y186" i="13" a="1"/>
  <c r="Y186" i="13"/>
  <c r="Z186" i="13" a="1"/>
  <c r="Z186" i="13"/>
  <c r="Q187" i="13" a="1"/>
  <c r="Q187" i="13"/>
  <c r="R187" i="13" a="1"/>
  <c r="R187" i="13"/>
  <c r="S187" i="13" a="1"/>
  <c r="S187" i="13"/>
  <c r="T187" i="13" a="1"/>
  <c r="T187" i="13"/>
  <c r="U187" i="13" a="1"/>
  <c r="U187" i="13"/>
  <c r="V187" i="13" a="1"/>
  <c r="V187" i="13"/>
  <c r="W187" i="13" a="1"/>
  <c r="W187" i="13"/>
  <c r="X187" i="13" a="1"/>
  <c r="X187" i="13"/>
  <c r="Y187" i="13" a="1"/>
  <c r="Y187" i="13"/>
  <c r="Z187" i="13" a="1"/>
  <c r="Z187" i="13"/>
  <c r="Q188" i="13" a="1"/>
  <c r="Q188" i="13"/>
  <c r="R188" i="13" a="1"/>
  <c r="R188" i="13"/>
  <c r="S188" i="13" a="1"/>
  <c r="S188" i="13"/>
  <c r="T188" i="13" a="1"/>
  <c r="T188" i="13"/>
  <c r="U188" i="13" a="1"/>
  <c r="U188" i="13"/>
  <c r="V188" i="13" a="1"/>
  <c r="V188" i="13"/>
  <c r="W188" i="13" a="1"/>
  <c r="W188" i="13"/>
  <c r="X188" i="13" a="1"/>
  <c r="X188" i="13"/>
  <c r="Y188" i="13" a="1"/>
  <c r="Y188" i="13"/>
  <c r="Z188" i="13" a="1"/>
  <c r="Z188" i="13"/>
  <c r="Q189" i="13" a="1"/>
  <c r="Q189" i="13"/>
  <c r="R189" i="13" a="1"/>
  <c r="R189" i="13"/>
  <c r="S189" i="13" a="1"/>
  <c r="S189" i="13"/>
  <c r="T189" i="13" a="1"/>
  <c r="T189" i="13"/>
  <c r="U189" i="13" a="1"/>
  <c r="U189" i="13"/>
  <c r="V189" i="13" a="1"/>
  <c r="V189" i="13"/>
  <c r="W189" i="13" a="1"/>
  <c r="W189" i="13"/>
  <c r="X189" i="13" a="1"/>
  <c r="X189" i="13"/>
  <c r="Y189" i="13" a="1"/>
  <c r="Y189" i="13"/>
  <c r="Z189" i="13" a="1"/>
  <c r="Z189" i="13"/>
  <c r="Q190" i="13" a="1"/>
  <c r="Q190" i="13"/>
  <c r="R190" i="13" a="1"/>
  <c r="R190" i="13"/>
  <c r="S190" i="13" a="1"/>
  <c r="S190" i="13"/>
  <c r="T190" i="13" a="1"/>
  <c r="T190" i="13"/>
  <c r="U190" i="13" a="1"/>
  <c r="U190" i="13"/>
  <c r="V190" i="13" a="1"/>
  <c r="V190" i="13"/>
  <c r="W190" i="13" a="1"/>
  <c r="W190" i="13"/>
  <c r="X190" i="13" a="1"/>
  <c r="X190" i="13"/>
  <c r="Y190" i="13" a="1"/>
  <c r="Y190" i="13"/>
  <c r="Z190" i="13" a="1"/>
  <c r="Z190" i="13"/>
  <c r="Q191" i="13" a="1"/>
  <c r="Q191" i="13"/>
  <c r="R191" i="13" a="1"/>
  <c r="R191" i="13"/>
  <c r="S191" i="13" a="1"/>
  <c r="S191" i="13"/>
  <c r="T191" i="13" a="1"/>
  <c r="T191" i="13"/>
  <c r="U191" i="13" a="1"/>
  <c r="U191" i="13"/>
  <c r="V191" i="13" a="1"/>
  <c r="V191" i="13"/>
  <c r="W191" i="13" a="1"/>
  <c r="W191" i="13"/>
  <c r="X191" i="13" a="1"/>
  <c r="X191" i="13"/>
  <c r="Y191" i="13" a="1"/>
  <c r="Y191" i="13"/>
  <c r="Z191" i="13" a="1"/>
  <c r="Z191" i="13"/>
  <c r="Q192" i="13" a="1"/>
  <c r="Q192" i="13"/>
  <c r="R192" i="13" a="1"/>
  <c r="R192" i="13"/>
  <c r="S192" i="13" a="1"/>
  <c r="S192" i="13"/>
  <c r="T192" i="13" a="1"/>
  <c r="T192" i="13"/>
  <c r="U192" i="13" a="1"/>
  <c r="U192" i="13"/>
  <c r="V192" i="13" a="1"/>
  <c r="V192" i="13"/>
  <c r="W192" i="13" a="1"/>
  <c r="W192" i="13"/>
  <c r="X192" i="13" a="1"/>
  <c r="X192" i="13"/>
  <c r="Y192" i="13" a="1"/>
  <c r="Y192" i="13"/>
  <c r="Z192" i="13" a="1"/>
  <c r="Z192" i="13"/>
  <c r="Q193" i="13" a="1"/>
  <c r="Q193" i="13"/>
  <c r="R193" i="13" a="1"/>
  <c r="R193" i="13"/>
  <c r="S193" i="13" a="1"/>
  <c r="S193" i="13"/>
  <c r="T193" i="13" a="1"/>
  <c r="T193" i="13"/>
  <c r="U193" i="13" a="1"/>
  <c r="U193" i="13"/>
  <c r="V193" i="13" a="1"/>
  <c r="V193" i="13"/>
  <c r="W193" i="13" a="1"/>
  <c r="W193" i="13"/>
  <c r="X193" i="13" a="1"/>
  <c r="X193" i="13"/>
  <c r="Y193" i="13" a="1"/>
  <c r="Y193" i="13"/>
  <c r="Z193" i="13" a="1"/>
  <c r="Z193" i="13"/>
  <c r="Q194" i="13" a="1"/>
  <c r="Q194" i="13"/>
  <c r="R194" i="13" a="1"/>
  <c r="R194" i="13"/>
  <c r="S194" i="13" a="1"/>
  <c r="S194" i="13"/>
  <c r="T194" i="13" a="1"/>
  <c r="T194" i="13"/>
  <c r="U194" i="13" a="1"/>
  <c r="U194" i="13"/>
  <c r="V194" i="13" a="1"/>
  <c r="V194" i="13"/>
  <c r="W194" i="13" a="1"/>
  <c r="W194" i="13"/>
  <c r="X194" i="13" a="1"/>
  <c r="X194" i="13"/>
  <c r="Y194" i="13" a="1"/>
  <c r="Y194" i="13"/>
  <c r="Z194" i="13" a="1"/>
  <c r="Z194" i="13"/>
  <c r="Q195" i="13" a="1"/>
  <c r="Q195" i="13"/>
  <c r="R195" i="13" a="1"/>
  <c r="R195" i="13"/>
  <c r="S195" i="13" a="1"/>
  <c r="S195" i="13"/>
  <c r="T195" i="13" a="1"/>
  <c r="T195" i="13"/>
  <c r="U195" i="13" a="1"/>
  <c r="U195" i="13"/>
  <c r="V195" i="13" a="1"/>
  <c r="V195" i="13"/>
  <c r="W195" i="13" a="1"/>
  <c r="W195" i="13"/>
  <c r="X195" i="13" a="1"/>
  <c r="X195" i="13"/>
  <c r="Y195" i="13" a="1"/>
  <c r="Y195" i="13"/>
  <c r="Z195" i="13" a="1"/>
  <c r="Z195" i="13"/>
  <c r="Q196" i="13" a="1"/>
  <c r="Q196" i="13"/>
  <c r="R196" i="13" a="1"/>
  <c r="R196" i="13"/>
  <c r="S196" i="13" a="1"/>
  <c r="S196" i="13"/>
  <c r="T196" i="13" a="1"/>
  <c r="T196" i="13"/>
  <c r="U196" i="13" a="1"/>
  <c r="U196" i="13"/>
  <c r="V196" i="13" a="1"/>
  <c r="V196" i="13"/>
  <c r="W196" i="13" a="1"/>
  <c r="W196" i="13"/>
  <c r="X196" i="13" a="1"/>
  <c r="X196" i="13"/>
  <c r="Y196" i="13" a="1"/>
  <c r="Y196" i="13"/>
  <c r="Z196" i="13" a="1"/>
  <c r="Z196" i="13"/>
  <c r="Q197" i="13" a="1"/>
  <c r="Q197" i="13"/>
  <c r="R197" i="13" a="1"/>
  <c r="R197" i="13"/>
  <c r="S197" i="13" a="1"/>
  <c r="S197" i="13"/>
  <c r="T197" i="13" a="1"/>
  <c r="T197" i="13"/>
  <c r="U197" i="13" a="1"/>
  <c r="U197" i="13"/>
  <c r="V197" i="13" a="1"/>
  <c r="V197" i="13"/>
  <c r="W197" i="13" a="1"/>
  <c r="W197" i="13"/>
  <c r="X197" i="13" a="1"/>
  <c r="X197" i="13"/>
  <c r="Y197" i="13" a="1"/>
  <c r="Y197" i="13"/>
  <c r="Z197" i="13" a="1"/>
  <c r="Z197" i="13"/>
  <c r="Q198" i="13" a="1"/>
  <c r="Q198" i="13"/>
  <c r="R198" i="13" a="1"/>
  <c r="R198" i="13"/>
  <c r="S198" i="13" a="1"/>
  <c r="S198" i="13"/>
  <c r="T198" i="13" a="1"/>
  <c r="T198" i="13"/>
  <c r="U198" i="13" a="1"/>
  <c r="U198" i="13"/>
  <c r="V198" i="13" a="1"/>
  <c r="V198" i="13"/>
  <c r="W198" i="13" a="1"/>
  <c r="W198" i="13"/>
  <c r="X198" i="13" a="1"/>
  <c r="X198" i="13"/>
  <c r="Y198" i="13" a="1"/>
  <c r="Y198" i="13"/>
  <c r="Z198" i="13" a="1"/>
  <c r="Z198" i="13"/>
  <c r="Q199" i="13" a="1"/>
  <c r="Q199" i="13"/>
  <c r="R199" i="13" a="1"/>
  <c r="R199" i="13"/>
  <c r="S199" i="13" a="1"/>
  <c r="S199" i="13"/>
  <c r="T199" i="13" a="1"/>
  <c r="T199" i="13"/>
  <c r="U199" i="13" a="1"/>
  <c r="U199" i="13"/>
  <c r="V199" i="13" a="1"/>
  <c r="V199" i="13"/>
  <c r="W199" i="13" a="1"/>
  <c r="W199" i="13"/>
  <c r="X199" i="13" a="1"/>
  <c r="X199" i="13"/>
  <c r="Y199" i="13" a="1"/>
  <c r="Y199" i="13"/>
  <c r="Z199" i="13" a="1"/>
  <c r="Z199" i="13"/>
  <c r="Q200" i="13" a="1"/>
  <c r="Q200" i="13"/>
  <c r="R200" i="13" a="1"/>
  <c r="R200" i="13"/>
  <c r="S200" i="13" a="1"/>
  <c r="S200" i="13"/>
  <c r="T200" i="13" a="1"/>
  <c r="T200" i="13"/>
  <c r="U200" i="13" a="1"/>
  <c r="U200" i="13"/>
  <c r="V200" i="13" a="1"/>
  <c r="V200" i="13"/>
  <c r="W200" i="13" a="1"/>
  <c r="W200" i="13"/>
  <c r="X200" i="13" a="1"/>
  <c r="X200" i="13"/>
  <c r="Y200" i="13" a="1"/>
  <c r="Y200" i="13"/>
  <c r="Z200" i="13" a="1"/>
  <c r="Z200" i="13"/>
  <c r="Q201" i="13" a="1"/>
  <c r="Q201" i="13"/>
  <c r="R201" i="13" a="1"/>
  <c r="R201" i="13"/>
  <c r="S201" i="13" a="1"/>
  <c r="S201" i="13"/>
  <c r="T201" i="13" a="1"/>
  <c r="T201" i="13"/>
  <c r="U201" i="13" a="1"/>
  <c r="U201" i="13"/>
  <c r="V201" i="13" a="1"/>
  <c r="V201" i="13"/>
  <c r="W201" i="13" a="1"/>
  <c r="W201" i="13"/>
  <c r="X201" i="13" a="1"/>
  <c r="X201" i="13"/>
  <c r="Y201" i="13" a="1"/>
  <c r="Y201" i="13"/>
  <c r="Z201" i="13" a="1"/>
  <c r="Z201" i="13"/>
  <c r="Q202" i="13" a="1"/>
  <c r="Q202" i="13"/>
  <c r="R202" i="13" a="1"/>
  <c r="R202" i="13"/>
  <c r="S202" i="13" a="1"/>
  <c r="S202" i="13"/>
  <c r="T202" i="13" a="1"/>
  <c r="T202" i="13"/>
  <c r="U202" i="13" a="1"/>
  <c r="U202" i="13"/>
  <c r="V202" i="13" a="1"/>
  <c r="V202" i="13"/>
  <c r="W202" i="13" a="1"/>
  <c r="W202" i="13"/>
  <c r="X202" i="13" a="1"/>
  <c r="X202" i="13"/>
  <c r="Y202" i="13" a="1"/>
  <c r="Y202" i="13"/>
  <c r="Z202" i="13" a="1"/>
  <c r="Z202" i="13"/>
  <c r="Q203" i="13" a="1"/>
  <c r="Q203" i="13"/>
  <c r="R203" i="13" a="1"/>
  <c r="R203" i="13"/>
  <c r="S203" i="13" a="1"/>
  <c r="S203" i="13"/>
  <c r="T203" i="13" a="1"/>
  <c r="T203" i="13"/>
  <c r="U203" i="13" a="1"/>
  <c r="U203" i="13"/>
  <c r="V203" i="13" a="1"/>
  <c r="V203" i="13"/>
  <c r="W203" i="13" a="1"/>
  <c r="W203" i="13"/>
  <c r="X203" i="13" a="1"/>
  <c r="X203" i="13"/>
  <c r="Y203" i="13" a="1"/>
  <c r="Y203" i="13"/>
  <c r="Z203" i="13" a="1"/>
  <c r="Z203" i="13"/>
  <c r="Q204" i="13" a="1"/>
  <c r="Q204" i="13"/>
  <c r="R204" i="13" a="1"/>
  <c r="R204" i="13"/>
  <c r="S204" i="13" a="1"/>
  <c r="S204" i="13"/>
  <c r="T204" i="13" a="1"/>
  <c r="T204" i="13"/>
  <c r="U204" i="13" a="1"/>
  <c r="U204" i="13"/>
  <c r="V204" i="13" a="1"/>
  <c r="V204" i="13"/>
  <c r="W204" i="13" a="1"/>
  <c r="W204" i="13"/>
  <c r="X204" i="13" a="1"/>
  <c r="X204" i="13"/>
  <c r="Y204" i="13" a="1"/>
  <c r="Y204" i="13"/>
  <c r="Z204" i="13" a="1"/>
  <c r="Z204" i="13"/>
  <c r="Q205" i="13" a="1"/>
  <c r="Q205" i="13"/>
  <c r="R205" i="13" a="1"/>
  <c r="R205" i="13"/>
  <c r="S205" i="13" a="1"/>
  <c r="S205" i="13"/>
  <c r="T205" i="13" a="1"/>
  <c r="T205" i="13"/>
  <c r="U205" i="13" a="1"/>
  <c r="U205" i="13"/>
  <c r="V205" i="13" a="1"/>
  <c r="V205" i="13"/>
  <c r="W205" i="13" a="1"/>
  <c r="W205" i="13"/>
  <c r="X205" i="13" a="1"/>
  <c r="X205" i="13"/>
  <c r="Y205" i="13" a="1"/>
  <c r="Y205" i="13"/>
  <c r="Z205" i="13" a="1"/>
  <c r="Z205" i="13"/>
  <c r="Q206" i="13" a="1"/>
  <c r="Q206" i="13"/>
  <c r="R206" i="13" a="1"/>
  <c r="R206" i="13"/>
  <c r="S206" i="13" a="1"/>
  <c r="S206" i="13"/>
  <c r="T206" i="13" a="1"/>
  <c r="T206" i="13"/>
  <c r="U206" i="13" a="1"/>
  <c r="U206" i="13"/>
  <c r="V206" i="13" a="1"/>
  <c r="V206" i="13"/>
  <c r="W206" i="13" a="1"/>
  <c r="W206" i="13"/>
  <c r="X206" i="13" a="1"/>
  <c r="X206" i="13"/>
  <c r="Y206" i="13" a="1"/>
  <c r="Y206" i="13"/>
  <c r="Z206" i="13" a="1"/>
  <c r="Z206" i="13"/>
  <c r="Q207" i="13" a="1"/>
  <c r="Q207" i="13"/>
  <c r="R207" i="13" a="1"/>
  <c r="R207" i="13"/>
  <c r="S207" i="13" a="1"/>
  <c r="S207" i="13"/>
  <c r="T207" i="13" a="1"/>
  <c r="T207" i="13"/>
  <c r="U207" i="13" a="1"/>
  <c r="U207" i="13"/>
  <c r="V207" i="13" a="1"/>
  <c r="V207" i="13"/>
  <c r="W207" i="13" a="1"/>
  <c r="W207" i="13"/>
  <c r="X207" i="13" a="1"/>
  <c r="X207" i="13"/>
  <c r="Y207" i="13" a="1"/>
  <c r="Y207" i="13"/>
  <c r="Z207" i="13" a="1"/>
  <c r="Z207" i="13"/>
  <c r="C9" i="37"/>
  <c r="C10" i="37"/>
  <c r="C11" i="37"/>
  <c r="C12" i="37"/>
  <c r="C13" i="37"/>
  <c r="C14" i="37"/>
  <c r="C15" i="37"/>
  <c r="C16" i="37"/>
  <c r="C17" i="37"/>
  <c r="C18" i="37"/>
  <c r="C19" i="37"/>
  <c r="C20" i="37"/>
  <c r="C21" i="37"/>
  <c r="C22" i="37"/>
  <c r="C23" i="37"/>
  <c r="C24" i="37"/>
  <c r="C25" i="37"/>
  <c r="C26" i="37"/>
  <c r="C27" i="37"/>
  <c r="C28" i="37"/>
  <c r="C29" i="37"/>
  <c r="C30" i="37"/>
  <c r="C31" i="37"/>
  <c r="C32" i="37"/>
  <c r="C33" i="37"/>
  <c r="C34" i="37"/>
  <c r="C35" i="37"/>
  <c r="C36" i="37"/>
  <c r="C37" i="37"/>
  <c r="C38" i="37"/>
  <c r="C39" i="37"/>
  <c r="C40" i="37"/>
  <c r="C41" i="37"/>
  <c r="C42" i="37"/>
  <c r="C43" i="37"/>
  <c r="C44" i="37"/>
  <c r="C45" i="37"/>
  <c r="C46" i="37"/>
  <c r="C47" i="37"/>
  <c r="C48" i="37"/>
  <c r="C49" i="37"/>
  <c r="C50" i="37"/>
  <c r="C51" i="37"/>
  <c r="C52" i="37"/>
  <c r="C53" i="37"/>
  <c r="C54" i="37"/>
  <c r="C55" i="37"/>
  <c r="C56" i="37"/>
  <c r="C57" i="37"/>
  <c r="C58" i="37"/>
  <c r="C59" i="37"/>
  <c r="C60" i="37"/>
  <c r="C61" i="37"/>
  <c r="C62" i="37"/>
  <c r="C63" i="37"/>
  <c r="C64" i="37"/>
  <c r="C65" i="37"/>
  <c r="C66" i="37"/>
  <c r="C67" i="37"/>
  <c r="C68" i="37"/>
  <c r="C69" i="37"/>
  <c r="C70" i="37"/>
  <c r="C71" i="37"/>
  <c r="C72" i="37"/>
  <c r="C73" i="37"/>
  <c r="C74" i="37"/>
  <c r="C75" i="37"/>
  <c r="C76" i="37"/>
  <c r="C77" i="37"/>
  <c r="C78" i="37"/>
  <c r="C79" i="37"/>
  <c r="C80" i="37"/>
  <c r="C81" i="37"/>
  <c r="C82" i="37"/>
  <c r="C83" i="37"/>
  <c r="C84" i="37"/>
  <c r="C85" i="37"/>
  <c r="C86" i="37"/>
  <c r="C87" i="37"/>
  <c r="C88" i="37"/>
  <c r="C89" i="37"/>
  <c r="C90" i="37"/>
  <c r="C91" i="37"/>
  <c r="C92" i="37"/>
  <c r="C93" i="37"/>
  <c r="C94" i="37"/>
  <c r="C95" i="37"/>
  <c r="C96" i="37"/>
  <c r="C97" i="37"/>
  <c r="C98" i="37"/>
  <c r="C99" i="37"/>
  <c r="C100" i="37"/>
  <c r="C101" i="37"/>
  <c r="C102" i="37"/>
  <c r="C103" i="37"/>
  <c r="C104" i="37"/>
  <c r="C105" i="37"/>
  <c r="C106" i="37"/>
  <c r="C107" i="37"/>
  <c r="C108" i="37"/>
  <c r="C109" i="37"/>
  <c r="C110" i="37"/>
  <c r="C111" i="37"/>
  <c r="C112" i="37"/>
  <c r="C113" i="37"/>
  <c r="C114" i="37"/>
  <c r="C115" i="37"/>
  <c r="C116" i="37"/>
  <c r="C117" i="37"/>
  <c r="C118" i="37"/>
  <c r="C119" i="37"/>
  <c r="C120" i="37"/>
  <c r="C121" i="37"/>
  <c r="C122" i="37"/>
  <c r="C123" i="37"/>
  <c r="C124" i="37"/>
  <c r="C125" i="37"/>
  <c r="C126" i="37"/>
  <c r="C127" i="37"/>
  <c r="C128" i="37"/>
  <c r="C129" i="37"/>
  <c r="C130" i="37"/>
  <c r="C131" i="37"/>
  <c r="C132" i="37"/>
  <c r="C133" i="37"/>
  <c r="C134" i="37"/>
  <c r="C135" i="37"/>
  <c r="C136" i="37"/>
  <c r="C137" i="37"/>
  <c r="C138" i="37"/>
  <c r="C139" i="37"/>
  <c r="C140" i="37"/>
  <c r="C141" i="37"/>
  <c r="C142" i="37"/>
  <c r="C143" i="37"/>
  <c r="C144" i="37"/>
  <c r="C145" i="37"/>
  <c r="C146" i="37"/>
  <c r="C147" i="37"/>
  <c r="C148" i="37"/>
  <c r="C149" i="37"/>
  <c r="C150" i="37"/>
  <c r="C151" i="37"/>
  <c r="C152" i="37"/>
  <c r="C153" i="37"/>
  <c r="C154" i="37"/>
  <c r="C155" i="37"/>
  <c r="C156" i="37"/>
  <c r="C157" i="37"/>
  <c r="C158" i="37"/>
  <c r="C159" i="37"/>
  <c r="C160" i="37"/>
  <c r="C161" i="37"/>
  <c r="C162" i="37"/>
  <c r="C163" i="37"/>
  <c r="C164" i="37"/>
  <c r="C165" i="37"/>
  <c r="C166" i="37"/>
  <c r="C167" i="37"/>
  <c r="C168" i="37"/>
  <c r="C169" i="37"/>
  <c r="C170" i="37"/>
  <c r="C171" i="37"/>
  <c r="C172" i="37"/>
  <c r="C173" i="37"/>
  <c r="C174" i="37"/>
  <c r="C175" i="37"/>
  <c r="C176" i="37"/>
  <c r="C177" i="37"/>
  <c r="C178" i="37"/>
  <c r="C179" i="37"/>
  <c r="C180" i="37"/>
  <c r="C181" i="37"/>
  <c r="C182" i="37"/>
  <c r="C183" i="37"/>
  <c r="C184" i="37"/>
  <c r="C185" i="37"/>
  <c r="C186" i="37"/>
  <c r="C187" i="37"/>
  <c r="C188" i="37"/>
  <c r="C189" i="37"/>
  <c r="C190" i="37"/>
  <c r="C191" i="37"/>
  <c r="C192" i="37"/>
  <c r="C193" i="37"/>
  <c r="C194" i="37"/>
  <c r="C195" i="37"/>
  <c r="C196" i="37"/>
  <c r="C197" i="37"/>
  <c r="C198" i="37"/>
  <c r="C199" i="37"/>
  <c r="C200" i="37"/>
  <c r="C201" i="37"/>
  <c r="C202" i="37"/>
  <c r="C203" i="37"/>
  <c r="C204" i="37"/>
  <c r="C205" i="37"/>
  <c r="C206" i="37"/>
  <c r="C207" i="37"/>
  <c r="C8" i="37"/>
  <c r="E9" i="13"/>
  <c r="E10" i="13"/>
  <c r="E11" i="13"/>
  <c r="E12" i="13"/>
  <c r="E13" i="13"/>
  <c r="E14" i="13"/>
  <c r="E15" i="13"/>
  <c r="E16" i="13"/>
  <c r="E17" i="13"/>
  <c r="E18" i="13"/>
  <c r="E19" i="13"/>
  <c r="E20" i="13"/>
  <c r="E21" i="13"/>
  <c r="E22" i="13"/>
  <c r="E23" i="13"/>
  <c r="E24" i="13"/>
  <c r="E25" i="13"/>
  <c r="E26" i="13"/>
  <c r="E27" i="13"/>
  <c r="E28" i="13"/>
  <c r="E29" i="13"/>
  <c r="E30" i="13"/>
  <c r="E31" i="13"/>
  <c r="E32" i="13"/>
  <c r="E33" i="13"/>
  <c r="E34" i="13"/>
  <c r="E35" i="13"/>
  <c r="E36" i="13"/>
  <c r="E37" i="13"/>
  <c r="E38" i="13"/>
  <c r="E39" i="13"/>
  <c r="E40" i="13"/>
  <c r="E41" i="13"/>
  <c r="E42" i="13"/>
  <c r="E43" i="13"/>
  <c r="E44" i="13"/>
  <c r="E45" i="13"/>
  <c r="E46" i="13"/>
  <c r="E47" i="13"/>
  <c r="E48" i="13"/>
  <c r="E49" i="13"/>
  <c r="E50" i="13"/>
  <c r="E51" i="13"/>
  <c r="E52" i="13"/>
  <c r="E53" i="13"/>
  <c r="E54" i="13"/>
  <c r="E55" i="13"/>
  <c r="E56" i="13"/>
  <c r="E57" i="13"/>
  <c r="E58" i="13"/>
  <c r="E59" i="13"/>
  <c r="E60" i="13"/>
  <c r="E61" i="13"/>
  <c r="E62" i="13"/>
  <c r="E63" i="13"/>
  <c r="E64" i="13"/>
  <c r="E65" i="13"/>
  <c r="E66" i="13"/>
  <c r="E67" i="13"/>
  <c r="E68" i="13"/>
  <c r="E69" i="13"/>
  <c r="E70" i="13"/>
  <c r="E71" i="13"/>
  <c r="E72" i="13"/>
  <c r="E73" i="13"/>
  <c r="E74" i="13"/>
  <c r="E75" i="13"/>
  <c r="E76" i="13"/>
  <c r="E77" i="13"/>
  <c r="E78" i="13"/>
  <c r="E79" i="13"/>
  <c r="E80" i="13"/>
  <c r="E81" i="13"/>
  <c r="E82" i="13"/>
  <c r="E83" i="13"/>
  <c r="E84" i="13"/>
  <c r="E85" i="13"/>
  <c r="E86" i="13"/>
  <c r="E87" i="13"/>
  <c r="E88" i="13"/>
  <c r="E89" i="13"/>
  <c r="E90" i="13"/>
  <c r="E91" i="13"/>
  <c r="E92" i="13"/>
  <c r="E93" i="13"/>
  <c r="E94" i="13"/>
  <c r="E95" i="13"/>
  <c r="E96" i="13"/>
  <c r="E97" i="13"/>
  <c r="E98" i="13"/>
  <c r="E99" i="13"/>
  <c r="E100" i="13"/>
  <c r="E101" i="13"/>
  <c r="E102" i="13"/>
  <c r="E103" i="13"/>
  <c r="E104" i="13"/>
  <c r="E105" i="13"/>
  <c r="E106" i="13"/>
  <c r="E107" i="13"/>
  <c r="E108" i="13"/>
  <c r="E109" i="13"/>
  <c r="E110" i="13"/>
  <c r="E111" i="13"/>
  <c r="E112" i="13"/>
  <c r="E113" i="13"/>
  <c r="E114" i="13"/>
  <c r="E115" i="13"/>
  <c r="E116" i="13"/>
  <c r="E117" i="13"/>
  <c r="E118" i="13"/>
  <c r="E119" i="13"/>
  <c r="E120" i="13"/>
  <c r="E121" i="13"/>
  <c r="E122" i="13"/>
  <c r="E123" i="13"/>
  <c r="E124" i="13"/>
  <c r="E125" i="13"/>
  <c r="E126" i="13"/>
  <c r="E127" i="13"/>
  <c r="E128" i="13"/>
  <c r="E129" i="13"/>
  <c r="E130" i="13"/>
  <c r="E131" i="13"/>
  <c r="E132" i="13"/>
  <c r="E133" i="13"/>
  <c r="E134" i="13"/>
  <c r="E135" i="13"/>
  <c r="E136" i="13"/>
  <c r="E137" i="13"/>
  <c r="E138" i="13"/>
  <c r="E139" i="13"/>
  <c r="E140" i="13"/>
  <c r="E141" i="13"/>
  <c r="E142" i="13"/>
  <c r="E143" i="13"/>
  <c r="E144" i="13"/>
  <c r="E145" i="13"/>
  <c r="E146" i="13"/>
  <c r="E147" i="13"/>
  <c r="E148" i="13"/>
  <c r="E149" i="13"/>
  <c r="E150" i="13"/>
  <c r="E151" i="13"/>
  <c r="E152" i="13"/>
  <c r="E153" i="13"/>
  <c r="E154" i="13"/>
  <c r="E155" i="13"/>
  <c r="E156" i="13"/>
  <c r="E157" i="13"/>
  <c r="E158" i="13"/>
  <c r="E159" i="13"/>
  <c r="E160" i="13"/>
  <c r="E161" i="13"/>
  <c r="E162" i="13"/>
  <c r="E163" i="13"/>
  <c r="E164" i="13"/>
  <c r="E165" i="13"/>
  <c r="E166" i="13"/>
  <c r="E167" i="13"/>
  <c r="E168" i="13"/>
  <c r="E169" i="13"/>
  <c r="E170" i="13"/>
  <c r="E171" i="13"/>
  <c r="E172" i="13"/>
  <c r="E173" i="13"/>
  <c r="E174" i="13"/>
  <c r="E175" i="13"/>
  <c r="E176" i="13"/>
  <c r="E177" i="13"/>
  <c r="E178" i="13"/>
  <c r="E179" i="13"/>
  <c r="E180" i="13"/>
  <c r="E181" i="13"/>
  <c r="E182" i="13"/>
  <c r="E183" i="13"/>
  <c r="E184" i="13"/>
  <c r="E185" i="13"/>
  <c r="E186" i="13"/>
  <c r="E187" i="13"/>
  <c r="E188" i="13"/>
  <c r="E189" i="13"/>
  <c r="E190" i="13"/>
  <c r="E191" i="13"/>
  <c r="E192" i="13"/>
  <c r="E193" i="13"/>
  <c r="E194" i="13"/>
  <c r="E195" i="13"/>
  <c r="E196" i="13"/>
  <c r="E197" i="13"/>
  <c r="E198" i="13"/>
  <c r="E199" i="13"/>
  <c r="E200" i="13"/>
  <c r="E201" i="13"/>
  <c r="E202" i="13"/>
  <c r="E203" i="13"/>
  <c r="E204" i="13"/>
  <c r="E205" i="13"/>
  <c r="E206" i="13"/>
  <c r="E207" i="13"/>
  <c r="E8" i="13"/>
  <c r="H9" i="37"/>
  <c r="H10" i="37"/>
  <c r="H11" i="37"/>
  <c r="H12" i="37"/>
  <c r="H13" i="37"/>
  <c r="H14" i="37"/>
  <c r="H15" i="37"/>
  <c r="H16" i="37"/>
  <c r="H17" i="37"/>
  <c r="H18" i="37"/>
  <c r="H19" i="37"/>
  <c r="H20" i="37"/>
  <c r="H21" i="37"/>
  <c r="H22" i="37"/>
  <c r="H23" i="37"/>
  <c r="H24" i="37"/>
  <c r="H25" i="37"/>
  <c r="H26" i="37"/>
  <c r="H27" i="37"/>
  <c r="H28" i="37"/>
  <c r="H29" i="37"/>
  <c r="H30" i="37"/>
  <c r="H31" i="37"/>
  <c r="H32" i="37"/>
  <c r="H33" i="37"/>
  <c r="H34" i="37"/>
  <c r="H35" i="37"/>
  <c r="H36" i="37"/>
  <c r="H37" i="37"/>
  <c r="H38" i="37"/>
  <c r="H39" i="37"/>
  <c r="H40" i="37"/>
  <c r="H41" i="37"/>
  <c r="H42" i="37"/>
  <c r="H43" i="37"/>
  <c r="H44" i="37"/>
  <c r="H45" i="37"/>
  <c r="H46" i="37"/>
  <c r="H47" i="37"/>
  <c r="H48" i="37"/>
  <c r="H49" i="37"/>
  <c r="H50" i="37"/>
  <c r="H51" i="37"/>
  <c r="H52" i="37"/>
  <c r="H53" i="37"/>
  <c r="H54" i="37"/>
  <c r="H55" i="37"/>
  <c r="H56" i="37"/>
  <c r="H57" i="37"/>
  <c r="H58" i="37"/>
  <c r="H59" i="37"/>
  <c r="H60" i="37"/>
  <c r="H61" i="37"/>
  <c r="H62" i="37"/>
  <c r="H63" i="37"/>
  <c r="H64" i="37"/>
  <c r="H65" i="37"/>
  <c r="H66" i="37"/>
  <c r="H67" i="37"/>
  <c r="H68" i="37"/>
  <c r="H69" i="37"/>
  <c r="H70" i="37"/>
  <c r="H71" i="37"/>
  <c r="H72" i="37"/>
  <c r="H73" i="37"/>
  <c r="H74" i="37"/>
  <c r="H75" i="37"/>
  <c r="H76" i="37"/>
  <c r="H77" i="37"/>
  <c r="H78" i="37"/>
  <c r="H79" i="37"/>
  <c r="H80" i="37"/>
  <c r="H81" i="37"/>
  <c r="H82" i="37"/>
  <c r="H83" i="37"/>
  <c r="H84" i="37"/>
  <c r="H85" i="37"/>
  <c r="H86" i="37"/>
  <c r="H87" i="37"/>
  <c r="H88" i="37"/>
  <c r="H89" i="37"/>
  <c r="H90" i="37"/>
  <c r="H91" i="37"/>
  <c r="H92" i="37"/>
  <c r="H93" i="37"/>
  <c r="H94" i="37"/>
  <c r="H95" i="37"/>
  <c r="H96" i="37"/>
  <c r="H97" i="37"/>
  <c r="H98" i="37"/>
  <c r="H99" i="37"/>
  <c r="H100" i="37"/>
  <c r="H101" i="37"/>
  <c r="H102" i="37"/>
  <c r="H103" i="37"/>
  <c r="H104" i="37"/>
  <c r="H105" i="37"/>
  <c r="H106" i="37"/>
  <c r="H107" i="37"/>
  <c r="H108" i="37"/>
  <c r="H109" i="37"/>
  <c r="H110" i="37"/>
  <c r="H111" i="37"/>
  <c r="H112" i="37"/>
  <c r="H113" i="37"/>
  <c r="H114" i="37"/>
  <c r="H115" i="37"/>
  <c r="H116" i="37"/>
  <c r="H117" i="37"/>
  <c r="H118" i="37"/>
  <c r="H119" i="37"/>
  <c r="H120" i="37"/>
  <c r="H121" i="37"/>
  <c r="H122" i="37"/>
  <c r="H123" i="37"/>
  <c r="H124" i="37"/>
  <c r="H125" i="37"/>
  <c r="H126" i="37"/>
  <c r="H127" i="37"/>
  <c r="H128" i="37"/>
  <c r="H129" i="37"/>
  <c r="H130" i="37"/>
  <c r="H131" i="37"/>
  <c r="H132" i="37"/>
  <c r="H133" i="37"/>
  <c r="H134" i="37"/>
  <c r="H135" i="37"/>
  <c r="H136" i="37"/>
  <c r="H137" i="37"/>
  <c r="H138" i="37"/>
  <c r="H139" i="37"/>
  <c r="H140" i="37"/>
  <c r="H141" i="37"/>
  <c r="H142" i="37"/>
  <c r="H143" i="37"/>
  <c r="H144" i="37"/>
  <c r="H145" i="37"/>
  <c r="H146" i="37"/>
  <c r="H147" i="37"/>
  <c r="H148" i="37"/>
  <c r="H149" i="37"/>
  <c r="H150" i="37"/>
  <c r="H151" i="37"/>
  <c r="H152" i="37"/>
  <c r="H153" i="37"/>
  <c r="H154" i="37"/>
  <c r="H155" i="37"/>
  <c r="H156" i="37"/>
  <c r="H157" i="37"/>
  <c r="H158" i="37"/>
  <c r="H159" i="37"/>
  <c r="H160" i="37"/>
  <c r="H161" i="37"/>
  <c r="H162" i="37"/>
  <c r="H163" i="37"/>
  <c r="H164" i="37"/>
  <c r="H165" i="37"/>
  <c r="H166" i="37"/>
  <c r="H167" i="37"/>
  <c r="H168" i="37"/>
  <c r="H169" i="37"/>
  <c r="H170" i="37"/>
  <c r="H171" i="37"/>
  <c r="H172" i="37"/>
  <c r="H173" i="37"/>
  <c r="H174" i="37"/>
  <c r="H175" i="37"/>
  <c r="H176" i="37"/>
  <c r="H177" i="37"/>
  <c r="H178" i="37"/>
  <c r="H179" i="37"/>
  <c r="H180" i="37"/>
  <c r="H181" i="37"/>
  <c r="H182" i="37"/>
  <c r="H183" i="37"/>
  <c r="H184" i="37"/>
  <c r="H185" i="37"/>
  <c r="H186" i="37"/>
  <c r="H187" i="37"/>
  <c r="H188" i="37"/>
  <c r="H189" i="37"/>
  <c r="H190" i="37"/>
  <c r="H191" i="37"/>
  <c r="H192" i="37"/>
  <c r="H193" i="37"/>
  <c r="H194" i="37"/>
  <c r="H195" i="37"/>
  <c r="H196" i="37"/>
  <c r="H197" i="37"/>
  <c r="H198" i="37"/>
  <c r="H199" i="37"/>
  <c r="H200" i="37"/>
  <c r="H201" i="37"/>
  <c r="H202" i="37"/>
  <c r="H203" i="37"/>
  <c r="H204" i="37"/>
  <c r="H205" i="37"/>
  <c r="H206" i="37"/>
  <c r="H207" i="37"/>
  <c r="H8" i="37"/>
  <c r="G9" i="37"/>
  <c r="G10" i="37"/>
  <c r="G11" i="37"/>
  <c r="G12" i="37"/>
  <c r="G13" i="37"/>
  <c r="G14" i="37"/>
  <c r="G15" i="37"/>
  <c r="G16" i="37"/>
  <c r="G17" i="37"/>
  <c r="G18" i="37"/>
  <c r="G19" i="37"/>
  <c r="G20" i="37"/>
  <c r="G21" i="37"/>
  <c r="G22" i="37"/>
  <c r="G23" i="37"/>
  <c r="G24" i="37"/>
  <c r="G25" i="37"/>
  <c r="G26" i="37"/>
  <c r="G27" i="37"/>
  <c r="G28" i="37"/>
  <c r="G29" i="37"/>
  <c r="G30" i="37"/>
  <c r="G31" i="37"/>
  <c r="G32" i="37"/>
  <c r="G33" i="37"/>
  <c r="G34" i="37"/>
  <c r="G35" i="37"/>
  <c r="G36" i="37"/>
  <c r="G37" i="37"/>
  <c r="G38" i="37"/>
  <c r="G39" i="37"/>
  <c r="G40" i="37"/>
  <c r="G41" i="37"/>
  <c r="G42" i="37"/>
  <c r="G43" i="37"/>
  <c r="G44" i="37"/>
  <c r="G45" i="37"/>
  <c r="G46" i="37"/>
  <c r="G47" i="37"/>
  <c r="G48" i="37"/>
  <c r="G49" i="37"/>
  <c r="G50" i="37"/>
  <c r="G51" i="37"/>
  <c r="G52" i="37"/>
  <c r="G53" i="37"/>
  <c r="G54" i="37"/>
  <c r="G55" i="37"/>
  <c r="G56" i="37"/>
  <c r="G57" i="37"/>
  <c r="G58" i="37"/>
  <c r="G59" i="37"/>
  <c r="G60" i="37"/>
  <c r="G61" i="37"/>
  <c r="G62" i="37"/>
  <c r="G63" i="37"/>
  <c r="G64" i="37"/>
  <c r="G65" i="37"/>
  <c r="G66" i="37"/>
  <c r="G67" i="37"/>
  <c r="G68" i="37"/>
  <c r="G69" i="37"/>
  <c r="G70" i="37"/>
  <c r="G71" i="37"/>
  <c r="G72" i="37"/>
  <c r="G73" i="37"/>
  <c r="G74" i="37"/>
  <c r="G75" i="37"/>
  <c r="G76" i="37"/>
  <c r="G77" i="37"/>
  <c r="G78" i="37"/>
  <c r="G79" i="37"/>
  <c r="G80" i="37"/>
  <c r="G81" i="37"/>
  <c r="G82" i="37"/>
  <c r="G83" i="37"/>
  <c r="G84" i="37"/>
  <c r="G85" i="37"/>
  <c r="G86" i="37"/>
  <c r="G87" i="37"/>
  <c r="G88" i="37"/>
  <c r="G89" i="37"/>
  <c r="G90" i="37"/>
  <c r="G91" i="37"/>
  <c r="G92" i="37"/>
  <c r="G93" i="37"/>
  <c r="G94" i="37"/>
  <c r="G95" i="37"/>
  <c r="G96" i="37"/>
  <c r="G97" i="37"/>
  <c r="G98" i="37"/>
  <c r="G99" i="37"/>
  <c r="G100" i="37"/>
  <c r="G101" i="37"/>
  <c r="G102" i="37"/>
  <c r="G103" i="37"/>
  <c r="G104" i="37"/>
  <c r="G105" i="37"/>
  <c r="G106" i="37"/>
  <c r="G107" i="37"/>
  <c r="G108" i="37"/>
  <c r="G109" i="37"/>
  <c r="G110" i="37"/>
  <c r="G111" i="37"/>
  <c r="G112" i="37"/>
  <c r="G113" i="37"/>
  <c r="G114" i="37"/>
  <c r="G115" i="37"/>
  <c r="G116" i="37"/>
  <c r="G117" i="37"/>
  <c r="G118" i="37"/>
  <c r="G119" i="37"/>
  <c r="G120" i="37"/>
  <c r="G121" i="37"/>
  <c r="G122" i="37"/>
  <c r="G123" i="37"/>
  <c r="G124" i="37"/>
  <c r="G125" i="37"/>
  <c r="G126" i="37"/>
  <c r="G127" i="37"/>
  <c r="G128" i="37"/>
  <c r="G129" i="37"/>
  <c r="G130" i="37"/>
  <c r="G131" i="37"/>
  <c r="G132" i="37"/>
  <c r="G133" i="37"/>
  <c r="G134" i="37"/>
  <c r="G135" i="37"/>
  <c r="G136" i="37"/>
  <c r="G137" i="37"/>
  <c r="G138" i="37"/>
  <c r="G139" i="37"/>
  <c r="G140" i="37"/>
  <c r="G141" i="37"/>
  <c r="G142" i="37"/>
  <c r="G143" i="37"/>
  <c r="G144" i="37"/>
  <c r="G145" i="37"/>
  <c r="G146" i="37"/>
  <c r="G147" i="37"/>
  <c r="G148" i="37"/>
  <c r="G149" i="37"/>
  <c r="G150" i="37"/>
  <c r="G151" i="37"/>
  <c r="G152" i="37"/>
  <c r="G153" i="37"/>
  <c r="G154" i="37"/>
  <c r="G155" i="37"/>
  <c r="G156" i="37"/>
  <c r="G157" i="37"/>
  <c r="G158" i="37"/>
  <c r="G159" i="37"/>
  <c r="G160" i="37"/>
  <c r="G161" i="37"/>
  <c r="G162" i="37"/>
  <c r="G163" i="37"/>
  <c r="G164" i="37"/>
  <c r="G165" i="37"/>
  <c r="G166" i="37"/>
  <c r="G167" i="37"/>
  <c r="G168" i="37"/>
  <c r="G169" i="37"/>
  <c r="G170" i="37"/>
  <c r="G171" i="37"/>
  <c r="G172" i="37"/>
  <c r="G173" i="37"/>
  <c r="G174" i="37"/>
  <c r="G175" i="37"/>
  <c r="G176" i="37"/>
  <c r="G177" i="37"/>
  <c r="G178" i="37"/>
  <c r="G179" i="37"/>
  <c r="G180" i="37"/>
  <c r="G181" i="37"/>
  <c r="G182" i="37"/>
  <c r="G183" i="37"/>
  <c r="G184" i="37"/>
  <c r="G185" i="37"/>
  <c r="G186" i="37"/>
  <c r="G187" i="37"/>
  <c r="G188" i="37"/>
  <c r="G189" i="37"/>
  <c r="G190" i="37"/>
  <c r="G191" i="37"/>
  <c r="G192" i="37"/>
  <c r="G193" i="37"/>
  <c r="G194" i="37"/>
  <c r="G195" i="37"/>
  <c r="G196" i="37"/>
  <c r="G197" i="37"/>
  <c r="G198" i="37"/>
  <c r="G199" i="37"/>
  <c r="G200" i="37"/>
  <c r="G201" i="37"/>
  <c r="G202" i="37"/>
  <c r="G203" i="37"/>
  <c r="G204" i="37"/>
  <c r="G205" i="37"/>
  <c r="G206" i="37"/>
  <c r="G207" i="37"/>
  <c r="G8" i="37"/>
  <c r="C8" i="45"/>
  <c r="C9" i="45"/>
  <c r="C10" i="45"/>
  <c r="C11" i="45"/>
  <c r="C12" i="45"/>
  <c r="C13" i="45"/>
  <c r="C14" i="45"/>
  <c r="C15" i="45"/>
  <c r="C16" i="45"/>
  <c r="C17" i="45"/>
  <c r="C18" i="45"/>
  <c r="C19" i="45"/>
  <c r="C20" i="45"/>
  <c r="H10" i="14" a="1"/>
  <c r="H10" i="14"/>
  <c r="H11" i="14" a="1"/>
  <c r="H11" i="14"/>
  <c r="H12" i="14" a="1"/>
  <c r="H12" i="14"/>
  <c r="H13" i="14" a="1"/>
  <c r="H13" i="14"/>
  <c r="H14" i="14" a="1"/>
  <c r="H14" i="14"/>
  <c r="H15" i="14" a="1"/>
  <c r="H15" i="14"/>
  <c r="H16" i="14" a="1"/>
  <c r="H16" i="14"/>
  <c r="H17" i="14" a="1"/>
  <c r="H17" i="14"/>
  <c r="H18" i="14" a="1"/>
  <c r="H18" i="14"/>
  <c r="H19" i="14" a="1"/>
  <c r="H19" i="14"/>
  <c r="H20" i="14" a="1"/>
  <c r="H20" i="14"/>
  <c r="H21" i="14" a="1"/>
  <c r="H21" i="14"/>
  <c r="H22" i="14" a="1"/>
  <c r="H22" i="14"/>
  <c r="H23" i="14" a="1"/>
  <c r="H23" i="14"/>
  <c r="H24" i="14" a="1"/>
  <c r="H24" i="14"/>
  <c r="H25" i="14" a="1"/>
  <c r="H25" i="14"/>
  <c r="H26" i="14" a="1"/>
  <c r="H26" i="14"/>
  <c r="H27" i="14" a="1"/>
  <c r="H27" i="14"/>
  <c r="H28" i="14" a="1"/>
  <c r="H28" i="14"/>
  <c r="H29" i="14" a="1"/>
  <c r="H29" i="14"/>
  <c r="H30" i="14" a="1"/>
  <c r="H30" i="14"/>
  <c r="H31" i="14" a="1"/>
  <c r="H31" i="14"/>
  <c r="H32" i="14" a="1"/>
  <c r="H32" i="14"/>
  <c r="H33" i="14" a="1"/>
  <c r="H33" i="14"/>
  <c r="H34" i="14" a="1"/>
  <c r="H34" i="14"/>
  <c r="H35" i="14" a="1"/>
  <c r="H35" i="14"/>
  <c r="H36" i="14" a="1"/>
  <c r="H36" i="14"/>
  <c r="H37" i="14" a="1"/>
  <c r="H37" i="14"/>
  <c r="H38" i="14" a="1"/>
  <c r="H38" i="14"/>
  <c r="H39" i="14" a="1"/>
  <c r="H39" i="14"/>
  <c r="H40" i="14" a="1"/>
  <c r="H40" i="14"/>
  <c r="H41" i="14" a="1"/>
  <c r="H41" i="14"/>
  <c r="H42" i="14" a="1"/>
  <c r="H42" i="14"/>
  <c r="H43" i="14" a="1"/>
  <c r="H43" i="14"/>
  <c r="H44" i="14" a="1"/>
  <c r="H44" i="14"/>
  <c r="H45" i="14" a="1"/>
  <c r="H45" i="14"/>
  <c r="H46" i="14" a="1"/>
  <c r="H46" i="14"/>
  <c r="H47" i="14" a="1"/>
  <c r="H47" i="14"/>
  <c r="H48" i="14" a="1"/>
  <c r="H48" i="14"/>
  <c r="H49" i="14" a="1"/>
  <c r="H49" i="14"/>
  <c r="H50" i="14" a="1"/>
  <c r="H50" i="14"/>
  <c r="H51" i="14" a="1"/>
  <c r="H51" i="14"/>
  <c r="H52" i="14" a="1"/>
  <c r="H52" i="14"/>
  <c r="H53" i="14" a="1"/>
  <c r="H53" i="14"/>
  <c r="H54" i="14" a="1"/>
  <c r="H54" i="14"/>
  <c r="H55" i="14" a="1"/>
  <c r="H55" i="14"/>
  <c r="H56" i="14" a="1"/>
  <c r="H56" i="14"/>
  <c r="H57" i="14" a="1"/>
  <c r="H57" i="14"/>
  <c r="H58" i="14" a="1"/>
  <c r="H58" i="14"/>
  <c r="H59" i="14" a="1"/>
  <c r="H59" i="14"/>
  <c r="H60" i="14" a="1"/>
  <c r="H60" i="14"/>
  <c r="H61" i="14" a="1"/>
  <c r="H61" i="14"/>
  <c r="H62" i="14" a="1"/>
  <c r="H62" i="14"/>
  <c r="H63" i="14" a="1"/>
  <c r="H63" i="14"/>
  <c r="H64" i="14" a="1"/>
  <c r="H64" i="14"/>
  <c r="H65" i="14" a="1"/>
  <c r="H65" i="14"/>
  <c r="H66" i="14" a="1"/>
  <c r="H66" i="14"/>
  <c r="H67" i="14" a="1"/>
  <c r="H67" i="14"/>
  <c r="H68" i="14" a="1"/>
  <c r="H68" i="14"/>
  <c r="H69" i="14" a="1"/>
  <c r="H69" i="14"/>
  <c r="H70" i="14" a="1"/>
  <c r="H70" i="14"/>
  <c r="H71" i="14" a="1"/>
  <c r="H71" i="14"/>
  <c r="H72" i="14" a="1"/>
  <c r="H72" i="14"/>
  <c r="H73" i="14" a="1"/>
  <c r="H73" i="14"/>
  <c r="H74" i="14" a="1"/>
  <c r="H74" i="14"/>
  <c r="H75" i="14" a="1"/>
  <c r="H75" i="14"/>
  <c r="H76" i="14" a="1"/>
  <c r="H76" i="14"/>
  <c r="H77" i="14" a="1"/>
  <c r="H77" i="14"/>
  <c r="H78" i="14" a="1"/>
  <c r="H78" i="14"/>
  <c r="H79" i="14" a="1"/>
  <c r="H79" i="14"/>
  <c r="H80" i="14" a="1"/>
  <c r="H80" i="14"/>
  <c r="H81" i="14" a="1"/>
  <c r="H81" i="14"/>
  <c r="H82" i="14" a="1"/>
  <c r="H82" i="14"/>
  <c r="H83" i="14" a="1"/>
  <c r="H83" i="14"/>
  <c r="H84" i="14" a="1"/>
  <c r="H84" i="14"/>
  <c r="H85" i="14" a="1"/>
  <c r="H85" i="14"/>
  <c r="H86" i="14" a="1"/>
  <c r="H86" i="14"/>
  <c r="H87" i="14" a="1"/>
  <c r="H87" i="14"/>
  <c r="H88" i="14" a="1"/>
  <c r="H88" i="14"/>
  <c r="H89" i="14" a="1"/>
  <c r="H89" i="14"/>
  <c r="H90" i="14" a="1"/>
  <c r="H90" i="14"/>
  <c r="H91" i="14" a="1"/>
  <c r="H91" i="14"/>
  <c r="H92" i="14" a="1"/>
  <c r="H92" i="14"/>
  <c r="H93" i="14" a="1"/>
  <c r="H93" i="14"/>
  <c r="H94" i="14" a="1"/>
  <c r="H94" i="14"/>
  <c r="H95" i="14" a="1"/>
  <c r="H95" i="14"/>
  <c r="H96" i="14" a="1"/>
  <c r="H96" i="14"/>
  <c r="H97" i="14" a="1"/>
  <c r="H97" i="14"/>
  <c r="H98" i="14" a="1"/>
  <c r="H98" i="14"/>
  <c r="H99" i="14" a="1"/>
  <c r="H99" i="14"/>
  <c r="H100" i="14" a="1"/>
  <c r="H100" i="14"/>
  <c r="H101" i="14" a="1"/>
  <c r="H101" i="14"/>
  <c r="H102" i="14" a="1"/>
  <c r="H102" i="14"/>
  <c r="H103" i="14" a="1"/>
  <c r="H103" i="14"/>
  <c r="H104" i="14" a="1"/>
  <c r="H104" i="14"/>
  <c r="H105" i="14" a="1"/>
  <c r="H105" i="14"/>
  <c r="H106" i="14" a="1"/>
  <c r="H106" i="14"/>
  <c r="H107" i="14" a="1"/>
  <c r="H107" i="14"/>
  <c r="H108" i="14" a="1"/>
  <c r="H108" i="14"/>
  <c r="H109" i="14" a="1"/>
  <c r="H109" i="14"/>
  <c r="H110" i="14" a="1"/>
  <c r="H110" i="14"/>
  <c r="H111" i="14" a="1"/>
  <c r="H111" i="14"/>
  <c r="H112" i="14" a="1"/>
  <c r="H112" i="14"/>
  <c r="H113" i="14" a="1"/>
  <c r="H113" i="14"/>
  <c r="H114" i="14" a="1"/>
  <c r="H114" i="14"/>
  <c r="H115" i="14" a="1"/>
  <c r="H115" i="14"/>
  <c r="H116" i="14" a="1"/>
  <c r="H116" i="14"/>
  <c r="H117" i="14" a="1"/>
  <c r="H117" i="14"/>
  <c r="H118" i="14" a="1"/>
  <c r="H118" i="14"/>
  <c r="H119" i="14" a="1"/>
  <c r="H119" i="14"/>
  <c r="H120" i="14" a="1"/>
  <c r="H120" i="14"/>
  <c r="H121" i="14" a="1"/>
  <c r="H121" i="14"/>
  <c r="H122" i="14" a="1"/>
  <c r="H122" i="14"/>
  <c r="H123" i="14" a="1"/>
  <c r="H123" i="14"/>
  <c r="H124" i="14" a="1"/>
  <c r="H124" i="14"/>
  <c r="H125" i="14" a="1"/>
  <c r="H125" i="14"/>
  <c r="H126" i="14" a="1"/>
  <c r="H126" i="14"/>
  <c r="H127" i="14" a="1"/>
  <c r="H127" i="14"/>
  <c r="H128" i="14" a="1"/>
  <c r="H128" i="14"/>
  <c r="H129" i="14" a="1"/>
  <c r="H129" i="14"/>
  <c r="H130" i="14" a="1"/>
  <c r="H130" i="14"/>
  <c r="H131" i="14" a="1"/>
  <c r="H131" i="14"/>
  <c r="H132" i="14" a="1"/>
  <c r="H132" i="14"/>
  <c r="H133" i="14" a="1"/>
  <c r="H133" i="14"/>
  <c r="H134" i="14" a="1"/>
  <c r="H134" i="14"/>
  <c r="H135" i="14" a="1"/>
  <c r="H135" i="14"/>
  <c r="H136" i="14" a="1"/>
  <c r="H136" i="14"/>
  <c r="H137" i="14" a="1"/>
  <c r="H137" i="14"/>
  <c r="H138" i="14" a="1"/>
  <c r="H138" i="14"/>
  <c r="H139" i="14" a="1"/>
  <c r="H139" i="14"/>
  <c r="H140" i="14" a="1"/>
  <c r="H140" i="14"/>
  <c r="H141" i="14" a="1"/>
  <c r="H141" i="14"/>
  <c r="H142" i="14" a="1"/>
  <c r="H142" i="14"/>
  <c r="H143" i="14" a="1"/>
  <c r="H143" i="14"/>
  <c r="H144" i="14" a="1"/>
  <c r="H144" i="14"/>
  <c r="H145" i="14" a="1"/>
  <c r="H145" i="14"/>
  <c r="H146" i="14" a="1"/>
  <c r="H146" i="14"/>
  <c r="H147" i="14" a="1"/>
  <c r="H147" i="14"/>
  <c r="H148" i="14" a="1"/>
  <c r="H148" i="14"/>
  <c r="H149" i="14" a="1"/>
  <c r="H149" i="14"/>
  <c r="H150" i="14" a="1"/>
  <c r="H150" i="14"/>
  <c r="H151" i="14" a="1"/>
  <c r="H151" i="14"/>
  <c r="H152" i="14" a="1"/>
  <c r="H152" i="14"/>
  <c r="H153" i="14" a="1"/>
  <c r="H153" i="14"/>
  <c r="H154" i="14" a="1"/>
  <c r="H154" i="14"/>
  <c r="H155" i="14" a="1"/>
  <c r="H155" i="14"/>
  <c r="H156" i="14" a="1"/>
  <c r="H156" i="14"/>
  <c r="H157" i="14" a="1"/>
  <c r="H157" i="14"/>
  <c r="H158" i="14" a="1"/>
  <c r="H158" i="14"/>
  <c r="H159" i="14" a="1"/>
  <c r="H159" i="14"/>
  <c r="H160" i="14" a="1"/>
  <c r="H160" i="14"/>
  <c r="H161" i="14" a="1"/>
  <c r="H161" i="14"/>
  <c r="H162" i="14" a="1"/>
  <c r="H162" i="14"/>
  <c r="H163" i="14" a="1"/>
  <c r="H163" i="14"/>
  <c r="H164" i="14" a="1"/>
  <c r="H164" i="14"/>
  <c r="H165" i="14" a="1"/>
  <c r="H165" i="14"/>
  <c r="H166" i="14" a="1"/>
  <c r="H166" i="14"/>
  <c r="H167" i="14" a="1"/>
  <c r="H167" i="14"/>
  <c r="H168" i="14" a="1"/>
  <c r="H168" i="14"/>
  <c r="H169" i="14" a="1"/>
  <c r="H169" i="14"/>
  <c r="H170" i="14" a="1"/>
  <c r="H170" i="14"/>
  <c r="H171" i="14" a="1"/>
  <c r="H171" i="14"/>
  <c r="H172" i="14" a="1"/>
  <c r="H172" i="14"/>
  <c r="H173" i="14" a="1"/>
  <c r="H173" i="14"/>
  <c r="H174" i="14" a="1"/>
  <c r="H174" i="14"/>
  <c r="H175" i="14" a="1"/>
  <c r="H175" i="14"/>
  <c r="H176" i="14" a="1"/>
  <c r="H176" i="14"/>
  <c r="H177" i="14" a="1"/>
  <c r="H177" i="14"/>
  <c r="H178" i="14" a="1"/>
  <c r="H178" i="14"/>
  <c r="H179" i="14" a="1"/>
  <c r="H179" i="14"/>
  <c r="H180" i="14" a="1"/>
  <c r="H180" i="14"/>
  <c r="H181" i="14" a="1"/>
  <c r="H181" i="14"/>
  <c r="H182" i="14" a="1"/>
  <c r="H182" i="14"/>
  <c r="H183" i="14" a="1"/>
  <c r="H183" i="14"/>
  <c r="H184" i="14" a="1"/>
  <c r="H184" i="14"/>
  <c r="H185" i="14" a="1"/>
  <c r="H185" i="14"/>
  <c r="H186" i="14" a="1"/>
  <c r="H186" i="14"/>
  <c r="H187" i="14" a="1"/>
  <c r="H187" i="14"/>
  <c r="H188" i="14" a="1"/>
  <c r="H188" i="14"/>
  <c r="H189" i="14" a="1"/>
  <c r="H189" i="14"/>
  <c r="H190" i="14" a="1"/>
  <c r="H190" i="14"/>
  <c r="H191" i="14" a="1"/>
  <c r="H191" i="14"/>
  <c r="H192" i="14" a="1"/>
  <c r="H192" i="14"/>
  <c r="H193" i="14" a="1"/>
  <c r="H193" i="14"/>
  <c r="H194" i="14" a="1"/>
  <c r="H194" i="14"/>
  <c r="H195" i="14" a="1"/>
  <c r="H195" i="14"/>
  <c r="H196" i="14" a="1"/>
  <c r="H196" i="14"/>
  <c r="H197" i="14" a="1"/>
  <c r="H197" i="14"/>
  <c r="H198" i="14" a="1"/>
  <c r="H198" i="14"/>
  <c r="H199" i="14" a="1"/>
  <c r="H199" i="14"/>
  <c r="H200" i="14" a="1"/>
  <c r="H200" i="14"/>
  <c r="H201" i="14" a="1"/>
  <c r="H201" i="14"/>
  <c r="H202" i="14" a="1"/>
  <c r="H202" i="14"/>
  <c r="H203" i="14" a="1"/>
  <c r="H203" i="14"/>
  <c r="H204" i="14" a="1"/>
  <c r="H204" i="14"/>
  <c r="H205" i="14" a="1"/>
  <c r="H205" i="14"/>
  <c r="H206" i="14" a="1"/>
  <c r="H206" i="14"/>
  <c r="H207" i="14" a="1"/>
  <c r="H207" i="14"/>
  <c r="G9" i="14" a="1"/>
  <c r="G9" i="14"/>
  <c r="G10" i="14" a="1"/>
  <c r="G10" i="14"/>
  <c r="G11" i="14" a="1"/>
  <c r="G11" i="14"/>
  <c r="G12" i="14" a="1"/>
  <c r="G12" i="14"/>
  <c r="G13" i="14" a="1"/>
  <c r="G13" i="14"/>
  <c r="G14" i="14" a="1"/>
  <c r="G14" i="14"/>
  <c r="G15" i="14" a="1"/>
  <c r="G15" i="14"/>
  <c r="G16" i="14" a="1"/>
  <c r="G16" i="14"/>
  <c r="G17" i="14" a="1"/>
  <c r="G17" i="14"/>
  <c r="G18" i="14" a="1"/>
  <c r="G18" i="14"/>
  <c r="G19" i="14" a="1"/>
  <c r="G19" i="14"/>
  <c r="G20" i="14" a="1"/>
  <c r="G20" i="14"/>
  <c r="G21" i="14" a="1"/>
  <c r="G21" i="14"/>
  <c r="G22" i="14" a="1"/>
  <c r="G22" i="14"/>
  <c r="G23" i="14" a="1"/>
  <c r="G23" i="14"/>
  <c r="G24" i="14" a="1"/>
  <c r="G24" i="14"/>
  <c r="G25" i="14" a="1"/>
  <c r="G25" i="14"/>
  <c r="G26" i="14" a="1"/>
  <c r="G26" i="14"/>
  <c r="G27" i="14" a="1"/>
  <c r="G27" i="14"/>
  <c r="G28" i="14" a="1"/>
  <c r="G28" i="14"/>
  <c r="G29" i="14" a="1"/>
  <c r="G29" i="14"/>
  <c r="G30" i="14" a="1"/>
  <c r="G30" i="14"/>
  <c r="G31" i="14" a="1"/>
  <c r="G31" i="14"/>
  <c r="G32" i="14" a="1"/>
  <c r="G32" i="14"/>
  <c r="G33" i="14" a="1"/>
  <c r="G33" i="14"/>
  <c r="G34" i="14" a="1"/>
  <c r="G34" i="14"/>
  <c r="G35" i="14" a="1"/>
  <c r="G35" i="14"/>
  <c r="G36" i="14" a="1"/>
  <c r="G36" i="14"/>
  <c r="G37" i="14" a="1"/>
  <c r="G37" i="14"/>
  <c r="G38" i="14" a="1"/>
  <c r="G38" i="14"/>
  <c r="G39" i="14" a="1"/>
  <c r="G39" i="14"/>
  <c r="G40" i="14" a="1"/>
  <c r="G40" i="14"/>
  <c r="G41" i="14" a="1"/>
  <c r="G41" i="14"/>
  <c r="G42" i="14" a="1"/>
  <c r="G42" i="14"/>
  <c r="G43" i="14" a="1"/>
  <c r="G43" i="14"/>
  <c r="G44" i="14" a="1"/>
  <c r="G44" i="14"/>
  <c r="G45" i="14" a="1"/>
  <c r="G45" i="14"/>
  <c r="G46" i="14" a="1"/>
  <c r="G46" i="14"/>
  <c r="G47" i="14" a="1"/>
  <c r="G47" i="14"/>
  <c r="G48" i="14" a="1"/>
  <c r="G48" i="14"/>
  <c r="G49" i="14" a="1"/>
  <c r="G49" i="14"/>
  <c r="G50" i="14" a="1"/>
  <c r="G50" i="14"/>
  <c r="G51" i="14" a="1"/>
  <c r="G51" i="14"/>
  <c r="G52" i="14" a="1"/>
  <c r="G52" i="14"/>
  <c r="G53" i="14" a="1"/>
  <c r="G53" i="14"/>
  <c r="G54" i="14" a="1"/>
  <c r="G54" i="14"/>
  <c r="G55" i="14" a="1"/>
  <c r="G55" i="14"/>
  <c r="G56" i="14" a="1"/>
  <c r="G56" i="14"/>
  <c r="G57" i="14" a="1"/>
  <c r="G57" i="14"/>
  <c r="G58" i="14" a="1"/>
  <c r="G58" i="14"/>
  <c r="G59" i="14" a="1"/>
  <c r="G59" i="14"/>
  <c r="G60" i="14" a="1"/>
  <c r="G60" i="14"/>
  <c r="G61" i="14" a="1"/>
  <c r="G61" i="14"/>
  <c r="G62" i="14" a="1"/>
  <c r="G62" i="14"/>
  <c r="G63" i="14" a="1"/>
  <c r="G63" i="14"/>
  <c r="G64" i="14" a="1"/>
  <c r="G64" i="14"/>
  <c r="G65" i="14" a="1"/>
  <c r="G65" i="14"/>
  <c r="G66" i="14" a="1"/>
  <c r="G66" i="14"/>
  <c r="G67" i="14" a="1"/>
  <c r="G67" i="14"/>
  <c r="G68" i="14" a="1"/>
  <c r="G68" i="14"/>
  <c r="G69" i="14" a="1"/>
  <c r="G69" i="14"/>
  <c r="G70" i="14" a="1"/>
  <c r="G70" i="14"/>
  <c r="G71" i="14" a="1"/>
  <c r="G71" i="14"/>
  <c r="G72" i="14" a="1"/>
  <c r="G72" i="14"/>
  <c r="G73" i="14" a="1"/>
  <c r="G73" i="14"/>
  <c r="G74" i="14" a="1"/>
  <c r="G74" i="14"/>
  <c r="G75" i="14" a="1"/>
  <c r="G75" i="14"/>
  <c r="G76" i="14" a="1"/>
  <c r="G76" i="14"/>
  <c r="G77" i="14" a="1"/>
  <c r="G77" i="14"/>
  <c r="G78" i="14" a="1"/>
  <c r="G78" i="14"/>
  <c r="G79" i="14" a="1"/>
  <c r="G79" i="14"/>
  <c r="G80" i="14" a="1"/>
  <c r="G80" i="14"/>
  <c r="G81" i="14" a="1"/>
  <c r="G81" i="14"/>
  <c r="G82" i="14" a="1"/>
  <c r="G82" i="14"/>
  <c r="G83" i="14" a="1"/>
  <c r="G83" i="14"/>
  <c r="G84" i="14" a="1"/>
  <c r="G84" i="14"/>
  <c r="G85" i="14" a="1"/>
  <c r="G85" i="14"/>
  <c r="G86" i="14" a="1"/>
  <c r="G86" i="14"/>
  <c r="G87" i="14" a="1"/>
  <c r="G87" i="14"/>
  <c r="G88" i="14" a="1"/>
  <c r="G88" i="14"/>
  <c r="G89" i="14" a="1"/>
  <c r="G89" i="14"/>
  <c r="G90" i="14" a="1"/>
  <c r="G90" i="14"/>
  <c r="G91" i="14" a="1"/>
  <c r="G91" i="14"/>
  <c r="G92" i="14" a="1"/>
  <c r="G92" i="14"/>
  <c r="G93" i="14" a="1"/>
  <c r="G93" i="14"/>
  <c r="G94" i="14" a="1"/>
  <c r="G94" i="14"/>
  <c r="G95" i="14" a="1"/>
  <c r="G95" i="14"/>
  <c r="G96" i="14" a="1"/>
  <c r="G96" i="14"/>
  <c r="G97" i="14" a="1"/>
  <c r="G97" i="14"/>
  <c r="G98" i="14" a="1"/>
  <c r="G98" i="14"/>
  <c r="G99" i="14" a="1"/>
  <c r="G99" i="14"/>
  <c r="G100" i="14" a="1"/>
  <c r="G100" i="14"/>
  <c r="G101" i="14" a="1"/>
  <c r="G101" i="14"/>
  <c r="G102" i="14" a="1"/>
  <c r="G102" i="14"/>
  <c r="G103" i="14" a="1"/>
  <c r="G103" i="14"/>
  <c r="G104" i="14" a="1"/>
  <c r="G104" i="14"/>
  <c r="G105" i="14" a="1"/>
  <c r="G105" i="14"/>
  <c r="G106" i="14" a="1"/>
  <c r="G106" i="14"/>
  <c r="G107" i="14" a="1"/>
  <c r="G107" i="14"/>
  <c r="G108" i="14" a="1"/>
  <c r="G108" i="14"/>
  <c r="G109" i="14" a="1"/>
  <c r="G109" i="14"/>
  <c r="G110" i="14" a="1"/>
  <c r="G110" i="14"/>
  <c r="G111" i="14" a="1"/>
  <c r="G111" i="14"/>
  <c r="G112" i="14" a="1"/>
  <c r="G112" i="14"/>
  <c r="G113" i="14" a="1"/>
  <c r="G113" i="14"/>
  <c r="G114" i="14" a="1"/>
  <c r="G114" i="14"/>
  <c r="G115" i="14" a="1"/>
  <c r="G115" i="14"/>
  <c r="G116" i="14" a="1"/>
  <c r="G116" i="14"/>
  <c r="G117" i="14" a="1"/>
  <c r="G117" i="14"/>
  <c r="G118" i="14" a="1"/>
  <c r="G118" i="14"/>
  <c r="G119" i="14" a="1"/>
  <c r="G119" i="14"/>
  <c r="G120" i="14" a="1"/>
  <c r="G120" i="14"/>
  <c r="G121" i="14" a="1"/>
  <c r="G121" i="14"/>
  <c r="G122" i="14" a="1"/>
  <c r="G122" i="14"/>
  <c r="G123" i="14" a="1"/>
  <c r="G123" i="14"/>
  <c r="G124" i="14" a="1"/>
  <c r="G124" i="14"/>
  <c r="G125" i="14" a="1"/>
  <c r="G125" i="14"/>
  <c r="G126" i="14" a="1"/>
  <c r="G126" i="14"/>
  <c r="G127" i="14" a="1"/>
  <c r="G127" i="14"/>
  <c r="G128" i="14" a="1"/>
  <c r="G128" i="14"/>
  <c r="G129" i="14" a="1"/>
  <c r="G129" i="14"/>
  <c r="G130" i="14" a="1"/>
  <c r="G130" i="14"/>
  <c r="G131" i="14" a="1"/>
  <c r="G131" i="14"/>
  <c r="G132" i="14" a="1"/>
  <c r="G132" i="14"/>
  <c r="G133" i="14" a="1"/>
  <c r="G133" i="14"/>
  <c r="G134" i="14" a="1"/>
  <c r="G134" i="14"/>
  <c r="G135" i="14" a="1"/>
  <c r="G135" i="14"/>
  <c r="G136" i="14" a="1"/>
  <c r="G136" i="14"/>
  <c r="G137" i="14" a="1"/>
  <c r="G137" i="14"/>
  <c r="G138" i="14" a="1"/>
  <c r="G138" i="14"/>
  <c r="G139" i="14" a="1"/>
  <c r="G139" i="14"/>
  <c r="G140" i="14" a="1"/>
  <c r="G140" i="14"/>
  <c r="G141" i="14" a="1"/>
  <c r="G141" i="14"/>
  <c r="G142" i="14" a="1"/>
  <c r="G142" i="14"/>
  <c r="G143" i="14" a="1"/>
  <c r="G143" i="14"/>
  <c r="G144" i="14" a="1"/>
  <c r="G144" i="14"/>
  <c r="G145" i="14" a="1"/>
  <c r="G145" i="14"/>
  <c r="G146" i="14" a="1"/>
  <c r="G146" i="14"/>
  <c r="G147" i="14" a="1"/>
  <c r="G147" i="14"/>
  <c r="G148" i="14" a="1"/>
  <c r="G148" i="14"/>
  <c r="G149" i="14" a="1"/>
  <c r="G149" i="14"/>
  <c r="G150" i="14" a="1"/>
  <c r="G150" i="14"/>
  <c r="G151" i="14" a="1"/>
  <c r="G151" i="14"/>
  <c r="G152" i="14" a="1"/>
  <c r="G152" i="14"/>
  <c r="G153" i="14" a="1"/>
  <c r="G153" i="14"/>
  <c r="G154" i="14" a="1"/>
  <c r="G154" i="14"/>
  <c r="G155" i="14" a="1"/>
  <c r="G155" i="14"/>
  <c r="G156" i="14" a="1"/>
  <c r="G156" i="14"/>
  <c r="G157" i="14" a="1"/>
  <c r="G157" i="14"/>
  <c r="G158" i="14" a="1"/>
  <c r="G158" i="14"/>
  <c r="G159" i="14" a="1"/>
  <c r="G159" i="14"/>
  <c r="G160" i="14" a="1"/>
  <c r="G160" i="14"/>
  <c r="G161" i="14" a="1"/>
  <c r="G161" i="14"/>
  <c r="G162" i="14" a="1"/>
  <c r="G162" i="14"/>
  <c r="G163" i="14" a="1"/>
  <c r="G163" i="14"/>
  <c r="G164" i="14" a="1"/>
  <c r="G164" i="14"/>
  <c r="G165" i="14" a="1"/>
  <c r="G165" i="14"/>
  <c r="G166" i="14" a="1"/>
  <c r="G166" i="14"/>
  <c r="G167" i="14" a="1"/>
  <c r="G167" i="14"/>
  <c r="G168" i="14" a="1"/>
  <c r="G168" i="14"/>
  <c r="G169" i="14" a="1"/>
  <c r="G169" i="14"/>
  <c r="G170" i="14" a="1"/>
  <c r="G170" i="14"/>
  <c r="G171" i="14" a="1"/>
  <c r="G171" i="14"/>
  <c r="G172" i="14" a="1"/>
  <c r="G172" i="14"/>
  <c r="G173" i="14" a="1"/>
  <c r="G173" i="14"/>
  <c r="G174" i="14" a="1"/>
  <c r="G174" i="14"/>
  <c r="G175" i="14" a="1"/>
  <c r="G175" i="14"/>
  <c r="G176" i="14" a="1"/>
  <c r="G176" i="14"/>
  <c r="G177" i="14" a="1"/>
  <c r="G177" i="14"/>
  <c r="G178" i="14" a="1"/>
  <c r="G178" i="14"/>
  <c r="G179" i="14" a="1"/>
  <c r="G179" i="14"/>
  <c r="G180" i="14" a="1"/>
  <c r="G180" i="14"/>
  <c r="G181" i="14" a="1"/>
  <c r="G181" i="14"/>
  <c r="G182" i="14" a="1"/>
  <c r="G182" i="14"/>
  <c r="G183" i="14" a="1"/>
  <c r="G183" i="14"/>
  <c r="G184" i="14" a="1"/>
  <c r="G184" i="14"/>
  <c r="G185" i="14" a="1"/>
  <c r="G185" i="14"/>
  <c r="G186" i="14" a="1"/>
  <c r="G186" i="14"/>
  <c r="G187" i="14" a="1"/>
  <c r="G187" i="14"/>
  <c r="G188" i="14" a="1"/>
  <c r="G188" i="14"/>
  <c r="G189" i="14" a="1"/>
  <c r="G189" i="14"/>
  <c r="G190" i="14" a="1"/>
  <c r="G190" i="14"/>
  <c r="G191" i="14" a="1"/>
  <c r="G191" i="14"/>
  <c r="G192" i="14" a="1"/>
  <c r="G192" i="14"/>
  <c r="G193" i="14" a="1"/>
  <c r="G193" i="14"/>
  <c r="G194" i="14" a="1"/>
  <c r="G194" i="14"/>
  <c r="G195" i="14" a="1"/>
  <c r="G195" i="14"/>
  <c r="G196" i="14" a="1"/>
  <c r="G196" i="14"/>
  <c r="G197" i="14" a="1"/>
  <c r="G197" i="14"/>
  <c r="G198" i="14" a="1"/>
  <c r="G198" i="14"/>
  <c r="G199" i="14" a="1"/>
  <c r="G199" i="14"/>
  <c r="G200" i="14" a="1"/>
  <c r="G200" i="14"/>
  <c r="G201" i="14" a="1"/>
  <c r="G201" i="14"/>
  <c r="G202" i="14" a="1"/>
  <c r="G202" i="14"/>
  <c r="G203" i="14" a="1"/>
  <c r="G203" i="14"/>
  <c r="G204" i="14" a="1"/>
  <c r="G204" i="14"/>
  <c r="G205" i="14" a="1"/>
  <c r="G205" i="14"/>
  <c r="G206" i="14" a="1"/>
  <c r="G206" i="14"/>
  <c r="G207" i="14" a="1"/>
  <c r="G207" i="14"/>
  <c r="G8" i="14" a="1"/>
  <c r="G8" i="14"/>
  <c r="K9" i="14"/>
  <c r="K10" i="14"/>
  <c r="K11" i="14"/>
  <c r="K12" i="14"/>
  <c r="K13" i="14"/>
  <c r="K14" i="14"/>
  <c r="K15" i="14"/>
  <c r="K16" i="14"/>
  <c r="K17" i="14"/>
  <c r="K18" i="14"/>
  <c r="K19" i="14"/>
  <c r="K20" i="14"/>
  <c r="K21" i="14"/>
  <c r="K22" i="14"/>
  <c r="K23" i="14"/>
  <c r="K24" i="14"/>
  <c r="K25" i="14"/>
  <c r="K26" i="14"/>
  <c r="K27" i="14"/>
  <c r="K28" i="14"/>
  <c r="K29" i="14"/>
  <c r="K30" i="14"/>
  <c r="K31" i="14"/>
  <c r="K32" i="14"/>
  <c r="K33" i="14"/>
  <c r="K34" i="14"/>
  <c r="K35" i="14"/>
  <c r="K36" i="14"/>
  <c r="K37" i="14"/>
  <c r="K38" i="14"/>
  <c r="K39" i="14"/>
  <c r="K40" i="14"/>
  <c r="K41" i="14"/>
  <c r="K42" i="14"/>
  <c r="K43" i="14"/>
  <c r="K44" i="14"/>
  <c r="K45" i="14"/>
  <c r="K46" i="14"/>
  <c r="K47" i="14"/>
  <c r="K48" i="14"/>
  <c r="K49" i="14"/>
  <c r="K50" i="14"/>
  <c r="K51" i="14"/>
  <c r="K52" i="14"/>
  <c r="K53" i="14"/>
  <c r="K54" i="14"/>
  <c r="K55" i="14"/>
  <c r="K56" i="14"/>
  <c r="K57" i="14"/>
  <c r="K58" i="14"/>
  <c r="K59" i="14"/>
  <c r="K60" i="14"/>
  <c r="K61" i="14"/>
  <c r="K62" i="14"/>
  <c r="K63" i="14"/>
  <c r="K64" i="14"/>
  <c r="K65" i="14"/>
  <c r="K66" i="14"/>
  <c r="K67" i="14"/>
  <c r="K68" i="14"/>
  <c r="K69" i="14"/>
  <c r="K70" i="14"/>
  <c r="K71" i="14"/>
  <c r="K72" i="14"/>
  <c r="K73" i="14"/>
  <c r="K74" i="14"/>
  <c r="K75" i="14"/>
  <c r="K76" i="14"/>
  <c r="K77" i="14"/>
  <c r="K78" i="14"/>
  <c r="K79" i="14"/>
  <c r="K80" i="14"/>
  <c r="K81" i="14"/>
  <c r="K82" i="14"/>
  <c r="K83" i="14"/>
  <c r="K84" i="14"/>
  <c r="K85" i="14"/>
  <c r="K86" i="14"/>
  <c r="K87" i="14"/>
  <c r="K88" i="14"/>
  <c r="K89" i="14"/>
  <c r="K90" i="14"/>
  <c r="K91" i="14"/>
  <c r="K92" i="14"/>
  <c r="K93" i="14"/>
  <c r="K94" i="14"/>
  <c r="K95" i="14"/>
  <c r="K96" i="14"/>
  <c r="K97" i="14"/>
  <c r="K98" i="14"/>
  <c r="K99" i="14"/>
  <c r="K100" i="14"/>
  <c r="K101" i="14"/>
  <c r="K102" i="14"/>
  <c r="K103" i="14"/>
  <c r="K104" i="14"/>
  <c r="K105" i="14"/>
  <c r="K106" i="14"/>
  <c r="K107" i="14"/>
  <c r="K108" i="14"/>
  <c r="K109" i="14"/>
  <c r="K110" i="14"/>
  <c r="K111" i="14"/>
  <c r="K112" i="14"/>
  <c r="K113" i="14"/>
  <c r="K114" i="14"/>
  <c r="K115" i="14"/>
  <c r="K116" i="14"/>
  <c r="K117" i="14"/>
  <c r="K118" i="14"/>
  <c r="K119" i="14"/>
  <c r="K120" i="14"/>
  <c r="K121" i="14"/>
  <c r="K122" i="14"/>
  <c r="K123" i="14"/>
  <c r="K124" i="14"/>
  <c r="K125" i="14"/>
  <c r="K126" i="14"/>
  <c r="K127" i="14"/>
  <c r="K128" i="14"/>
  <c r="K129" i="14"/>
  <c r="K130" i="14"/>
  <c r="K131" i="14"/>
  <c r="K132" i="14"/>
  <c r="K133" i="14"/>
  <c r="K134" i="14"/>
  <c r="K135" i="14"/>
  <c r="K136" i="14"/>
  <c r="K137" i="14"/>
  <c r="K138" i="14"/>
  <c r="K139" i="14"/>
  <c r="K140" i="14"/>
  <c r="K141" i="14"/>
  <c r="K142" i="14"/>
  <c r="K143" i="14"/>
  <c r="K144" i="14"/>
  <c r="K145" i="14"/>
  <c r="K146" i="14"/>
  <c r="K147" i="14"/>
  <c r="K148" i="14"/>
  <c r="K149" i="14"/>
  <c r="K150" i="14"/>
  <c r="K151" i="14"/>
  <c r="K152" i="14"/>
  <c r="K153" i="14"/>
  <c r="K154" i="14"/>
  <c r="K155" i="14"/>
  <c r="K156" i="14"/>
  <c r="K157" i="14"/>
  <c r="K158" i="14"/>
  <c r="K159" i="14"/>
  <c r="K160" i="14"/>
  <c r="K161" i="14"/>
  <c r="K162" i="14"/>
  <c r="K163" i="14"/>
  <c r="K164" i="14"/>
  <c r="K165" i="14"/>
  <c r="K166" i="14"/>
  <c r="K167" i="14"/>
  <c r="K168" i="14"/>
  <c r="K169" i="14"/>
  <c r="K170" i="14"/>
  <c r="K171" i="14"/>
  <c r="K172" i="14"/>
  <c r="K173" i="14"/>
  <c r="K174" i="14"/>
  <c r="K175" i="14"/>
  <c r="K176" i="14"/>
  <c r="K177" i="14"/>
  <c r="K178" i="14"/>
  <c r="K179" i="14"/>
  <c r="K180" i="14"/>
  <c r="K181" i="14"/>
  <c r="K182" i="14"/>
  <c r="K183" i="14"/>
  <c r="K184" i="14"/>
  <c r="K185" i="14"/>
  <c r="K186" i="14"/>
  <c r="K187" i="14"/>
  <c r="K188" i="14"/>
  <c r="K189" i="14"/>
  <c r="K190" i="14"/>
  <c r="K191" i="14"/>
  <c r="K192" i="14"/>
  <c r="K193" i="14"/>
  <c r="K194" i="14"/>
  <c r="K195" i="14"/>
  <c r="K196" i="14"/>
  <c r="K197" i="14"/>
  <c r="K198" i="14"/>
  <c r="K199" i="14"/>
  <c r="K200" i="14"/>
  <c r="K201" i="14"/>
  <c r="K202" i="14"/>
  <c r="K203" i="14"/>
  <c r="K204" i="14"/>
  <c r="K205" i="14"/>
  <c r="K206" i="14"/>
  <c r="K207" i="14"/>
  <c r="K8" i="14"/>
  <c r="E9" i="14"/>
  <c r="E10" i="14"/>
  <c r="E11" i="14"/>
  <c r="E12" i="14"/>
  <c r="E13" i="14"/>
  <c r="E14" i="14"/>
  <c r="E15" i="14"/>
  <c r="E16" i="14"/>
  <c r="E17" i="14"/>
  <c r="E18" i="14"/>
  <c r="E19" i="14"/>
  <c r="E20" i="14"/>
  <c r="E21" i="14"/>
  <c r="E22" i="14"/>
  <c r="E23" i="14"/>
  <c r="E24" i="14"/>
  <c r="E25" i="14"/>
  <c r="E26" i="14"/>
  <c r="E27" i="14"/>
  <c r="E28" i="14"/>
  <c r="E29" i="14"/>
  <c r="E30" i="14"/>
  <c r="E31" i="14"/>
  <c r="E32" i="14"/>
  <c r="E33" i="14"/>
  <c r="E34" i="14"/>
  <c r="E35" i="14"/>
  <c r="E36" i="14"/>
  <c r="E37" i="14"/>
  <c r="E38" i="14"/>
  <c r="E39" i="14"/>
  <c r="E40" i="14"/>
  <c r="E41" i="14"/>
  <c r="E42" i="14"/>
  <c r="E43" i="14"/>
  <c r="E44" i="14"/>
  <c r="E45" i="14"/>
  <c r="E46" i="14"/>
  <c r="E47" i="14"/>
  <c r="E48" i="14"/>
  <c r="E49" i="14"/>
  <c r="E50" i="14"/>
  <c r="E51" i="14"/>
  <c r="E52" i="14"/>
  <c r="E53" i="14"/>
  <c r="E54" i="14"/>
  <c r="E55" i="14"/>
  <c r="E56" i="14"/>
  <c r="E57" i="14"/>
  <c r="E58" i="14"/>
  <c r="E59" i="14"/>
  <c r="E60" i="14"/>
  <c r="E61" i="14"/>
  <c r="E62" i="14"/>
  <c r="E63" i="14"/>
  <c r="E64" i="14"/>
  <c r="E65" i="14"/>
  <c r="E66" i="14"/>
  <c r="E67" i="14"/>
  <c r="E68" i="14"/>
  <c r="E69" i="14"/>
  <c r="E70" i="14"/>
  <c r="E71" i="14"/>
  <c r="E72" i="14"/>
  <c r="E73" i="14"/>
  <c r="E74" i="14"/>
  <c r="E75" i="14"/>
  <c r="E76" i="14"/>
  <c r="E77" i="14"/>
  <c r="E78" i="14"/>
  <c r="E79" i="14"/>
  <c r="E80" i="14"/>
  <c r="E81" i="14"/>
  <c r="E82" i="14"/>
  <c r="E83" i="14"/>
  <c r="E84" i="14"/>
  <c r="E85" i="14"/>
  <c r="E86" i="14"/>
  <c r="E87" i="14"/>
  <c r="E88" i="14"/>
  <c r="E89" i="14"/>
  <c r="E90" i="14"/>
  <c r="E91" i="14"/>
  <c r="E92" i="14"/>
  <c r="E93" i="14"/>
  <c r="E94" i="14"/>
  <c r="E95" i="14"/>
  <c r="E96" i="14"/>
  <c r="E97" i="14"/>
  <c r="E98" i="14"/>
  <c r="E99" i="14"/>
  <c r="E100" i="14"/>
  <c r="E101" i="14"/>
  <c r="E102" i="14"/>
  <c r="E103" i="14"/>
  <c r="E104" i="14"/>
  <c r="E105" i="14"/>
  <c r="E106" i="14"/>
  <c r="E107" i="14"/>
  <c r="E108" i="14"/>
  <c r="E109" i="14"/>
  <c r="E110" i="14"/>
  <c r="E111" i="14"/>
  <c r="E112" i="14"/>
  <c r="E113" i="14"/>
  <c r="E114" i="14"/>
  <c r="E115" i="14"/>
  <c r="E116" i="14"/>
  <c r="E117" i="14"/>
  <c r="E118" i="14"/>
  <c r="E119" i="14"/>
  <c r="E120" i="14"/>
  <c r="E121" i="14"/>
  <c r="E122" i="14"/>
  <c r="E123" i="14"/>
  <c r="E124" i="14"/>
  <c r="E125" i="14"/>
  <c r="E126" i="14"/>
  <c r="E127" i="14"/>
  <c r="E128" i="14"/>
  <c r="E129" i="14"/>
  <c r="E130" i="14"/>
  <c r="E131" i="14"/>
  <c r="E132" i="14"/>
  <c r="E133" i="14"/>
  <c r="E134" i="14"/>
  <c r="E135" i="14"/>
  <c r="E136" i="14"/>
  <c r="E137" i="14"/>
  <c r="E138" i="14"/>
  <c r="E139" i="14"/>
  <c r="E140" i="14"/>
  <c r="E141" i="14"/>
  <c r="E142" i="14"/>
  <c r="E143" i="14"/>
  <c r="E144" i="14"/>
  <c r="E145" i="14"/>
  <c r="E146" i="14"/>
  <c r="E147" i="14"/>
  <c r="E148" i="14"/>
  <c r="E149" i="14"/>
  <c r="E150" i="14"/>
  <c r="E151" i="14"/>
  <c r="E152" i="14"/>
  <c r="E153" i="14"/>
  <c r="E154" i="14"/>
  <c r="E155" i="14"/>
  <c r="E156" i="14"/>
  <c r="E157" i="14"/>
  <c r="E158" i="14"/>
  <c r="E159" i="14"/>
  <c r="E160" i="14"/>
  <c r="E161" i="14"/>
  <c r="E162" i="14"/>
  <c r="E163" i="14"/>
  <c r="E164" i="14"/>
  <c r="E165" i="14"/>
  <c r="E166" i="14"/>
  <c r="E167" i="14"/>
  <c r="E168" i="14"/>
  <c r="E169" i="14"/>
  <c r="E170" i="14"/>
  <c r="E171" i="14"/>
  <c r="E172" i="14"/>
  <c r="E173" i="14"/>
  <c r="E174" i="14"/>
  <c r="E175" i="14"/>
  <c r="E176" i="14"/>
  <c r="E177" i="14"/>
  <c r="E178" i="14"/>
  <c r="E179" i="14"/>
  <c r="E180" i="14"/>
  <c r="E181" i="14"/>
  <c r="E182" i="14"/>
  <c r="E183" i="14"/>
  <c r="E184" i="14"/>
  <c r="E185" i="14"/>
  <c r="E186" i="14"/>
  <c r="E187" i="14"/>
  <c r="E188" i="14"/>
  <c r="E189" i="14"/>
  <c r="E190" i="14"/>
  <c r="E191" i="14"/>
  <c r="E192" i="14"/>
  <c r="E193" i="14"/>
  <c r="E194" i="14"/>
  <c r="E195" i="14"/>
  <c r="E196" i="14"/>
  <c r="E197" i="14"/>
  <c r="E198" i="14"/>
  <c r="E199" i="14"/>
  <c r="E200" i="14"/>
  <c r="E201" i="14"/>
  <c r="E202" i="14"/>
  <c r="E203" i="14"/>
  <c r="E204" i="14"/>
  <c r="E205" i="14"/>
  <c r="E206" i="14"/>
  <c r="E207" i="14"/>
  <c r="E8" i="14"/>
  <c r="H9" i="45"/>
  <c r="I9" i="45"/>
  <c r="H10" i="45"/>
  <c r="I10" i="45"/>
  <c r="H11" i="45"/>
  <c r="I11" i="45"/>
  <c r="H12" i="45"/>
  <c r="I12" i="45"/>
  <c r="H13" i="45"/>
  <c r="I13" i="45"/>
  <c r="H14" i="45"/>
  <c r="I14" i="45"/>
  <c r="H15" i="45"/>
  <c r="I15" i="45"/>
  <c r="H16" i="45"/>
  <c r="I16" i="45"/>
  <c r="H17" i="45"/>
  <c r="I17" i="45"/>
  <c r="H18" i="45"/>
  <c r="I18" i="45"/>
  <c r="H19" i="45"/>
  <c r="I19" i="45"/>
  <c r="H20" i="45"/>
  <c r="I20" i="45"/>
  <c r="I8" i="45"/>
  <c r="H8" i="45"/>
  <c r="Z18" i="1"/>
  <c r="Z19" i="1"/>
  <c r="Z20" i="1"/>
  <c r="B9" i="1"/>
  <c r="Z8" i="1"/>
  <c r="Z9" i="1"/>
  <c r="Z10" i="1"/>
  <c r="Z11" i="1"/>
  <c r="Z12" i="1"/>
  <c r="Z13" i="1"/>
  <c r="Z14" i="1"/>
  <c r="Z15" i="1"/>
  <c r="Z16" i="1"/>
  <c r="Z17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Z109" i="1"/>
  <c r="Z110" i="1"/>
  <c r="Z111" i="1"/>
  <c r="Z112" i="1"/>
  <c r="Z113" i="1"/>
  <c r="Z114" i="1"/>
  <c r="Z115" i="1"/>
  <c r="Z116" i="1"/>
  <c r="Z117" i="1"/>
  <c r="Z118" i="1"/>
  <c r="Z119" i="1"/>
  <c r="Z120" i="1"/>
  <c r="Z121" i="1"/>
  <c r="Z122" i="1"/>
  <c r="Z123" i="1"/>
  <c r="Z124" i="1"/>
  <c r="Z125" i="1"/>
  <c r="Z126" i="1"/>
  <c r="Z127" i="1"/>
  <c r="Z128" i="1"/>
  <c r="Z129" i="1"/>
  <c r="Z130" i="1"/>
  <c r="Z131" i="1"/>
  <c r="Z132" i="1"/>
  <c r="Z133" i="1"/>
  <c r="Z134" i="1"/>
  <c r="Z135" i="1"/>
  <c r="Z136" i="1"/>
  <c r="Z137" i="1"/>
  <c r="Z138" i="1"/>
  <c r="Z139" i="1"/>
  <c r="Z140" i="1"/>
  <c r="Z141" i="1"/>
  <c r="Z142" i="1"/>
  <c r="Z143" i="1"/>
  <c r="Z144" i="1"/>
  <c r="Z145" i="1"/>
  <c r="Z146" i="1"/>
  <c r="Z147" i="1"/>
  <c r="Z148" i="1"/>
  <c r="Z149" i="1"/>
  <c r="Z150" i="1"/>
  <c r="Z151" i="1"/>
  <c r="Z152" i="1"/>
  <c r="Z153" i="1"/>
  <c r="Z154" i="1"/>
  <c r="Z155" i="1"/>
  <c r="Z156" i="1"/>
  <c r="Z157" i="1"/>
  <c r="Z158" i="1"/>
  <c r="Z159" i="1"/>
  <c r="Z160" i="1"/>
  <c r="Z161" i="1"/>
  <c r="Z162" i="1"/>
  <c r="Z163" i="1"/>
  <c r="Z164" i="1"/>
  <c r="Z165" i="1"/>
  <c r="Z166" i="1"/>
  <c r="Z167" i="1"/>
  <c r="Z168" i="1"/>
  <c r="Z169" i="1"/>
  <c r="Z170" i="1"/>
  <c r="Z171" i="1"/>
  <c r="Z172" i="1"/>
  <c r="Z173" i="1"/>
  <c r="Z174" i="1"/>
  <c r="Z175" i="1"/>
  <c r="Z176" i="1"/>
  <c r="Z177" i="1"/>
  <c r="Z178" i="1"/>
  <c r="Z179" i="1"/>
  <c r="Z180" i="1"/>
  <c r="Z181" i="1"/>
  <c r="Z182" i="1"/>
  <c r="Z183" i="1"/>
  <c r="Z184" i="1"/>
  <c r="Z185" i="1"/>
  <c r="Z186" i="1"/>
  <c r="Z187" i="1"/>
  <c r="Z188" i="1"/>
  <c r="Z189" i="1"/>
  <c r="Z190" i="1"/>
  <c r="Z191" i="1"/>
  <c r="Z192" i="1"/>
  <c r="Z193" i="1"/>
  <c r="Z194" i="1"/>
  <c r="Z195" i="1"/>
  <c r="Z196" i="1"/>
  <c r="Z197" i="1"/>
  <c r="Z198" i="1"/>
  <c r="Z199" i="1"/>
  <c r="Z200" i="1"/>
  <c r="Z201" i="1"/>
  <c r="Z202" i="1"/>
  <c r="Z203" i="1"/>
  <c r="Z204" i="1"/>
  <c r="Z205" i="1"/>
  <c r="Z206" i="1"/>
  <c r="Z207" i="1"/>
  <c r="AB9" i="1"/>
  <c r="B10" i="1"/>
  <c r="AB10" i="1"/>
  <c r="B11" i="1"/>
  <c r="AB11" i="1"/>
  <c r="B12" i="1"/>
  <c r="AB12" i="1"/>
  <c r="B13" i="1"/>
  <c r="AB13" i="1"/>
  <c r="B14" i="1"/>
  <c r="AB14" i="1"/>
  <c r="B15" i="1"/>
  <c r="AB15" i="1"/>
  <c r="B16" i="1"/>
  <c r="AB16" i="1"/>
  <c r="B17" i="1"/>
  <c r="AB17" i="1"/>
  <c r="B18" i="1"/>
  <c r="AB18" i="1"/>
  <c r="B19" i="1"/>
  <c r="AB19" i="1"/>
  <c r="B20" i="1"/>
  <c r="AB20" i="1"/>
  <c r="B21" i="1"/>
  <c r="AB21" i="1"/>
  <c r="B22" i="1"/>
  <c r="AB22" i="1"/>
  <c r="B23" i="1"/>
  <c r="AB23" i="1"/>
  <c r="B24" i="1"/>
  <c r="AB24" i="1"/>
  <c r="B25" i="1"/>
  <c r="AB25" i="1"/>
  <c r="B26" i="1"/>
  <c r="AB26" i="1"/>
  <c r="B27" i="1"/>
  <c r="AB27" i="1"/>
  <c r="B28" i="1"/>
  <c r="AB28" i="1"/>
  <c r="B29" i="1"/>
  <c r="AB29" i="1"/>
  <c r="B30" i="1"/>
  <c r="AB30" i="1"/>
  <c r="B31" i="1"/>
  <c r="AB31" i="1"/>
  <c r="B32" i="1"/>
  <c r="AB32" i="1"/>
  <c r="B33" i="1"/>
  <c r="AB33" i="1"/>
  <c r="B34" i="1"/>
  <c r="AB34" i="1"/>
  <c r="B35" i="1"/>
  <c r="AB35" i="1"/>
  <c r="B36" i="1"/>
  <c r="AB36" i="1"/>
  <c r="B37" i="1"/>
  <c r="AB37" i="1"/>
  <c r="B38" i="1"/>
  <c r="AB38" i="1"/>
  <c r="B39" i="1"/>
  <c r="AB39" i="1"/>
  <c r="B40" i="1"/>
  <c r="AB40" i="1"/>
  <c r="B41" i="1"/>
  <c r="AB41" i="1"/>
  <c r="B42" i="1"/>
  <c r="AB42" i="1"/>
  <c r="B43" i="1"/>
  <c r="AB43" i="1"/>
  <c r="B44" i="1"/>
  <c r="AB44" i="1"/>
  <c r="B45" i="1"/>
  <c r="AB45" i="1"/>
  <c r="B46" i="1"/>
  <c r="AB46" i="1"/>
  <c r="B47" i="1"/>
  <c r="AB47" i="1"/>
  <c r="B48" i="1"/>
  <c r="AB48" i="1"/>
  <c r="B49" i="1"/>
  <c r="AB49" i="1"/>
  <c r="B50" i="1"/>
  <c r="AB50" i="1"/>
  <c r="B51" i="1"/>
  <c r="AB51" i="1"/>
  <c r="B52" i="1"/>
  <c r="AB52" i="1"/>
  <c r="B53" i="1"/>
  <c r="AB53" i="1"/>
  <c r="B54" i="1"/>
  <c r="AB54" i="1"/>
  <c r="B55" i="1"/>
  <c r="AB55" i="1"/>
  <c r="B56" i="1"/>
  <c r="AB56" i="1"/>
  <c r="B57" i="1"/>
  <c r="AB57" i="1"/>
  <c r="B58" i="1"/>
  <c r="AB58" i="1"/>
  <c r="B59" i="1"/>
  <c r="AB59" i="1"/>
  <c r="B60" i="1"/>
  <c r="AB60" i="1"/>
  <c r="B61" i="1"/>
  <c r="AB61" i="1"/>
  <c r="B62" i="1"/>
  <c r="AB62" i="1"/>
  <c r="B63" i="1"/>
  <c r="AB63" i="1"/>
  <c r="B64" i="1"/>
  <c r="AB64" i="1"/>
  <c r="B65" i="1"/>
  <c r="AB65" i="1"/>
  <c r="B66" i="1"/>
  <c r="AB66" i="1"/>
  <c r="B67" i="1"/>
  <c r="AB67" i="1"/>
  <c r="B68" i="1"/>
  <c r="AB68" i="1"/>
  <c r="B69" i="1"/>
  <c r="AB69" i="1"/>
  <c r="B70" i="1"/>
  <c r="AB70" i="1"/>
  <c r="B71" i="1"/>
  <c r="AB71" i="1"/>
  <c r="B72" i="1"/>
  <c r="AB72" i="1"/>
  <c r="B73" i="1"/>
  <c r="AB73" i="1"/>
  <c r="B74" i="1"/>
  <c r="AB74" i="1"/>
  <c r="B75" i="1"/>
  <c r="AB75" i="1"/>
  <c r="B76" i="1"/>
  <c r="AB76" i="1"/>
  <c r="B77" i="1"/>
  <c r="AB77" i="1"/>
  <c r="B78" i="1"/>
  <c r="AB78" i="1"/>
  <c r="B79" i="1"/>
  <c r="AB79" i="1"/>
  <c r="B80" i="1"/>
  <c r="AB80" i="1"/>
  <c r="B81" i="1"/>
  <c r="AB81" i="1"/>
  <c r="B82" i="1"/>
  <c r="AB82" i="1"/>
  <c r="B83" i="1"/>
  <c r="AB83" i="1"/>
  <c r="B84" i="1"/>
  <c r="AB84" i="1"/>
  <c r="B85" i="1"/>
  <c r="AB85" i="1"/>
  <c r="B86" i="1"/>
  <c r="AB86" i="1"/>
  <c r="B87" i="1"/>
  <c r="AB87" i="1"/>
  <c r="B88" i="1"/>
  <c r="AB88" i="1"/>
  <c r="B89" i="1"/>
  <c r="AB89" i="1"/>
  <c r="B90" i="1"/>
  <c r="AB90" i="1"/>
  <c r="B91" i="1"/>
  <c r="AB91" i="1"/>
  <c r="B92" i="1"/>
  <c r="AB92" i="1"/>
  <c r="B93" i="1"/>
  <c r="AB93" i="1"/>
  <c r="B94" i="1"/>
  <c r="AB94" i="1"/>
  <c r="B95" i="1"/>
  <c r="AB95" i="1"/>
  <c r="B96" i="1"/>
  <c r="AB96" i="1"/>
  <c r="B97" i="1"/>
  <c r="AB97" i="1"/>
  <c r="B98" i="1"/>
  <c r="AB98" i="1"/>
  <c r="B99" i="1"/>
  <c r="AB99" i="1"/>
  <c r="B100" i="1"/>
  <c r="AB100" i="1"/>
  <c r="B101" i="1"/>
  <c r="AB101" i="1"/>
  <c r="B102" i="1"/>
  <c r="AB102" i="1"/>
  <c r="B103" i="1"/>
  <c r="AB103" i="1"/>
  <c r="B104" i="1"/>
  <c r="AB104" i="1"/>
  <c r="B105" i="1"/>
  <c r="AB105" i="1"/>
  <c r="B106" i="1"/>
  <c r="AB106" i="1"/>
  <c r="B107" i="1"/>
  <c r="AB107" i="1"/>
  <c r="B108" i="1"/>
  <c r="AB108" i="1"/>
  <c r="B109" i="1"/>
  <c r="AB109" i="1"/>
  <c r="B110" i="1"/>
  <c r="AB110" i="1"/>
  <c r="B111" i="1"/>
  <c r="AB111" i="1"/>
  <c r="B112" i="1"/>
  <c r="AB112" i="1"/>
  <c r="B113" i="1"/>
  <c r="AB113" i="1"/>
  <c r="B114" i="1"/>
  <c r="AB114" i="1"/>
  <c r="B115" i="1"/>
  <c r="AB115" i="1"/>
  <c r="B116" i="1"/>
  <c r="AB116" i="1"/>
  <c r="B117" i="1"/>
  <c r="AB117" i="1"/>
  <c r="B118" i="1"/>
  <c r="AB118" i="1"/>
  <c r="B119" i="1"/>
  <c r="AB119" i="1"/>
  <c r="B120" i="1"/>
  <c r="AB120" i="1"/>
  <c r="B121" i="1"/>
  <c r="AB121" i="1"/>
  <c r="B122" i="1"/>
  <c r="AB122" i="1"/>
  <c r="B123" i="1"/>
  <c r="AB123" i="1"/>
  <c r="B124" i="1"/>
  <c r="AB124" i="1"/>
  <c r="B125" i="1"/>
  <c r="AB125" i="1"/>
  <c r="B126" i="1"/>
  <c r="AB126" i="1"/>
  <c r="B127" i="1"/>
  <c r="AB127" i="1"/>
  <c r="B128" i="1"/>
  <c r="AB128" i="1"/>
  <c r="B129" i="1"/>
  <c r="AB129" i="1"/>
  <c r="B130" i="1"/>
  <c r="AB130" i="1"/>
  <c r="B131" i="1"/>
  <c r="AB131" i="1"/>
  <c r="B132" i="1"/>
  <c r="AB132" i="1"/>
  <c r="B133" i="1"/>
  <c r="AB133" i="1"/>
  <c r="B134" i="1"/>
  <c r="AB134" i="1"/>
  <c r="B135" i="1"/>
  <c r="AB135" i="1"/>
  <c r="B136" i="1"/>
  <c r="AB136" i="1"/>
  <c r="B137" i="1"/>
  <c r="AB137" i="1"/>
  <c r="B138" i="1"/>
  <c r="AB138" i="1"/>
  <c r="B139" i="1"/>
  <c r="AB139" i="1"/>
  <c r="B140" i="1"/>
  <c r="AB140" i="1"/>
  <c r="B141" i="1"/>
  <c r="AB141" i="1"/>
  <c r="B142" i="1"/>
  <c r="AB142" i="1"/>
  <c r="B143" i="1"/>
  <c r="AB143" i="1"/>
  <c r="B144" i="1"/>
  <c r="AB144" i="1"/>
  <c r="B145" i="1"/>
  <c r="AB145" i="1"/>
  <c r="B146" i="1"/>
  <c r="AB146" i="1"/>
  <c r="B147" i="1"/>
  <c r="AB147" i="1"/>
  <c r="B148" i="1"/>
  <c r="AB148" i="1"/>
  <c r="B149" i="1"/>
  <c r="AB149" i="1"/>
  <c r="B150" i="1"/>
  <c r="AB150" i="1"/>
  <c r="B151" i="1"/>
  <c r="AB151" i="1"/>
  <c r="B152" i="1"/>
  <c r="AB152" i="1"/>
  <c r="B153" i="1"/>
  <c r="AB153" i="1"/>
  <c r="B154" i="1"/>
  <c r="AB154" i="1"/>
  <c r="B155" i="1"/>
  <c r="AB155" i="1"/>
  <c r="B156" i="1"/>
  <c r="AB156" i="1"/>
  <c r="B157" i="1"/>
  <c r="AB157" i="1"/>
  <c r="B158" i="1"/>
  <c r="AB158" i="1"/>
  <c r="B159" i="1"/>
  <c r="AB159" i="1"/>
  <c r="B160" i="1"/>
  <c r="AB160" i="1"/>
  <c r="B161" i="1"/>
  <c r="AB161" i="1"/>
  <c r="B162" i="1"/>
  <c r="AB162" i="1"/>
  <c r="B163" i="1"/>
  <c r="AB163" i="1"/>
  <c r="B164" i="1"/>
  <c r="AB164" i="1"/>
  <c r="B165" i="1"/>
  <c r="AB165" i="1"/>
  <c r="B166" i="1"/>
  <c r="AB166" i="1"/>
  <c r="B167" i="1"/>
  <c r="AB167" i="1"/>
  <c r="B168" i="1"/>
  <c r="AB168" i="1"/>
  <c r="B169" i="1"/>
  <c r="AB169" i="1"/>
  <c r="B170" i="1"/>
  <c r="AB170" i="1"/>
  <c r="B171" i="1"/>
  <c r="AB171" i="1"/>
  <c r="B172" i="1"/>
  <c r="AB172" i="1"/>
  <c r="B173" i="1"/>
  <c r="AB173" i="1"/>
  <c r="B174" i="1"/>
  <c r="AB174" i="1"/>
  <c r="B175" i="1"/>
  <c r="AB175" i="1"/>
  <c r="B176" i="1"/>
  <c r="AB176" i="1"/>
  <c r="B177" i="1"/>
  <c r="AB177" i="1"/>
  <c r="B178" i="1"/>
  <c r="AB178" i="1"/>
  <c r="B179" i="1"/>
  <c r="AB179" i="1"/>
  <c r="B180" i="1"/>
  <c r="AB180" i="1"/>
  <c r="B181" i="1"/>
  <c r="AB181" i="1"/>
  <c r="B182" i="1"/>
  <c r="AB182" i="1"/>
  <c r="B183" i="1"/>
  <c r="AB183" i="1"/>
  <c r="B184" i="1"/>
  <c r="AB184" i="1"/>
  <c r="B185" i="1"/>
  <c r="AB185" i="1"/>
  <c r="B186" i="1"/>
  <c r="AB186" i="1"/>
  <c r="B187" i="1"/>
  <c r="AB187" i="1"/>
  <c r="B188" i="1"/>
  <c r="AB188" i="1"/>
  <c r="B189" i="1"/>
  <c r="AB189" i="1"/>
  <c r="B190" i="1"/>
  <c r="AB190" i="1"/>
  <c r="B191" i="1"/>
  <c r="AB191" i="1"/>
  <c r="B192" i="1"/>
  <c r="AB192" i="1"/>
  <c r="B193" i="1"/>
  <c r="AB193" i="1"/>
  <c r="B194" i="1"/>
  <c r="AB194" i="1"/>
  <c r="B195" i="1"/>
  <c r="AB195" i="1"/>
  <c r="B196" i="1"/>
  <c r="AB196" i="1"/>
  <c r="B197" i="1"/>
  <c r="AB197" i="1"/>
  <c r="B198" i="1"/>
  <c r="AB198" i="1"/>
  <c r="B199" i="1"/>
  <c r="AB199" i="1"/>
  <c r="B200" i="1"/>
  <c r="AB200" i="1"/>
  <c r="B201" i="1"/>
  <c r="AB201" i="1"/>
  <c r="B202" i="1"/>
  <c r="AB202" i="1"/>
  <c r="B203" i="1"/>
  <c r="AB203" i="1"/>
  <c r="B204" i="1"/>
  <c r="AB204" i="1"/>
  <c r="B205" i="1"/>
  <c r="AB205" i="1"/>
  <c r="B206" i="1"/>
  <c r="AB206" i="1"/>
  <c r="B207" i="1"/>
  <c r="AB207" i="1"/>
  <c r="AB8" i="1"/>
  <c r="B28" i="42"/>
  <c r="B27" i="42"/>
</calcChain>
</file>

<file path=xl/comments1.xml><?xml version="1.0" encoding="utf-8"?>
<comments xmlns="http://schemas.openxmlformats.org/spreadsheetml/2006/main">
  <authors>
    <author>FLAVIO SOUZA</author>
  </authors>
  <commentList>
    <comment ref="D7" authorId="0">
      <text>
        <r>
          <rPr>
            <sz val="11"/>
            <color indexed="81"/>
            <rFont val="Tahoma"/>
            <family val="2"/>
          </rPr>
          <t>Aqui você deverá informar o responsável pela aplicação do treinamento.
Essa informação para controle seu caso necessite dessa informação futuramente você poderá consultar aqui.</t>
        </r>
      </text>
    </comment>
    <comment ref="E7" authorId="0">
      <text>
        <r>
          <rPr>
            <sz val="11"/>
            <color indexed="81"/>
            <rFont val="Tahoma"/>
            <family val="2"/>
          </rPr>
          <t>Aqui você deverá informar a carga horária de cada treinamento (em número inteiro).
Essa informação irá gerar indicadores de horas de treinamentos realizados em cada mês.</t>
        </r>
      </text>
    </comment>
  </commentList>
</comments>
</file>

<file path=xl/comments2.xml><?xml version="1.0" encoding="utf-8"?>
<comments xmlns="http://schemas.openxmlformats.org/spreadsheetml/2006/main">
  <authors>
    <author>Flavio Dias de Souza</author>
  </authors>
  <commentList>
    <comment ref="C8" authorId="0">
      <text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Informe uma matrícula para fazer uma busca.</t>
        </r>
      </text>
    </comment>
  </commentList>
</comments>
</file>

<file path=xl/sharedStrings.xml><?xml version="1.0" encoding="utf-8"?>
<sst xmlns="http://schemas.openxmlformats.org/spreadsheetml/2006/main" count="373" uniqueCount="241">
  <si>
    <t>CPF</t>
  </si>
  <si>
    <t>RG</t>
  </si>
  <si>
    <t>CEP</t>
  </si>
  <si>
    <t>Idade</t>
  </si>
  <si>
    <t>Total</t>
  </si>
  <si>
    <t>Nome</t>
  </si>
  <si>
    <t>Nascimento</t>
  </si>
  <si>
    <t>Endereço</t>
  </si>
  <si>
    <t>Estado Civil</t>
  </si>
  <si>
    <t>Tipo Sanguíneo</t>
  </si>
  <si>
    <t>E-mail</t>
  </si>
  <si>
    <t>Matrícula</t>
  </si>
  <si>
    <t>Admissão</t>
  </si>
  <si>
    <t>Mês de férias</t>
  </si>
  <si>
    <t>Cargo</t>
  </si>
  <si>
    <t>Telefone</t>
  </si>
  <si>
    <t>CTPS</t>
  </si>
  <si>
    <t>CNH</t>
  </si>
  <si>
    <t>Demissão</t>
  </si>
  <si>
    <t>SOBRE A SOUZA</t>
  </si>
  <si>
    <t>1. Posso adicionar mais linhas e colunas na planilha?</t>
  </si>
  <si>
    <t xml:space="preserve">Nós recomendamos fortemente que você utilize a estrutura pronta apresentada, pois existem diversas fórmulas que podem ser afetadas pela adição de linhas e colunas. Além disso, para facilitar o preenchimento mantemos a planilha desbloqueada apenas nos locais para preenchimento. </t>
  </si>
  <si>
    <t>Eles são avisos sobre como a sua projeção está. A partir deles, você pode refinar suas projeções e pensar em medidas mais agressivas para tornar seu projeto mais agressivo.</t>
  </si>
  <si>
    <t>Sim. Porém esses dados não garantem aprovações ou reprovações por parte dessas instituições. Sendo usados como dados complementares.</t>
  </si>
  <si>
    <t>Basta entrar no menu superior "Revisão" e escolher o item desproteger planilha no grupo Alterações. As planilhas não possuem senhas, apenas estão bloqueadas para melhorar a usabilidade delas.</t>
  </si>
  <si>
    <t>Com a planilha desbloqueada(ver pergunta 5), clique sobre o número da linha com o botão diretiro e escolha a opção altura da linha no caso das linhas ou na letra da coluna com o botão direito e escolha a opção largura da coluna no caso de colunas.</t>
  </si>
  <si>
    <t>Escolha Opção Arquivo e vá ao item imprimir no seu menu superior.</t>
  </si>
  <si>
    <t>Selecione os campos que deseja mudar a moeda. Clique com o botão direito escolha a opção formatar células. Altere o símbolo para o formato que desejar na guia Número.</t>
  </si>
  <si>
    <t>PIS</t>
  </si>
  <si>
    <t>Treinamento</t>
  </si>
  <si>
    <t>Item</t>
  </si>
  <si>
    <t>Responsável</t>
  </si>
  <si>
    <t>Carga Horária (em horas)</t>
  </si>
  <si>
    <t>Afastado?</t>
  </si>
  <si>
    <t>Nome da Clínica Que Realizou o Exame?</t>
  </si>
  <si>
    <t>Data Ultimo ASO</t>
  </si>
  <si>
    <t>Status</t>
  </si>
  <si>
    <t>Mês Da Programação</t>
  </si>
  <si>
    <t xml:space="preserve">Reprogramado </t>
  </si>
  <si>
    <t>Data de Validade</t>
  </si>
  <si>
    <t>Vencido</t>
  </si>
  <si>
    <t>Agendado</t>
  </si>
  <si>
    <t>Afastados Por Doença</t>
  </si>
  <si>
    <t>Afastados Por Acidente</t>
  </si>
  <si>
    <t>ASO</t>
  </si>
  <si>
    <t>Horas de Treinamento</t>
  </si>
  <si>
    <t>Observações Gerais</t>
  </si>
  <si>
    <t>2. Posso remover linhas?</t>
  </si>
  <si>
    <t>3. Para que servem os alertas?</t>
  </si>
  <si>
    <t>4. Essa planilha pode ser apresentada para instituições financeiras?</t>
  </si>
  <si>
    <t>5. Como desbloquear a planilha?</t>
  </si>
  <si>
    <t>6. Como redimensiono uma coluna ou linha da planilha?</t>
  </si>
  <si>
    <t>7. Como faço para imprimir uma planilha?</t>
  </si>
  <si>
    <t>8. Como mudo a moeda da planilha?</t>
  </si>
  <si>
    <t>setembro</t>
  </si>
  <si>
    <t>outubro</t>
  </si>
  <si>
    <t>novembro</t>
  </si>
  <si>
    <t>Indicadores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</si>
  <si>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</si>
  <si>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</si>
  <si>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</si>
  <si>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</si>
  <si>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</si>
  <si>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</si>
  <si>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</si>
  <si>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</si>
  <si>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dezembro</t>
  </si>
  <si>
    <t>J</t>
  </si>
  <si>
    <t>I</t>
  </si>
  <si>
    <t>N</t>
  </si>
  <si>
    <t>M</t>
  </si>
  <si>
    <t>R</t>
  </si>
  <si>
    <t>Q</t>
  </si>
  <si>
    <t>V</t>
  </si>
  <si>
    <t>U</t>
  </si>
  <si>
    <t>Z</t>
  </si>
  <si>
    <t>Y</t>
  </si>
  <si>
    <t>No Prazo</t>
  </si>
  <si>
    <t>Médias</t>
  </si>
  <si>
    <t>Homens</t>
  </si>
  <si>
    <t>Mulheres</t>
  </si>
  <si>
    <t>Genero</t>
  </si>
  <si>
    <t>De 18 a 29 anos</t>
  </si>
  <si>
    <t>De 30 a 45 anos</t>
  </si>
  <si>
    <t>De 46 a 59 anos</t>
  </si>
  <si>
    <t>Acima de 59 anos</t>
  </si>
  <si>
    <t>Faixa Etária</t>
  </si>
  <si>
    <t>Mês</t>
  </si>
  <si>
    <t>Aniversário</t>
  </si>
  <si>
    <t>Indicadores Contratuais</t>
  </si>
  <si>
    <t>CONTROLE DE ASO</t>
  </si>
  <si>
    <t>CONTROLE DE TREINAMENTOS</t>
  </si>
  <si>
    <t>CADASTRO</t>
  </si>
  <si>
    <t>CONSULTA</t>
  </si>
  <si>
    <t>RESULTADOS</t>
  </si>
  <si>
    <t>GRÁFICOS</t>
  </si>
  <si>
    <t>Nesta aba você encontra os resultados consolidados dos treinamentos, ASO e das principais informações sobre seu cadastro de funcionários.</t>
  </si>
  <si>
    <t>Nesta aba você encontra os resultados consolidados dos treinamentos, ASO e das principais informações sobre seu cadastro de funcionários expressos graficamente.</t>
  </si>
  <si>
    <t>PLANILHA DE</t>
  </si>
  <si>
    <t>RELATÓRIO</t>
  </si>
  <si>
    <t>Aqui você encontrará um relatório completo com seus resultados já configurados para a melhor economia de tinta e papel. Basta pressionar "Ctrl+P".</t>
  </si>
  <si>
    <t>DASHBOARD</t>
  </si>
  <si>
    <t>Controle de Consumo de Água</t>
  </si>
  <si>
    <t>Veja mais</t>
  </si>
  <si>
    <t>Controle de Armários</t>
  </si>
  <si>
    <t>Controle de Consumo de Combustível</t>
  </si>
  <si>
    <t>Controle de Frota de Veículos</t>
  </si>
  <si>
    <t>Controle De Transporte De Passageiros</t>
  </si>
  <si>
    <t>TREINAMENTOS</t>
  </si>
  <si>
    <t>Gênero</t>
  </si>
  <si>
    <t>Observação</t>
  </si>
  <si>
    <t>Data Admissão</t>
  </si>
  <si>
    <t>Data Demissão</t>
  </si>
  <si>
    <t>Anos de Empresa</t>
  </si>
  <si>
    <t>Damaris De Souza Leite</t>
  </si>
  <si>
    <t>damarisde@uol.com</t>
  </si>
  <si>
    <t>Feminino</t>
  </si>
  <si>
    <t>(21) 15389-1779</t>
  </si>
  <si>
    <t>Rua 38 de junho, 123, Centro, Rio de Janeiro</t>
  </si>
  <si>
    <t>20634-160</t>
  </si>
  <si>
    <t>Solteiro</t>
  </si>
  <si>
    <t>A+</t>
  </si>
  <si>
    <t>11419429-5</t>
  </si>
  <si>
    <t>11419429</t>
  </si>
  <si>
    <t>17838111</t>
  </si>
  <si>
    <t>Supervisor</t>
  </si>
  <si>
    <t>letras</t>
  </si>
  <si>
    <t>indice</t>
  </si>
  <si>
    <t>desempate</t>
  </si>
  <si>
    <t>A</t>
  </si>
  <si>
    <t>B</t>
  </si>
  <si>
    <t>C</t>
  </si>
  <si>
    <t>D</t>
  </si>
  <si>
    <t>E</t>
  </si>
  <si>
    <t>F</t>
  </si>
  <si>
    <t>G</t>
  </si>
  <si>
    <t>H</t>
  </si>
  <si>
    <t>K</t>
  </si>
  <si>
    <t>L</t>
  </si>
  <si>
    <t>O</t>
  </si>
  <si>
    <t>P</t>
  </si>
  <si>
    <t>S</t>
  </si>
  <si>
    <t>T</t>
  </si>
  <si>
    <t>W</t>
  </si>
  <si>
    <t>X</t>
  </si>
  <si>
    <t>indice alfabetico</t>
  </si>
  <si>
    <t>nome ordenado alfabeticamente</t>
  </si>
  <si>
    <t>Não</t>
  </si>
  <si>
    <t>Data do Exame</t>
  </si>
  <si>
    <t>Ano</t>
  </si>
  <si>
    <t>Resultado Geral do Exame</t>
  </si>
  <si>
    <t>Dias de Validade</t>
  </si>
  <si>
    <t>Data do Treinamento</t>
  </si>
  <si>
    <t>Ativos</t>
  </si>
  <si>
    <t>FÉRIAS</t>
  </si>
  <si>
    <t>Data Início</t>
  </si>
  <si>
    <t>Data Término</t>
  </si>
  <si>
    <t>Dias</t>
  </si>
  <si>
    <t>Data Retorno</t>
  </si>
  <si>
    <t>Próxima Férias</t>
  </si>
  <si>
    <t>Férias Gozadas</t>
  </si>
  <si>
    <t>Férias Geradas</t>
  </si>
  <si>
    <t>Férias Devidas</t>
  </si>
  <si>
    <t>Alerta De Vencimento</t>
  </si>
  <si>
    <t xml:space="preserve">Informe o ano: </t>
  </si>
  <si>
    <t>No prazo</t>
  </si>
  <si>
    <t>Agendar</t>
  </si>
  <si>
    <t>Férias Vencida</t>
  </si>
  <si>
    <t>auxiliar</t>
  </si>
  <si>
    <t>Total Mensal de Treinamentos</t>
  </si>
  <si>
    <t>Aniversariantes no mês</t>
  </si>
  <si>
    <t>Vencimento de férias no mês</t>
  </si>
  <si>
    <t>Treinamentos Realizados em 2023</t>
  </si>
  <si>
    <t>Total Acumulado no Ano</t>
  </si>
  <si>
    <t>Média de anos de empresa</t>
  </si>
  <si>
    <t>Idade média dos funcionários</t>
  </si>
  <si>
    <t>Resultados Consolidados do ASO</t>
  </si>
  <si>
    <t>Treinamentos Realizados</t>
  </si>
  <si>
    <t>Resultados Consolidados das Férias</t>
  </si>
  <si>
    <t>Relatório Gerencial do Controle de Funcionários, ASO, Treinamentos e Férias</t>
  </si>
  <si>
    <t>Funcionários Cadastrados</t>
  </si>
  <si>
    <t>ASO Vencidos</t>
  </si>
  <si>
    <t>Férias Vencidas</t>
  </si>
  <si>
    <t>Treinamentos Vencidos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</si>
  <si>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</si>
  <si>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</si>
  <si>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</si>
  <si>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</si>
  <si>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</si>
  <si>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</si>
  <si>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</si>
  <si>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</si>
  <si>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</si>
  <si>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</si>
  <si>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</si>
  <si>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</si>
  <si>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Afastamentos</t>
  </si>
  <si>
    <t>Treinamentos</t>
  </si>
  <si>
    <t>Tre!$F$8:$F$207</t>
  </si>
  <si>
    <t>intervalo</t>
  </si>
  <si>
    <t>Tre!$G$8:$G$208</t>
  </si>
  <si>
    <t>Tre!$H$8:$H$209</t>
  </si>
  <si>
    <t>Tre!$I$8:$I$210</t>
  </si>
  <si>
    <t>Tre!$J$8:$J$211</t>
  </si>
  <si>
    <t>Tre!$L$8:$L$212</t>
  </si>
  <si>
    <t>Tre!$M$8:$M$213</t>
  </si>
  <si>
    <t>Tre!$N$8:$N$214</t>
  </si>
  <si>
    <t>Tre!$K$8:$K$211</t>
  </si>
  <si>
    <t>Tre!$O$8:$O$215</t>
  </si>
  <si>
    <t>TOTAL</t>
  </si>
  <si>
    <t>Treinamento atrasado</t>
  </si>
  <si>
    <t>Férias</t>
  </si>
  <si>
    <t>CONTROLE DE FÉRIAS</t>
  </si>
  <si>
    <t>Status de Férias</t>
  </si>
  <si>
    <t>Data Ultimo Exame</t>
  </si>
  <si>
    <t>Status do ASO</t>
  </si>
  <si>
    <t>DADOS DO FUNCIONÁRIO</t>
  </si>
  <si>
    <t>Cadastro de Funcionários</t>
  </si>
  <si>
    <t>Cadastro dos Treinamentos</t>
  </si>
  <si>
    <t>Consulta de Cadastro de Funcionário</t>
  </si>
  <si>
    <t>Lançamento dos exames realizados</t>
  </si>
  <si>
    <t>Controle dos exames realizados</t>
  </si>
  <si>
    <t>Lançamento dos treinamentos realizados</t>
  </si>
  <si>
    <t>Lançamento das férias dos funcionários</t>
  </si>
  <si>
    <t>Controle das férias dos funcionários</t>
  </si>
  <si>
    <t>TREINAMENTO</t>
  </si>
  <si>
    <t>Aqui você encontra um painel com os principais resultados da planilha em formato de gráficos.</t>
  </si>
  <si>
    <t>Nesta aba você fará o lançamento dos treinamentos realizados pelos funcionários de sua empresa informando a data do treinamento e a data de validade. Nesta aba você poderá controlar os treinamentos que cada funcionário realiza em sua empresa com alertas automáticos que indicam o status da validade de cada treinamento.</t>
  </si>
  <si>
    <t>Nesta aba você fará o lançamento das fgérias gozadas pelos funcionários de sua empresa informando a data de início e a data de término. Nesta aba você poderá controlar as férias de cada funcionário de sua empresa com alertas automáticos que indicam o status da validade das férias.</t>
  </si>
  <si>
    <t>Nesta aba você irá cadastrar seus funcionários, preenchendo todas as informações que a tabela contém de acordo com sua necessidade. Nesta aba você deverá cadastrar as informações referentes aos treinamentos ministrados a seus funcionários pela sua empresa. Essas informações seão utilizadas para o controle dos treinamentos de cada funcionário.</t>
  </si>
  <si>
    <t>Reciclagem De Formação De Vigilantes</t>
  </si>
  <si>
    <t>Empresa ABC Treinamentos</t>
  </si>
  <si>
    <t>Reciclagem De Transporte De Valores</t>
  </si>
  <si>
    <t>Empresa CPS Cursos</t>
  </si>
  <si>
    <t>Reciclagem De Extensão Em Escolta Armada</t>
  </si>
  <si>
    <t>Reciclagem Em Segurança Pessoal Privada</t>
  </si>
  <si>
    <t>Aprovado</t>
  </si>
  <si>
    <t>Clinica de Diagnóstico LTDA</t>
  </si>
  <si>
    <t>Nesta aba você pode realizar uma busca em todo seu banco de dados de um determinado funcionário, bastando para isso informar a matrícula no campo Matrícula de cor laranja.</t>
  </si>
  <si>
    <t xml:space="preserve">Nesta aba você fará o lançamento dos exames realizados por cada funcionário, informando a data do exame, a data de validade e o nome da clínica onde foi realizado o exame. Nesta aba você poderá controlar o ASO de cada funcionário de forma pratica e eficiente contando com alertas automáticos que indicam o status da validade de cada ASO com base na data de realização e validade. </t>
  </si>
  <si>
    <t>CONTROLE DE FUNCIONÁRIOS, EXAMES, TREINAMENTOS E FÉRIAS
VERSÃO DEMONSTRATIVA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</si>
</sst>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-&quot;R$&quot;\ * #,##0.00_-;\-&quot;R$&quot;\ * #,##0.00_-;_-&quot;R$&quot;\ * &quot;-&quot;??_-;_-@_-"/>
    <numFmt numFmtId="164" formatCode="_(&quot;R$&quot;* #,##0.00_);_(&quot;R$&quot;* \(#,##0.00\);_(&quot;R$&quot;* &quot;-&quot;??_);_(@_)"/>
    <numFmt numFmtId="165" formatCode="_(* #,##0.00_);_(* \(#,##0.00\);_(* &quot;-&quot;??_);_(@_)"/>
    <numFmt numFmtId="166" formatCode="[$-416]d\-mmm\-yy;@"/>
    <numFmt numFmtId="167" formatCode="000000000\-00"/>
    <numFmt numFmtId="168" formatCode="00000"/>
    <numFmt numFmtId="169" formatCode="00000000\-0"/>
    <numFmt numFmtId="170" formatCode="00000\-000"/>
    <numFmt numFmtId="171" formatCode="\(0\2\1\)0000\-0000"/>
    <numFmt numFmtId="172" formatCode="0.0"/>
    <numFmt numFmtId="173" formatCode="0.00000000"/>
  </numFmts>
  <fonts count="5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7.7"/>
      <color theme="10"/>
      <name val="Calibri"/>
      <family val="2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b/>
      <sz val="11"/>
      <name val="Calibri"/>
      <family val="2"/>
    </font>
    <font>
      <b/>
      <sz val="11"/>
      <color theme="0"/>
      <name val="Calibri"/>
      <family val="2"/>
    </font>
    <font>
      <u/>
      <sz val="11"/>
      <color theme="10"/>
      <name val="Calibri"/>
      <family val="2"/>
    </font>
    <font>
      <sz val="11"/>
      <color indexed="81"/>
      <name val="Tahoma"/>
      <family val="2"/>
    </font>
    <font>
      <sz val="10"/>
      <color theme="1"/>
      <name val="Calibri"/>
      <family val="2"/>
    </font>
    <font>
      <sz val="18"/>
      <color rgb="FF333333"/>
      <name val="Calibri"/>
      <family val="2"/>
      <scheme val="minor"/>
    </font>
    <font>
      <sz val="10.5"/>
      <color rgb="FF595959"/>
      <name val="Calibri"/>
      <family val="2"/>
      <scheme val="minor"/>
    </font>
    <font>
      <b/>
      <sz val="16"/>
      <color rgb="FF595959"/>
      <name val="Calibri"/>
      <family val="2"/>
      <scheme val="minor"/>
    </font>
    <font>
      <sz val="16"/>
      <color rgb="FF3366CC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26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3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2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rgb="FF595959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b/>
      <sz val="10"/>
      <color theme="1" tint="0.34998626667073579"/>
      <name val="Arial"/>
      <family val="2"/>
    </font>
    <font>
      <sz val="16"/>
      <color theme="1"/>
      <name val="Calibri"/>
      <family val="2"/>
      <scheme val="minor"/>
    </font>
    <font>
      <sz val="11"/>
      <name val="Arial"/>
      <family val="2"/>
    </font>
    <font>
      <sz val="16"/>
      <name val="Calibri"/>
      <family val="2"/>
      <scheme val="minor"/>
    </font>
    <font>
      <sz val="16"/>
      <name val="Calibri"/>
      <family val="2"/>
    </font>
    <font>
      <b/>
      <sz val="11"/>
      <color theme="1" tint="0.499984740745262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4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/>
      <name val="Arial"/>
      <family val="2"/>
    </font>
    <font>
      <sz val="12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FF0000"/>
      <name val="Calibri"/>
      <family val="2"/>
      <scheme val="minor"/>
    </font>
    <font>
      <b/>
      <sz val="33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E6E6E6"/>
        <bgColor indexed="64"/>
      </patternFill>
    </fill>
  </fills>
  <borders count="22">
    <border>
      <left/>
      <right/>
      <top/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</borders>
  <cellStyleXfs count="22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21" fillId="0" borderId="0"/>
    <xf numFmtId="0" fontId="8" fillId="0" borderId="0"/>
    <xf numFmtId="0" fontId="8" fillId="0" borderId="0"/>
    <xf numFmtId="0" fontId="1" fillId="0" borderId="0"/>
  </cellStyleXfs>
  <cellXfs count="324">
    <xf numFmtId="0" fontId="0" fillId="0" borderId="0" xfId="0"/>
    <xf numFmtId="0" fontId="0" fillId="0" borderId="0" xfId="0" applyFill="1" applyProtection="1"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0" xfId="3" applyFont="1" applyFill="1" applyBorder="1" applyAlignment="1" applyProtection="1">
      <alignment horizontal="center" vertical="center"/>
      <protection hidden="1"/>
    </xf>
    <xf numFmtId="0" fontId="5" fillId="0" borderId="0" xfId="5" applyFont="1" applyFill="1" applyBorder="1" applyAlignment="1" applyProtection="1">
      <alignment horizontal="center" vertical="center"/>
      <protection hidden="1"/>
    </xf>
    <xf numFmtId="0" fontId="5" fillId="0" borderId="0" xfId="3" applyFont="1" applyFill="1" applyAlignment="1" applyProtection="1">
      <alignment horizontal="center" vertical="center"/>
      <protection hidden="1"/>
    </xf>
    <xf numFmtId="0" fontId="5" fillId="0" borderId="0" xfId="5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Fill="1" applyAlignment="1" applyProtection="1">
      <alignment horizontal="left" vertical="center"/>
      <protection hidden="1"/>
    </xf>
    <xf numFmtId="0" fontId="15" fillId="0" borderId="0" xfId="3" applyFont="1" applyFill="1" applyBorder="1" applyAlignment="1" applyProtection="1">
      <protection hidden="1"/>
    </xf>
    <xf numFmtId="0" fontId="14" fillId="0" borderId="0" xfId="3" applyFont="1" applyFill="1" applyBorder="1" applyAlignment="1" applyProtection="1">
      <alignment horizontal="left" vertical="center"/>
      <protection hidden="1"/>
    </xf>
    <xf numFmtId="0" fontId="16" fillId="0" borderId="0" xfId="3" applyFont="1" applyFill="1" applyBorder="1" applyAlignment="1" applyProtection="1">
      <alignment horizontal="center" vertical="center"/>
      <protection hidden="1"/>
    </xf>
    <xf numFmtId="0" fontId="0" fillId="0" borderId="0" xfId="0" applyFont="1" applyAlignment="1" applyProtection="1">
      <alignment horizontal="center" vertical="center"/>
      <protection hidden="1"/>
    </xf>
    <xf numFmtId="0" fontId="0" fillId="0" borderId="0" xfId="0" applyFont="1" applyAlignment="1" applyProtection="1">
      <alignment horizontal="center"/>
      <protection hidden="1"/>
    </xf>
    <xf numFmtId="166" fontId="0" fillId="0" borderId="0" xfId="0" applyNumberFormat="1" applyFont="1" applyAlignment="1" applyProtection="1">
      <alignment horizontal="center"/>
      <protection hidden="1"/>
    </xf>
    <xf numFmtId="0" fontId="0" fillId="0" borderId="0" xfId="0" applyNumberFormat="1" applyFont="1" applyAlignment="1" applyProtection="1">
      <alignment horizontal="center"/>
      <protection hidden="1"/>
    </xf>
    <xf numFmtId="167" fontId="0" fillId="0" borderId="0" xfId="0" applyNumberFormat="1" applyFont="1" applyAlignment="1" applyProtection="1">
      <alignment horizontal="center"/>
      <protection hidden="1"/>
    </xf>
    <xf numFmtId="169" fontId="0" fillId="0" borderId="0" xfId="0" applyNumberFormat="1" applyFont="1" applyAlignment="1" applyProtection="1">
      <alignment horizontal="center"/>
      <protection hidden="1"/>
    </xf>
    <xf numFmtId="171" fontId="0" fillId="0" borderId="0" xfId="0" applyNumberFormat="1" applyFont="1" applyAlignment="1" applyProtection="1">
      <alignment horizontal="center"/>
      <protection hidden="1"/>
    </xf>
    <xf numFmtId="170" fontId="0" fillId="0" borderId="0" xfId="0" applyNumberFormat="1" applyFont="1" applyAlignment="1" applyProtection="1">
      <alignment horizontal="center"/>
      <protection hidden="1"/>
    </xf>
    <xf numFmtId="166" fontId="5" fillId="0" borderId="0" xfId="0" applyNumberFormat="1" applyFont="1" applyAlignment="1" applyProtection="1">
      <alignment horizontal="center"/>
      <protection hidden="1"/>
    </xf>
    <xf numFmtId="0" fontId="0" fillId="0" borderId="0" xfId="0" applyFont="1" applyFill="1" applyAlignment="1" applyProtection="1">
      <alignment horizontal="center" vertical="center"/>
      <protection hidden="1"/>
    </xf>
    <xf numFmtId="14" fontId="0" fillId="0" borderId="7" xfId="0" applyNumberFormat="1" applyBorder="1" applyAlignment="1" applyProtection="1">
      <alignment horizontal="center" vertical="center"/>
      <protection locked="0"/>
    </xf>
    <xf numFmtId="0" fontId="5" fillId="0" borderId="0" xfId="5" applyNumberFormat="1" applyFont="1" applyFill="1" applyBorder="1" applyAlignment="1" applyProtection="1">
      <alignment horizontal="center" vertical="center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ont="1" applyAlignment="1" applyProtection="1">
      <alignment horizontal="left" vertical="center"/>
      <protection hidden="1"/>
    </xf>
    <xf numFmtId="0" fontId="3" fillId="0" borderId="0" xfId="0" applyNumberFormat="1" applyFont="1" applyAlignment="1" applyProtection="1">
      <alignment horizontal="center" vertical="center"/>
      <protection hidden="1"/>
    </xf>
    <xf numFmtId="0" fontId="5" fillId="0" borderId="0" xfId="3" applyFont="1" applyFill="1" applyProtection="1">
      <protection hidden="1"/>
    </xf>
    <xf numFmtId="0" fontId="5" fillId="0" borderId="0" xfId="4" applyFont="1" applyFill="1" applyAlignment="1" applyProtection="1">
      <alignment horizontal="center" vertical="center"/>
      <protection hidden="1"/>
    </xf>
    <xf numFmtId="0" fontId="5" fillId="0" borderId="0" xfId="4" applyFont="1" applyFill="1" applyBorder="1" applyAlignment="1" applyProtection="1">
      <alignment horizontal="center" vertical="center"/>
      <protection hidden="1"/>
    </xf>
    <xf numFmtId="0" fontId="5" fillId="0" borderId="0" xfId="3" applyFont="1" applyFill="1" applyBorder="1" applyProtection="1">
      <protection hidden="1"/>
    </xf>
    <xf numFmtId="14" fontId="5" fillId="0" borderId="0" xfId="3" applyNumberFormat="1" applyFont="1" applyFill="1" applyProtection="1">
      <protection hidden="1"/>
    </xf>
    <xf numFmtId="2" fontId="5" fillId="0" borderId="0" xfId="3" applyNumberFormat="1" applyFont="1" applyFill="1" applyProtection="1">
      <protection hidden="1"/>
    </xf>
    <xf numFmtId="0" fontId="5" fillId="0" borderId="4" xfId="0" applyFont="1" applyFill="1" applyBorder="1" applyAlignment="1" applyProtection="1">
      <alignment horizontal="left" vertical="center" wrapText="1"/>
      <protection hidden="1"/>
    </xf>
    <xf numFmtId="44" fontId="5" fillId="0" borderId="4" xfId="1" applyFont="1" applyFill="1" applyBorder="1" applyAlignment="1" applyProtection="1">
      <alignment horizontal="left" vertical="center" wrapText="1"/>
      <protection hidden="1"/>
    </xf>
    <xf numFmtId="0" fontId="5" fillId="0" borderId="0" xfId="3" applyFont="1" applyFill="1" applyBorder="1" applyAlignment="1" applyProtection="1">
      <alignment horizontal="left" vertical="center"/>
      <protection hidden="1"/>
    </xf>
    <xf numFmtId="0" fontId="4" fillId="0" borderId="0" xfId="17" applyFont="1" applyFill="1" applyBorder="1" applyAlignment="1" applyProtection="1">
      <protection hidden="1"/>
    </xf>
    <xf numFmtId="0" fontId="5" fillId="0" borderId="0" xfId="17" applyFont="1" applyFill="1" applyBorder="1" applyAlignment="1" applyProtection="1">
      <alignment horizontal="left" vertical="center"/>
      <protection hidden="1"/>
    </xf>
    <xf numFmtId="0" fontId="3" fillId="0" borderId="0" xfId="17" applyFont="1" applyFill="1" applyBorder="1" applyAlignment="1" applyProtection="1">
      <alignment horizontal="center" vertical="center"/>
      <protection hidden="1"/>
    </xf>
    <xf numFmtId="0" fontId="0" fillId="0" borderId="7" xfId="0" applyFont="1" applyFill="1" applyBorder="1" applyAlignment="1" applyProtection="1">
      <alignment horizontal="center" vertical="center"/>
      <protection locked="0"/>
    </xf>
    <xf numFmtId="168" fontId="0" fillId="0" borderId="7" xfId="0" applyNumberFormat="1" applyFont="1" applyFill="1" applyBorder="1" applyAlignment="1" applyProtection="1">
      <alignment horizontal="center" vertical="center"/>
      <protection locked="0"/>
    </xf>
    <xf numFmtId="1" fontId="0" fillId="8" borderId="7" xfId="0" applyNumberFormat="1" applyFont="1" applyFill="1" applyBorder="1" applyAlignment="1" applyProtection="1">
      <alignment horizontal="center" vertical="center"/>
      <protection hidden="1"/>
    </xf>
    <xf numFmtId="0" fontId="0" fillId="8" borderId="7" xfId="0" applyNumberFormat="1" applyFont="1" applyFill="1" applyBorder="1" applyAlignment="1" applyProtection="1">
      <alignment horizontal="center" vertical="center"/>
      <protection hidden="1"/>
    </xf>
    <xf numFmtId="167" fontId="0" fillId="0" borderId="7" xfId="0" applyNumberFormat="1" applyFont="1" applyFill="1" applyBorder="1" applyAlignment="1" applyProtection="1">
      <alignment horizontal="center" vertical="center"/>
      <protection locked="0"/>
    </xf>
    <xf numFmtId="0" fontId="0" fillId="0" borderId="7" xfId="0" applyNumberFormat="1" applyFont="1" applyFill="1" applyBorder="1" applyAlignment="1" applyProtection="1">
      <alignment horizontal="center" vertical="center"/>
      <protection locked="0"/>
    </xf>
    <xf numFmtId="170" fontId="0" fillId="0" borderId="7" xfId="0" applyNumberFormat="1" applyFont="1" applyFill="1" applyBorder="1" applyAlignment="1" applyProtection="1">
      <alignment horizontal="center" vertical="center"/>
      <protection locked="0"/>
    </xf>
    <xf numFmtId="0" fontId="0" fillId="8" borderId="7" xfId="0" applyFont="1" applyFill="1" applyBorder="1" applyAlignment="1" applyProtection="1">
      <alignment horizontal="center" vertical="center"/>
      <protection hidden="1"/>
    </xf>
    <xf numFmtId="0" fontId="41" fillId="0" borderId="0" xfId="3" applyFont="1" applyFill="1" applyBorder="1" applyAlignment="1" applyProtection="1">
      <protection hidden="1"/>
    </xf>
    <xf numFmtId="0" fontId="11" fillId="6" borderId="0" xfId="3" applyFont="1" applyFill="1" applyBorder="1" applyAlignment="1" applyProtection="1">
      <alignment horizontal="left" vertical="center"/>
      <protection hidden="1"/>
    </xf>
    <xf numFmtId="0" fontId="11" fillId="6" borderId="0" xfId="3" applyFont="1" applyFill="1" applyProtection="1">
      <protection hidden="1"/>
    </xf>
    <xf numFmtId="0" fontId="11" fillId="6" borderId="0" xfId="3" applyFont="1" applyFill="1" applyAlignment="1" applyProtection="1">
      <alignment horizontal="center" vertical="center"/>
      <protection hidden="1"/>
    </xf>
    <xf numFmtId="0" fontId="11" fillId="6" borderId="0" xfId="4" applyFont="1" applyFill="1" applyAlignment="1" applyProtection="1">
      <alignment horizontal="center" vertical="center"/>
      <protection hidden="1"/>
    </xf>
    <xf numFmtId="0" fontId="11" fillId="6" borderId="0" xfId="5" applyNumberFormat="1" applyFont="1" applyFill="1" applyBorder="1" applyAlignment="1" applyProtection="1">
      <alignment horizontal="center" vertical="center"/>
      <protection hidden="1"/>
    </xf>
    <xf numFmtId="0" fontId="11" fillId="6" borderId="0" xfId="5" applyFont="1" applyFill="1" applyBorder="1" applyAlignment="1" applyProtection="1">
      <alignment horizontal="center" vertical="center"/>
      <protection hidden="1"/>
    </xf>
    <xf numFmtId="0" fontId="11" fillId="6" borderId="0" xfId="5" applyFont="1" applyFill="1" applyBorder="1" applyAlignment="1" applyProtection="1">
      <alignment horizontal="center" vertical="center" wrapText="1"/>
      <protection hidden="1"/>
    </xf>
    <xf numFmtId="0" fontId="11" fillId="6" borderId="0" xfId="4" applyFont="1" applyFill="1" applyBorder="1" applyAlignment="1" applyProtection="1">
      <alignment horizontal="center" vertical="center"/>
      <protection hidden="1"/>
    </xf>
    <xf numFmtId="0" fontId="11" fillId="6" borderId="0" xfId="3" applyFont="1" applyFill="1" applyBorder="1" applyProtection="1">
      <protection hidden="1"/>
    </xf>
    <xf numFmtId="0" fontId="11" fillId="6" borderId="0" xfId="3" applyNumberFormat="1" applyFont="1" applyFill="1" applyProtection="1">
      <protection hidden="1"/>
    </xf>
    <xf numFmtId="0" fontId="5" fillId="0" borderId="0" xfId="3" applyFont="1" applyFill="1" applyAlignment="1" applyProtection="1">
      <alignment horizontal="left" vertical="center"/>
      <protection hidden="1"/>
    </xf>
    <xf numFmtId="0" fontId="1" fillId="0" borderId="0" xfId="0" applyFont="1" applyFill="1" applyAlignment="1" applyProtection="1">
      <alignment horizontal="center"/>
      <protection hidden="1"/>
    </xf>
    <xf numFmtId="0" fontId="41" fillId="0" borderId="0" xfId="3" applyFont="1" applyFill="1" applyProtection="1">
      <protection hidden="1"/>
    </xf>
    <xf numFmtId="0" fontId="11" fillId="6" borderId="0" xfId="0" applyFont="1" applyFill="1" applyBorder="1" applyAlignment="1" applyProtection="1">
      <alignment horizontal="left" vertical="center"/>
      <protection hidden="1"/>
    </xf>
    <xf numFmtId="0" fontId="11" fillId="6" borderId="0" xfId="0" applyFont="1" applyFill="1" applyAlignment="1" applyProtection="1">
      <alignment horizontal="left" vertical="center"/>
      <protection hidden="1"/>
    </xf>
    <xf numFmtId="0" fontId="5" fillId="0" borderId="0" xfId="0" applyFont="1" applyFill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left" vertical="center"/>
      <protection hidden="1"/>
    </xf>
    <xf numFmtId="0" fontId="1" fillId="0" borderId="0" xfId="0" applyFont="1" applyFill="1" applyAlignment="1" applyProtection="1">
      <alignment horizontal="center" vertical="center"/>
      <protection hidden="1"/>
    </xf>
    <xf numFmtId="0" fontId="11" fillId="6" borderId="0" xfId="3" applyFont="1" applyFill="1" applyAlignment="1" applyProtection="1">
      <alignment horizontal="left" vertical="center"/>
      <protection hidden="1"/>
    </xf>
    <xf numFmtId="0" fontId="0" fillId="0" borderId="7" xfId="0" applyFont="1" applyFill="1" applyBorder="1" applyAlignment="1" applyProtection="1">
      <alignment horizontal="left" vertical="center" wrapText="1"/>
      <protection locked="0"/>
    </xf>
    <xf numFmtId="0" fontId="0" fillId="0" borderId="0" xfId="0" applyFont="1" applyAlignment="1" applyProtection="1">
      <alignment horizontal="left" vertical="center" wrapText="1"/>
      <protection hidden="1"/>
    </xf>
    <xf numFmtId="0" fontId="5" fillId="0" borderId="0" xfId="4" applyFont="1" applyFill="1" applyBorder="1" applyAlignment="1" applyProtection="1">
      <alignment horizontal="left" vertical="center"/>
      <protection hidden="1"/>
    </xf>
    <xf numFmtId="0" fontId="11" fillId="6" borderId="0" xfId="4" applyFont="1" applyFill="1" applyBorder="1" applyAlignment="1" applyProtection="1">
      <alignment horizontal="left" vertical="center"/>
      <protection hidden="1"/>
    </xf>
    <xf numFmtId="14" fontId="0" fillId="0" borderId="7" xfId="0" applyNumberFormat="1" applyFont="1" applyFill="1" applyBorder="1" applyAlignment="1" applyProtection="1">
      <alignment horizontal="center" vertical="center"/>
      <protection locked="0"/>
    </xf>
    <xf numFmtId="14" fontId="5" fillId="0" borderId="7" xfId="0" applyNumberFormat="1" applyFont="1" applyFill="1" applyBorder="1" applyAlignment="1" applyProtection="1">
      <alignment horizontal="center" vertical="center"/>
      <protection locked="0"/>
    </xf>
    <xf numFmtId="172" fontId="0" fillId="8" borderId="7" xfId="0" applyNumberFormat="1" applyFont="1" applyFill="1" applyBorder="1" applyAlignment="1" applyProtection="1">
      <alignment horizontal="center" vertical="center"/>
      <protection hidden="1"/>
    </xf>
    <xf numFmtId="0" fontId="39" fillId="8" borderId="10" xfId="3" applyFont="1" applyFill="1" applyBorder="1" applyAlignment="1" applyProtection="1">
      <alignment horizontal="center" vertical="center"/>
      <protection hidden="1"/>
    </xf>
    <xf numFmtId="0" fontId="0" fillId="0" borderId="11" xfId="0" applyFont="1" applyFill="1" applyBorder="1" applyAlignment="1" applyProtection="1">
      <alignment horizontal="left" vertical="center" wrapText="1"/>
      <protection locked="0"/>
    </xf>
    <xf numFmtId="0" fontId="11" fillId="4" borderId="12" xfId="0" applyFont="1" applyFill="1" applyBorder="1" applyAlignment="1" applyProtection="1">
      <alignment horizontal="center" vertical="center" wrapText="1"/>
      <protection hidden="1"/>
    </xf>
    <xf numFmtId="0" fontId="11" fillId="4" borderId="13" xfId="0" applyFont="1" applyFill="1" applyBorder="1" applyAlignment="1" applyProtection="1">
      <alignment horizontal="center" vertical="center" wrapText="1"/>
      <protection hidden="1"/>
    </xf>
    <xf numFmtId="0" fontId="11" fillId="4" borderId="13" xfId="0" applyNumberFormat="1" applyFont="1" applyFill="1" applyBorder="1" applyAlignment="1" applyProtection="1">
      <alignment horizontal="center" vertical="center" wrapText="1"/>
      <protection hidden="1"/>
    </xf>
    <xf numFmtId="0" fontId="11" fillId="4" borderId="14" xfId="0" applyFont="1" applyFill="1" applyBorder="1" applyAlignment="1" applyProtection="1">
      <alignment horizontal="center" vertical="center" wrapText="1"/>
      <protection hidden="1"/>
    </xf>
    <xf numFmtId="0" fontId="39" fillId="8" borderId="15" xfId="3" applyFont="1" applyFill="1" applyBorder="1" applyAlignment="1" applyProtection="1">
      <alignment horizontal="center" vertical="center"/>
      <protection hidden="1"/>
    </xf>
    <xf numFmtId="1" fontId="0" fillId="8" borderId="8" xfId="0" applyNumberFormat="1" applyFont="1" applyFill="1" applyBorder="1" applyAlignment="1" applyProtection="1">
      <alignment horizontal="center" vertical="center"/>
      <protection hidden="1"/>
    </xf>
    <xf numFmtId="0" fontId="0" fillId="8" borderId="8" xfId="0" applyNumberFormat="1" applyFont="1" applyFill="1" applyBorder="1" applyAlignment="1" applyProtection="1">
      <alignment horizontal="center" vertical="center"/>
      <protection hidden="1"/>
    </xf>
    <xf numFmtId="0" fontId="0" fillId="8" borderId="8" xfId="0" applyFont="1" applyFill="1" applyBorder="1" applyAlignment="1" applyProtection="1">
      <alignment horizontal="center" vertical="center"/>
      <protection hidden="1"/>
    </xf>
    <xf numFmtId="0" fontId="11" fillId="4" borderId="13" xfId="0" applyFont="1" applyFill="1" applyBorder="1" applyAlignment="1" applyProtection="1">
      <alignment horizontal="center" vertical="center"/>
      <protection hidden="1"/>
    </xf>
    <xf numFmtId="0" fontId="19" fillId="0" borderId="7" xfId="2" applyFont="1" applyFill="1" applyBorder="1" applyAlignment="1" applyProtection="1">
      <alignment horizontal="left" vertical="center" wrapText="1"/>
      <protection locked="0"/>
    </xf>
    <xf numFmtId="0" fontId="0" fillId="8" borderId="7" xfId="0" applyFill="1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left" vertical="center"/>
      <protection locked="0"/>
    </xf>
    <xf numFmtId="0" fontId="0" fillId="8" borderId="8" xfId="0" applyFill="1" applyBorder="1" applyAlignment="1" applyProtection="1">
      <alignment horizontal="center" vertical="center"/>
      <protection hidden="1"/>
    </xf>
    <xf numFmtId="0" fontId="5" fillId="0" borderId="9" xfId="0" applyFont="1" applyFill="1" applyBorder="1" applyAlignment="1" applyProtection="1">
      <alignment horizontal="center" vertical="center"/>
      <protection hidden="1"/>
    </xf>
    <xf numFmtId="14" fontId="0" fillId="0" borderId="9" xfId="0" applyNumberFormat="1" applyFont="1" applyFill="1" applyBorder="1" applyAlignment="1" applyProtection="1">
      <alignment horizontal="center" vertical="center"/>
      <protection hidden="1"/>
    </xf>
    <xf numFmtId="14" fontId="0" fillId="8" borderId="4" xfId="0" applyNumberFormat="1" applyFont="1" applyFill="1" applyBorder="1" applyAlignment="1" applyProtection="1">
      <alignment horizontal="center" vertical="center"/>
      <protection hidden="1"/>
    </xf>
    <xf numFmtId="0" fontId="0" fillId="8" borderId="4" xfId="0" applyFill="1" applyBorder="1" applyAlignment="1" applyProtection="1">
      <alignment horizontal="center" vertical="center"/>
      <protection hidden="1"/>
    </xf>
    <xf numFmtId="0" fontId="11" fillId="6" borderId="0" xfId="0" applyNumberFormat="1" applyFont="1" applyFill="1" applyAlignment="1" applyProtection="1">
      <alignment horizontal="left" vertical="center"/>
      <protection hidden="1"/>
    </xf>
    <xf numFmtId="0" fontId="3" fillId="0" borderId="0" xfId="0" applyFont="1" applyFill="1" applyAlignment="1" applyProtection="1">
      <alignment horizontal="center"/>
      <protection hidden="1"/>
    </xf>
    <xf numFmtId="0" fontId="53" fillId="0" borderId="0" xfId="3" applyFont="1" applyFill="1" applyProtection="1">
      <protection hidden="1"/>
    </xf>
    <xf numFmtId="0" fontId="3" fillId="0" borderId="0" xfId="0" applyFont="1" applyFill="1" applyProtection="1">
      <protection hidden="1"/>
    </xf>
    <xf numFmtId="0" fontId="0" fillId="0" borderId="4" xfId="0" applyFill="1" applyBorder="1" applyAlignment="1" applyProtection="1">
      <alignment horizontal="left" vertical="center" indent="1"/>
      <protection hidden="1"/>
    </xf>
    <xf numFmtId="0" fontId="0" fillId="0" borderId="4" xfId="0" applyFill="1" applyBorder="1" applyAlignment="1" applyProtection="1">
      <alignment horizontal="right" vertical="center" indent="1"/>
      <protection hidden="1"/>
    </xf>
    <xf numFmtId="14" fontId="0" fillId="0" borderId="4" xfId="0" applyNumberFormat="1" applyFill="1" applyBorder="1" applyAlignment="1" applyProtection="1">
      <alignment horizontal="left" vertical="center" indent="1"/>
      <protection hidden="1"/>
    </xf>
    <xf numFmtId="0" fontId="0" fillId="0" borderId="4" xfId="0" applyNumberFormat="1" applyFill="1" applyBorder="1" applyAlignment="1" applyProtection="1">
      <alignment horizontal="left" vertical="center" indent="1"/>
      <protection hidden="1"/>
    </xf>
    <xf numFmtId="0" fontId="0" fillId="0" borderId="4" xfId="0" applyFill="1" applyBorder="1" applyAlignment="1" applyProtection="1">
      <alignment horizontal="right" vertical="center" wrapText="1" indent="1"/>
      <protection hidden="1"/>
    </xf>
    <xf numFmtId="0" fontId="13" fillId="0" borderId="4" xfId="0" applyFont="1" applyFill="1" applyBorder="1" applyAlignment="1" applyProtection="1">
      <alignment horizontal="right" vertical="center" indent="1"/>
      <protection hidden="1"/>
    </xf>
    <xf numFmtId="0" fontId="13" fillId="0" borderId="4" xfId="0" applyFont="1" applyFill="1" applyBorder="1" applyAlignment="1" applyProtection="1">
      <alignment horizontal="left" vertical="center" indent="1"/>
      <protection hidden="1"/>
    </xf>
    <xf numFmtId="0" fontId="3" fillId="6" borderId="0" xfId="0" applyFont="1" applyFill="1" applyAlignment="1" applyProtection="1">
      <alignment horizontal="left" vertical="center"/>
      <protection hidden="1"/>
    </xf>
    <xf numFmtId="0" fontId="8" fillId="6" borderId="0" xfId="20" applyFill="1" applyProtection="1">
      <protection hidden="1"/>
    </xf>
    <xf numFmtId="0" fontId="8" fillId="4" borderId="0" xfId="20" applyFill="1" applyProtection="1">
      <protection hidden="1"/>
    </xf>
    <xf numFmtId="0" fontId="8" fillId="2" borderId="0" xfId="20" applyFill="1" applyProtection="1">
      <protection hidden="1"/>
    </xf>
    <xf numFmtId="0" fontId="42" fillId="0" borderId="0" xfId="2" applyFont="1" applyFill="1" applyBorder="1" applyAlignment="1" applyProtection="1">
      <alignment horizontal="left" vertical="center"/>
      <protection hidden="1"/>
    </xf>
    <xf numFmtId="0" fontId="5" fillId="0" borderId="0" xfId="2" applyFont="1" applyFill="1" applyBorder="1" applyAlignment="1" applyProtection="1">
      <alignment horizontal="left" vertical="center"/>
      <protection hidden="1"/>
    </xf>
    <xf numFmtId="173" fontId="57" fillId="4" borderId="14" xfId="0" applyNumberFormat="1" applyFont="1" applyFill="1" applyBorder="1" applyAlignment="1" applyProtection="1">
      <alignment horizontal="center" vertical="center" wrapText="1"/>
      <protection hidden="1"/>
    </xf>
    <xf numFmtId="173" fontId="46" fillId="0" borderId="0" xfId="0" applyNumberFormat="1" applyFont="1" applyFill="1" applyBorder="1" applyAlignment="1" applyProtection="1">
      <alignment horizontal="left" vertical="center" wrapText="1"/>
      <protection hidden="1"/>
    </xf>
    <xf numFmtId="0" fontId="46" fillId="0" borderId="9" xfId="0" applyFont="1" applyFill="1" applyBorder="1" applyAlignment="1" applyProtection="1">
      <alignment horizontal="left" vertical="center"/>
      <protection hidden="1"/>
    </xf>
    <xf numFmtId="0" fontId="46" fillId="0" borderId="9" xfId="0" applyFont="1" applyBorder="1" applyAlignment="1" applyProtection="1">
      <alignment horizontal="center" vertical="center"/>
      <protection hidden="1"/>
    </xf>
    <xf numFmtId="0" fontId="46" fillId="0" borderId="9" xfId="0" applyFont="1" applyBorder="1" applyAlignment="1" applyProtection="1">
      <alignment horizontal="center"/>
      <protection hidden="1"/>
    </xf>
    <xf numFmtId="0" fontId="46" fillId="0" borderId="9" xfId="0" applyFont="1" applyBorder="1" applyAlignment="1" applyProtection="1">
      <alignment horizontal="left" vertical="center"/>
      <protection hidden="1"/>
    </xf>
    <xf numFmtId="0" fontId="0" fillId="0" borderId="4" xfId="0" applyFill="1" applyBorder="1" applyAlignment="1" applyProtection="1">
      <alignment horizontal="left" vertical="center" wrapText="1" indent="1"/>
      <protection hidden="1"/>
    </xf>
    <xf numFmtId="0" fontId="43" fillId="0" borderId="0" xfId="2" applyFont="1" applyFill="1" applyAlignment="1" applyProtection="1">
      <alignment horizontal="left" vertical="center"/>
      <protection hidden="1"/>
    </xf>
    <xf numFmtId="0" fontId="5" fillId="0" borderId="4" xfId="0" applyNumberFormat="1" applyFont="1" applyFill="1" applyBorder="1" applyAlignment="1" applyProtection="1">
      <alignment horizontal="right" vertical="center" indent="1"/>
      <protection hidden="1"/>
    </xf>
    <xf numFmtId="0" fontId="5" fillId="0" borderId="4" xfId="0" applyFont="1" applyFill="1" applyBorder="1" applyAlignment="1" applyProtection="1">
      <alignment horizontal="right" vertical="center" indent="1"/>
      <protection hidden="1"/>
    </xf>
    <xf numFmtId="0" fontId="0" fillId="5" borderId="4" xfId="0" applyFill="1" applyBorder="1" applyAlignment="1" applyProtection="1">
      <alignment horizontal="left" vertical="center" indent="1"/>
      <protection locked="0"/>
    </xf>
    <xf numFmtId="0" fontId="0" fillId="0" borderId="11" xfId="0" applyBorder="1" applyAlignment="1" applyProtection="1">
      <alignment horizontal="left" vertical="center" wrapText="1"/>
      <protection locked="0"/>
    </xf>
    <xf numFmtId="0" fontId="0" fillId="0" borderId="7" xfId="0" applyFont="1" applyFill="1" applyBorder="1" applyAlignment="1" applyProtection="1">
      <alignment horizontal="center" vertical="center" wrapText="1"/>
      <protection locked="0"/>
    </xf>
    <xf numFmtId="0" fontId="11" fillId="4" borderId="0" xfId="0" applyFont="1" applyFill="1" applyAlignment="1" applyProtection="1">
      <alignment horizontal="center" vertical="center"/>
      <protection hidden="1"/>
    </xf>
    <xf numFmtId="0" fontId="28" fillId="5" borderId="0" xfId="0" applyFont="1" applyFill="1" applyAlignment="1" applyProtection="1">
      <alignment vertical="center"/>
      <protection hidden="1"/>
    </xf>
    <xf numFmtId="0" fontId="0" fillId="5" borderId="0" xfId="0" applyFill="1" applyProtection="1">
      <protection hidden="1"/>
    </xf>
    <xf numFmtId="0" fontId="58" fillId="5" borderId="0" xfId="0" applyFont="1" applyFill="1" applyAlignment="1" applyProtection="1">
      <alignment vertical="center" wrapText="1"/>
      <protection hidden="1"/>
    </xf>
    <xf numFmtId="0" fontId="13" fillId="5" borderId="0" xfId="0" applyFont="1" applyFill="1" applyAlignment="1" applyProtection="1">
      <alignment vertical="center" wrapText="1"/>
      <protection hidden="1"/>
    </xf>
    <xf numFmtId="0" fontId="0" fillId="0" borderId="0" xfId="0" applyFont="1" applyAlignment="1" applyProtection="1">
      <alignment vertical="center"/>
      <protection hidden="1"/>
    </xf>
    <xf numFmtId="0" fontId="0" fillId="0" borderId="0" xfId="0" applyFont="1" applyProtection="1">
      <protection hidden="1"/>
    </xf>
    <xf numFmtId="0" fontId="29" fillId="4" borderId="4" xfId="0" applyFont="1" applyFill="1" applyBorder="1" applyAlignment="1" applyProtection="1">
      <alignment horizontal="left" vertical="center" wrapText="1" indent="1"/>
      <protection hidden="1"/>
    </xf>
    <xf numFmtId="0" fontId="30" fillId="3" borderId="1" xfId="0" applyFont="1" applyFill="1" applyBorder="1" applyAlignment="1" applyProtection="1">
      <alignment horizontal="left" vertical="center" wrapText="1"/>
      <protection hidden="1"/>
    </xf>
    <xf numFmtId="0" fontId="30" fillId="3" borderId="2" xfId="0" applyFont="1" applyFill="1" applyBorder="1" applyAlignment="1" applyProtection="1">
      <alignment horizontal="left" vertical="center" wrapText="1"/>
      <protection hidden="1"/>
    </xf>
    <xf numFmtId="0" fontId="30" fillId="3" borderId="3" xfId="0" applyFont="1" applyFill="1" applyBorder="1" applyAlignment="1" applyProtection="1">
      <alignment horizontal="left" vertical="center" wrapText="1"/>
      <protection hidden="1"/>
    </xf>
    <xf numFmtId="0" fontId="0" fillId="0" borderId="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Protection="1">
      <protection hidden="1"/>
    </xf>
    <xf numFmtId="0" fontId="30" fillId="3" borderId="1" xfId="0" applyFont="1" applyFill="1" applyBorder="1" applyAlignment="1" applyProtection="1">
      <alignment vertical="center" wrapText="1"/>
      <protection hidden="1"/>
    </xf>
    <xf numFmtId="0" fontId="30" fillId="3" borderId="2" xfId="0" applyFont="1" applyFill="1" applyBorder="1" applyAlignment="1" applyProtection="1">
      <alignment vertical="center" wrapText="1"/>
      <protection hidden="1"/>
    </xf>
    <xf numFmtId="0" fontId="31" fillId="0" borderId="0" xfId="0" applyFont="1" applyFill="1" applyAlignment="1" applyProtection="1">
      <alignment vertical="center"/>
      <protection hidden="1"/>
    </xf>
    <xf numFmtId="0" fontId="32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5" fillId="0" borderId="0" xfId="21" applyFont="1" applyProtection="1">
      <protection hidden="1"/>
    </xf>
    <xf numFmtId="0" fontId="33" fillId="0" borderId="0" xfId="21" applyFont="1" applyAlignment="1" applyProtection="1">
      <alignment vertical="center"/>
      <protection hidden="1"/>
    </xf>
    <xf numFmtId="0" fontId="5" fillId="0" borderId="0" xfId="21" applyFont="1" applyAlignment="1" applyProtection="1">
      <alignment vertical="center"/>
      <protection hidden="1"/>
    </xf>
    <xf numFmtId="0" fontId="34" fillId="0" borderId="4" xfId="21" applyFont="1" applyBorder="1" applyAlignment="1" applyProtection="1">
      <alignment vertical="center" wrapText="1"/>
      <protection hidden="1"/>
    </xf>
    <xf numFmtId="0" fontId="34" fillId="0" borderId="0" xfId="21" applyFont="1" applyBorder="1" applyAlignment="1" applyProtection="1">
      <alignment vertical="center" wrapText="1"/>
      <protection hidden="1"/>
    </xf>
    <xf numFmtId="0" fontId="5" fillId="0" borderId="4" xfId="21" applyFont="1" applyBorder="1" applyAlignment="1" applyProtection="1">
      <alignment vertical="center" wrapText="1"/>
      <protection hidden="1"/>
    </xf>
    <xf numFmtId="0" fontId="5" fillId="0" borderId="0" xfId="21" applyFont="1" applyBorder="1" applyAlignment="1" applyProtection="1">
      <alignment vertical="center" wrapText="1"/>
      <protection hidden="1"/>
    </xf>
    <xf numFmtId="0" fontId="5" fillId="0" borderId="0" xfId="21" applyFont="1" applyAlignment="1" applyProtection="1">
      <protection hidden="1"/>
    </xf>
    <xf numFmtId="0" fontId="3" fillId="0" borderId="0" xfId="21" applyFont="1" applyProtection="1">
      <protection hidden="1"/>
    </xf>
    <xf numFmtId="0" fontId="22" fillId="0" borderId="0" xfId="21" applyFont="1" applyFill="1" applyAlignment="1" applyProtection="1">
      <protection hidden="1"/>
    </xf>
    <xf numFmtId="0" fontId="35" fillId="0" borderId="0" xfId="21" applyFont="1" applyFill="1" applyProtection="1">
      <protection hidden="1"/>
    </xf>
    <xf numFmtId="0" fontId="1" fillId="0" borderId="0" xfId="21" applyFill="1" applyProtection="1">
      <protection hidden="1"/>
    </xf>
    <xf numFmtId="0" fontId="23" fillId="0" borderId="0" xfId="21" applyFont="1" applyFill="1" applyAlignment="1" applyProtection="1">
      <alignment vertical="center"/>
      <protection hidden="1"/>
    </xf>
    <xf numFmtId="0" fontId="1" fillId="3" borderId="0" xfId="21" applyFill="1" applyProtection="1">
      <protection hidden="1"/>
    </xf>
    <xf numFmtId="0" fontId="31" fillId="7" borderId="0" xfId="21" applyFont="1" applyFill="1" applyAlignment="1" applyProtection="1">
      <alignment horizontal="center" vertical="center"/>
      <protection hidden="1"/>
    </xf>
    <xf numFmtId="0" fontId="32" fillId="0" borderId="0" xfId="0" applyFont="1" applyAlignment="1" applyProtection="1">
      <alignment horizontal="left" vertical="center" indent="2"/>
      <protection hidden="1"/>
    </xf>
    <xf numFmtId="0" fontId="36" fillId="7" borderId="0" xfId="5" applyFont="1" applyFill="1" applyAlignment="1" applyProtection="1">
      <alignment horizontal="center" vertical="center"/>
      <protection hidden="1"/>
    </xf>
    <xf numFmtId="0" fontId="37" fillId="0" borderId="0" xfId="21" applyFont="1" applyAlignment="1" applyProtection="1">
      <alignment vertical="center"/>
      <protection hidden="1"/>
    </xf>
    <xf numFmtId="0" fontId="12" fillId="0" borderId="0" xfId="21" applyFont="1" applyAlignment="1" applyProtection="1">
      <alignment horizontal="center" vertical="center"/>
      <protection hidden="1"/>
    </xf>
    <xf numFmtId="0" fontId="24" fillId="0" borderId="0" xfId="21" applyFont="1" applyAlignment="1" applyProtection="1">
      <alignment vertical="center"/>
      <protection hidden="1"/>
    </xf>
    <xf numFmtId="0" fontId="1" fillId="0" borderId="0" xfId="21" applyProtection="1">
      <protection hidden="1"/>
    </xf>
    <xf numFmtId="0" fontId="33" fillId="0" borderId="0" xfId="21" applyFont="1" applyProtection="1">
      <protection hidden="1"/>
    </xf>
    <xf numFmtId="0" fontId="23" fillId="0" borderId="0" xfId="21" applyFont="1" applyAlignment="1" applyProtection="1">
      <alignment vertical="center"/>
      <protection hidden="1"/>
    </xf>
    <xf numFmtId="0" fontId="23" fillId="0" borderId="0" xfId="21" applyFont="1" applyAlignment="1" applyProtection="1">
      <alignment vertical="center" wrapText="1"/>
      <protection hidden="1"/>
    </xf>
    <xf numFmtId="0" fontId="25" fillId="0" borderId="0" xfId="21" applyFont="1" applyAlignment="1" applyProtection="1">
      <alignment horizontal="left" vertical="center"/>
      <protection hidden="1"/>
    </xf>
    <xf numFmtId="0" fontId="25" fillId="0" borderId="0" xfId="21" applyFont="1" applyAlignment="1" applyProtection="1">
      <alignment vertical="center"/>
      <protection hidden="1"/>
    </xf>
    <xf numFmtId="0" fontId="26" fillId="0" borderId="0" xfId="21" applyFont="1" applyProtection="1">
      <protection hidden="1"/>
    </xf>
    <xf numFmtId="0" fontId="22" fillId="0" borderId="0" xfId="21" applyFont="1" applyFill="1" applyProtection="1">
      <protection hidden="1"/>
    </xf>
    <xf numFmtId="0" fontId="0" fillId="0" borderId="7" xfId="0" applyNumberFormat="1" applyFont="1" applyFill="1" applyBorder="1" applyAlignment="1" applyProtection="1">
      <alignment horizontal="center" vertical="center"/>
      <protection hidden="1"/>
    </xf>
    <xf numFmtId="0" fontId="0" fillId="0" borderId="7" xfId="0" applyFont="1" applyFill="1" applyBorder="1" applyAlignment="1" applyProtection="1">
      <alignment horizontal="left" vertical="center" wrapText="1"/>
      <protection hidden="1"/>
    </xf>
    <xf numFmtId="0" fontId="0" fillId="0" borderId="7" xfId="0" applyFont="1" applyFill="1" applyBorder="1" applyAlignment="1" applyProtection="1">
      <alignment horizontal="center" vertical="center"/>
      <protection hidden="1"/>
    </xf>
    <xf numFmtId="14" fontId="0" fillId="0" borderId="7" xfId="0" applyNumberFormat="1" applyFont="1" applyFill="1" applyBorder="1" applyAlignment="1" applyProtection="1">
      <alignment horizontal="center" vertical="center"/>
      <protection hidden="1"/>
    </xf>
    <xf numFmtId="0" fontId="19" fillId="0" borderId="7" xfId="2" applyFont="1" applyFill="1" applyBorder="1" applyAlignment="1" applyProtection="1">
      <alignment horizontal="left" vertical="center" wrapText="1"/>
      <protection hidden="1"/>
    </xf>
    <xf numFmtId="167" fontId="0" fillId="0" borderId="7" xfId="0" applyNumberFormat="1" applyFont="1" applyFill="1" applyBorder="1" applyAlignment="1" applyProtection="1">
      <alignment horizontal="center" vertical="center"/>
      <protection hidden="1"/>
    </xf>
    <xf numFmtId="14" fontId="5" fillId="0" borderId="7" xfId="0" applyNumberFormat="1" applyFont="1" applyFill="1" applyBorder="1" applyAlignment="1" applyProtection="1">
      <alignment horizontal="center" vertical="center"/>
      <protection hidden="1"/>
    </xf>
    <xf numFmtId="0" fontId="0" fillId="0" borderId="7" xfId="0" applyFont="1" applyFill="1" applyBorder="1" applyAlignment="1" applyProtection="1">
      <alignment horizontal="center" vertical="center" wrapText="1"/>
      <protection hidden="1"/>
    </xf>
    <xf numFmtId="0" fontId="0" fillId="0" borderId="11" xfId="0" applyFont="1" applyFill="1" applyBorder="1" applyAlignment="1" applyProtection="1">
      <alignment horizontal="left" vertical="center" wrapText="1"/>
      <protection hidden="1"/>
    </xf>
    <xf numFmtId="170" fontId="0" fillId="0" borderId="7" xfId="0" applyNumberFormat="1" applyFont="1" applyFill="1" applyBorder="1" applyAlignment="1" applyProtection="1">
      <alignment horizontal="center" vertical="center"/>
      <protection hidden="1"/>
    </xf>
    <xf numFmtId="0" fontId="0" fillId="0" borderId="7" xfId="0" applyFont="1" applyFill="1" applyBorder="1" applyAlignment="1" applyProtection="1">
      <alignment horizontal="center"/>
      <protection hidden="1"/>
    </xf>
    <xf numFmtId="14" fontId="0" fillId="0" borderId="7" xfId="0" applyNumberFormat="1" applyFont="1" applyFill="1" applyBorder="1" applyAlignment="1" applyProtection="1">
      <alignment horizontal="center"/>
      <protection hidden="1"/>
    </xf>
    <xf numFmtId="0" fontId="19" fillId="0" borderId="7" xfId="2" applyFont="1" applyFill="1" applyBorder="1" applyAlignment="1" applyProtection="1">
      <alignment horizontal="left" wrapText="1"/>
      <protection hidden="1"/>
    </xf>
    <xf numFmtId="0" fontId="0" fillId="0" borderId="7" xfId="0" applyNumberFormat="1" applyFont="1" applyFill="1" applyBorder="1" applyAlignment="1" applyProtection="1">
      <alignment horizontal="center"/>
      <protection hidden="1"/>
    </xf>
    <xf numFmtId="170" fontId="0" fillId="0" borderId="7" xfId="0" applyNumberFormat="1" applyFont="1" applyFill="1" applyBorder="1" applyAlignment="1" applyProtection="1">
      <alignment horizontal="center"/>
      <protection hidden="1"/>
    </xf>
    <xf numFmtId="167" fontId="0" fillId="0" borderId="7" xfId="0" applyNumberFormat="1" applyFont="1" applyFill="1" applyBorder="1" applyAlignment="1" applyProtection="1">
      <alignment horizontal="center"/>
      <protection hidden="1"/>
    </xf>
    <xf numFmtId="0" fontId="0" fillId="0" borderId="7" xfId="0" applyFont="1" applyFill="1" applyBorder="1" applyAlignment="1" applyProtection="1">
      <alignment horizontal="center" wrapText="1"/>
      <protection hidden="1"/>
    </xf>
    <xf numFmtId="0" fontId="0" fillId="0" borderId="7" xfId="0" applyFont="1" applyFill="1" applyBorder="1" applyAlignment="1" applyProtection="1">
      <alignment horizontal="left" wrapText="1"/>
      <protection hidden="1"/>
    </xf>
    <xf numFmtId="0" fontId="0" fillId="0" borderId="8" xfId="0" applyNumberFormat="1" applyFont="1" applyFill="1" applyBorder="1" applyAlignment="1" applyProtection="1">
      <alignment horizontal="center" vertical="center"/>
      <protection hidden="1"/>
    </xf>
    <xf numFmtId="0" fontId="0" fillId="0" borderId="8" xfId="0" applyFont="1" applyFill="1" applyBorder="1" applyAlignment="1" applyProtection="1">
      <alignment horizontal="left" vertical="center" wrapText="1"/>
      <protection hidden="1"/>
    </xf>
    <xf numFmtId="0" fontId="0" fillId="0" borderId="8" xfId="0" applyFont="1" applyFill="1" applyBorder="1" applyAlignment="1" applyProtection="1">
      <alignment horizontal="center"/>
      <protection hidden="1"/>
    </xf>
    <xf numFmtId="14" fontId="0" fillId="0" borderId="8" xfId="0" applyNumberFormat="1" applyFont="1" applyFill="1" applyBorder="1" applyAlignment="1" applyProtection="1">
      <alignment horizontal="center"/>
      <protection hidden="1"/>
    </xf>
    <xf numFmtId="0" fontId="0" fillId="0" borderId="8" xfId="0" applyFont="1" applyFill="1" applyBorder="1" applyAlignment="1" applyProtection="1">
      <alignment horizontal="left" wrapText="1"/>
      <protection hidden="1"/>
    </xf>
    <xf numFmtId="0" fontId="0" fillId="0" borderId="8" xfId="0" applyNumberFormat="1" applyFont="1" applyFill="1" applyBorder="1" applyAlignment="1" applyProtection="1">
      <alignment horizontal="center"/>
      <protection hidden="1"/>
    </xf>
    <xf numFmtId="170" fontId="0" fillId="0" borderId="8" xfId="0" applyNumberFormat="1" applyFont="1" applyFill="1" applyBorder="1" applyAlignment="1" applyProtection="1">
      <alignment horizontal="center"/>
      <protection hidden="1"/>
    </xf>
    <xf numFmtId="167" fontId="0" fillId="0" borderId="8" xfId="0" applyNumberFormat="1" applyFont="1" applyFill="1" applyBorder="1" applyAlignment="1" applyProtection="1">
      <alignment horizontal="center"/>
      <protection hidden="1"/>
    </xf>
    <xf numFmtId="14" fontId="5" fillId="0" borderId="8" xfId="0" applyNumberFormat="1" applyFont="1" applyFill="1" applyBorder="1" applyAlignment="1" applyProtection="1">
      <alignment horizontal="center" vertical="center"/>
      <protection hidden="1"/>
    </xf>
    <xf numFmtId="0" fontId="0" fillId="0" borderId="8" xfId="0" applyFont="1" applyFill="1" applyBorder="1" applyAlignment="1" applyProtection="1">
      <alignment horizontal="center" wrapText="1"/>
      <protection hidden="1"/>
    </xf>
    <xf numFmtId="0" fontId="0" fillId="0" borderId="16" xfId="0" applyFont="1" applyFill="1" applyBorder="1" applyAlignment="1" applyProtection="1">
      <alignment horizontal="left" vertical="center" wrapText="1"/>
      <protection hidden="1"/>
    </xf>
    <xf numFmtId="0" fontId="40" fillId="0" borderId="0" xfId="0" applyFont="1" applyFill="1" applyAlignment="1" applyProtection="1">
      <alignment horizontal="left" vertical="center"/>
      <protection hidden="1"/>
    </xf>
    <xf numFmtId="0" fontId="1" fillId="0" borderId="0" xfId="0" applyFont="1" applyFill="1" applyProtection="1">
      <protection hidden="1"/>
    </xf>
    <xf numFmtId="0" fontId="11" fillId="4" borderId="4" xfId="0" applyFont="1" applyFill="1" applyBorder="1" applyAlignment="1" applyProtection="1">
      <alignment horizontal="center" vertical="center"/>
      <protection hidden="1"/>
    </xf>
    <xf numFmtId="0" fontId="11" fillId="4" borderId="4" xfId="0" applyFont="1" applyFill="1" applyBorder="1" applyAlignment="1" applyProtection="1">
      <alignment horizontal="center" vertical="center" wrapText="1"/>
      <protection hidden="1"/>
    </xf>
    <xf numFmtId="0" fontId="52" fillId="0" borderId="0" xfId="0" applyFont="1" applyProtection="1">
      <protection hidden="1"/>
    </xf>
    <xf numFmtId="0" fontId="38" fillId="8" borderId="4" xfId="0" applyFont="1" applyFill="1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1" fontId="0" fillId="0" borderId="4" xfId="0" applyNumberFormat="1" applyBorder="1" applyAlignment="1" applyProtection="1">
      <alignment horizontal="center" vertical="center"/>
      <protection hidden="1"/>
    </xf>
    <xf numFmtId="0" fontId="38" fillId="8" borderId="5" xfId="0" applyFon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4" xfId="0" applyBorder="1" applyAlignment="1" applyProtection="1">
      <alignment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1" fontId="0" fillId="0" borderId="4" xfId="0" applyNumberFormat="1" applyBorder="1" applyAlignment="1" applyProtection="1">
      <alignment horizontal="center" vertical="center"/>
      <protection locked="0"/>
    </xf>
    <xf numFmtId="0" fontId="1" fillId="0" borderId="0" xfId="0" applyFont="1" applyFill="1" applyAlignment="1" applyProtection="1">
      <alignment horizontal="left" vertical="center"/>
      <protection hidden="1"/>
    </xf>
    <xf numFmtId="0" fontId="1" fillId="0" borderId="0" xfId="0" applyFont="1" applyFill="1" applyAlignment="1" applyProtection="1">
      <alignment vertical="center"/>
      <protection hidden="1"/>
    </xf>
    <xf numFmtId="0" fontId="11" fillId="4" borderId="17" xfId="0" applyNumberFormat="1" applyFont="1" applyFill="1" applyBorder="1" applyAlignment="1" applyProtection="1">
      <alignment horizontal="center" vertical="center" wrapText="1"/>
      <protection hidden="1"/>
    </xf>
    <xf numFmtId="0" fontId="11" fillId="4" borderId="5" xfId="0" applyFont="1" applyFill="1" applyBorder="1" applyAlignment="1" applyProtection="1">
      <alignment horizontal="center" vertical="center" wrapText="1"/>
      <protection hidden="1"/>
    </xf>
    <xf numFmtId="0" fontId="11" fillId="4" borderId="18" xfId="0" applyFont="1" applyFill="1" applyBorder="1" applyAlignment="1" applyProtection="1">
      <alignment horizontal="center" vertical="center" wrapText="1"/>
      <protection hidden="1"/>
    </xf>
    <xf numFmtId="0" fontId="0" fillId="0" borderId="3" xfId="0" applyNumberFormat="1" applyFill="1" applyBorder="1" applyAlignment="1" applyProtection="1">
      <alignment horizontal="left" vertical="center"/>
      <protection hidden="1"/>
    </xf>
    <xf numFmtId="14" fontId="0" fillId="0" borderId="4" xfId="0" applyNumberFormat="1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left" vertical="center"/>
      <protection hidden="1"/>
    </xf>
    <xf numFmtId="14" fontId="0" fillId="8" borderId="4" xfId="0" applyNumberFormat="1" applyFill="1" applyBorder="1" applyAlignment="1" applyProtection="1">
      <alignment horizontal="center" vertical="center"/>
      <protection hidden="1"/>
    </xf>
    <xf numFmtId="1" fontId="0" fillId="8" borderId="1" xfId="0" applyNumberFormat="1" applyFill="1" applyBorder="1" applyAlignment="1" applyProtection="1">
      <alignment horizontal="center" vertical="center"/>
      <protection hidden="1"/>
    </xf>
    <xf numFmtId="0" fontId="0" fillId="0" borderId="19" xfId="0" applyNumberFormat="1" applyFill="1" applyBorder="1" applyAlignment="1" applyProtection="1">
      <alignment horizontal="left" vertical="center"/>
      <protection hidden="1"/>
    </xf>
    <xf numFmtId="0" fontId="0" fillId="8" borderId="20" xfId="0" applyFill="1" applyBorder="1" applyAlignment="1" applyProtection="1">
      <alignment horizontal="center" vertical="center"/>
      <protection hidden="1"/>
    </xf>
    <xf numFmtId="14" fontId="0" fillId="0" borderId="20" xfId="0" applyNumberFormat="1" applyBorder="1" applyAlignment="1" applyProtection="1">
      <alignment horizontal="center" vertical="center"/>
      <protection hidden="1"/>
    </xf>
    <xf numFmtId="14" fontId="0" fillId="8" borderId="20" xfId="0" applyNumberFormat="1" applyFill="1" applyBorder="1" applyAlignment="1" applyProtection="1">
      <alignment horizontal="center" vertical="center"/>
      <protection hidden="1"/>
    </xf>
    <xf numFmtId="1" fontId="0" fillId="8" borderId="21" xfId="0" applyNumberFormat="1" applyFill="1" applyBorder="1" applyAlignment="1" applyProtection="1">
      <alignment horizontal="center" vertical="center"/>
      <protection hidden="1"/>
    </xf>
    <xf numFmtId="0" fontId="0" fillId="8" borderId="4" xfId="0" applyNumberFormat="1" applyFill="1" applyBorder="1" applyAlignment="1" applyProtection="1">
      <alignment horizontal="center" vertical="center"/>
      <protection hidden="1"/>
    </xf>
    <xf numFmtId="0" fontId="0" fillId="8" borderId="20" xfId="0" applyNumberFormat="1" applyFill="1" applyBorder="1" applyAlignment="1" applyProtection="1">
      <alignment horizontal="center" vertical="center"/>
      <protection hidden="1"/>
    </xf>
    <xf numFmtId="0" fontId="0" fillId="0" borderId="20" xfId="0" applyBorder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3" xfId="0" applyNumberFormat="1" applyFill="1" applyBorder="1" applyAlignment="1" applyProtection="1">
      <alignment horizontal="left" vertical="center"/>
      <protection locked="0"/>
    </xf>
    <xf numFmtId="14" fontId="0" fillId="0" borderId="4" xfId="0" applyNumberFormat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left" vertical="center"/>
      <protection locked="0"/>
    </xf>
    <xf numFmtId="0" fontId="40" fillId="0" borderId="0" xfId="0" applyFont="1" applyFill="1" applyAlignment="1" applyProtection="1">
      <alignment horizontal="center" vertical="center"/>
      <protection hidden="1"/>
    </xf>
    <xf numFmtId="0" fontId="11" fillId="6" borderId="6" xfId="0" applyFont="1" applyFill="1" applyBorder="1" applyAlignment="1" applyProtection="1">
      <alignment horizontal="left" vertical="center"/>
      <protection hidden="1"/>
    </xf>
    <xf numFmtId="0" fontId="11" fillId="4" borderId="17" xfId="0" applyFont="1" applyFill="1" applyBorder="1" applyAlignment="1" applyProtection="1">
      <alignment horizontal="center" vertical="center"/>
      <protection hidden="1"/>
    </xf>
    <xf numFmtId="0" fontId="11" fillId="4" borderId="5" xfId="0" applyFont="1" applyFill="1" applyBorder="1" applyAlignment="1" applyProtection="1">
      <alignment horizontal="center" vertical="center"/>
      <protection hidden="1"/>
    </xf>
    <xf numFmtId="0" fontId="11" fillId="4" borderId="18" xfId="0" applyFont="1" applyFill="1" applyBorder="1" applyAlignment="1" applyProtection="1">
      <alignment horizontal="center" vertical="center"/>
      <protection hidden="1"/>
    </xf>
    <xf numFmtId="0" fontId="38" fillId="8" borderId="3" xfId="0" applyFont="1" applyFill="1" applyBorder="1" applyAlignment="1" applyProtection="1">
      <alignment horizontal="center" vertical="center"/>
      <protection hidden="1"/>
    </xf>
    <xf numFmtId="0" fontId="0" fillId="8" borderId="4" xfId="0" applyFill="1" applyBorder="1" applyAlignment="1" applyProtection="1">
      <alignment horizontal="left" vertical="center"/>
      <protection hidden="1"/>
    </xf>
    <xf numFmtId="0" fontId="0" fillId="8" borderId="4" xfId="0" applyNumberForma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38" fillId="8" borderId="19" xfId="0" applyFont="1" applyFill="1" applyBorder="1" applyAlignment="1" applyProtection="1">
      <alignment horizontal="center" vertical="center"/>
      <protection hidden="1"/>
    </xf>
    <xf numFmtId="0" fontId="0" fillId="8" borderId="20" xfId="0" applyFill="1" applyBorder="1" applyAlignment="1" applyProtection="1">
      <alignment horizontal="left" vertical="center"/>
      <protection hidden="1"/>
    </xf>
    <xf numFmtId="0" fontId="0" fillId="8" borderId="20" xfId="0" applyNumberFormat="1" applyFill="1" applyBorder="1" applyAlignment="1" applyProtection="1">
      <alignment horizontal="left" vertical="center" wrapText="1"/>
      <protection hidden="1"/>
    </xf>
    <xf numFmtId="0" fontId="0" fillId="0" borderId="20" xfId="0" applyBorder="1" applyAlignment="1" applyProtection="1">
      <alignment horizontal="center" vertical="center"/>
      <protection hidden="1"/>
    </xf>
    <xf numFmtId="0" fontId="0" fillId="0" borderId="21" xfId="0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locked="0"/>
    </xf>
    <xf numFmtId="0" fontId="11" fillId="4" borderId="14" xfId="0" applyFont="1" applyFill="1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left" vertical="center"/>
      <protection hidden="1"/>
    </xf>
    <xf numFmtId="0" fontId="0" fillId="0" borderId="7" xfId="0" applyFill="1" applyBorder="1" applyAlignment="1" applyProtection="1">
      <alignment horizontal="left" vertical="center" wrapText="1"/>
      <protection hidden="1"/>
    </xf>
    <xf numFmtId="14" fontId="0" fillId="0" borderId="7" xfId="0" applyNumberFormat="1" applyBorder="1" applyAlignment="1" applyProtection="1">
      <alignment horizontal="center" vertical="center"/>
      <protection hidden="1"/>
    </xf>
    <xf numFmtId="0" fontId="0" fillId="8" borderId="7" xfId="0" applyFill="1" applyBorder="1" applyAlignment="1" applyProtection="1">
      <alignment horizontal="left" vertical="center" wrapText="1"/>
      <protection hidden="1"/>
    </xf>
    <xf numFmtId="1" fontId="0" fillId="8" borderId="7" xfId="0" applyNumberFormat="1" applyFill="1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left" vertical="center" wrapText="1"/>
      <protection hidden="1"/>
    </xf>
    <xf numFmtId="0" fontId="0" fillId="0" borderId="15" xfId="0" applyBorder="1" applyAlignment="1" applyProtection="1">
      <alignment horizontal="left" vertical="center"/>
      <protection hidden="1"/>
    </xf>
    <xf numFmtId="0" fontId="0" fillId="0" borderId="8" xfId="0" applyFill="1" applyBorder="1" applyAlignment="1" applyProtection="1">
      <alignment horizontal="left" vertical="center" wrapText="1"/>
      <protection hidden="1"/>
    </xf>
    <xf numFmtId="14" fontId="0" fillId="0" borderId="8" xfId="0" applyNumberFormat="1" applyBorder="1" applyAlignment="1" applyProtection="1">
      <alignment horizontal="center" vertical="center"/>
      <protection hidden="1"/>
    </xf>
    <xf numFmtId="0" fontId="0" fillId="8" borderId="8" xfId="0" applyFill="1" applyBorder="1" applyAlignment="1" applyProtection="1">
      <alignment horizontal="left" vertical="center" wrapText="1"/>
      <protection hidden="1"/>
    </xf>
    <xf numFmtId="1" fontId="0" fillId="8" borderId="8" xfId="0" applyNumberFormat="1" applyFill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 vertical="center" wrapText="1"/>
      <protection hidden="1"/>
    </xf>
    <xf numFmtId="0" fontId="0" fillId="0" borderId="7" xfId="0" applyFill="1" applyBorder="1" applyAlignment="1" applyProtection="1">
      <alignment horizontal="left" vertical="center" wrapText="1"/>
      <protection locked="0"/>
    </xf>
    <xf numFmtId="0" fontId="42" fillId="0" borderId="0" xfId="0" applyFont="1" applyFill="1" applyBorder="1" applyAlignment="1" applyProtection="1">
      <alignment horizontal="left" vertical="center"/>
      <protection hidden="1"/>
    </xf>
    <xf numFmtId="0" fontId="18" fillId="0" borderId="0" xfId="2" applyFont="1" applyFill="1" applyBorder="1" applyAlignment="1" applyProtection="1">
      <alignment vertical="center"/>
      <protection hidden="1"/>
    </xf>
    <xf numFmtId="0" fontId="17" fillId="0" borderId="0" xfId="2" applyFont="1" applyFill="1" applyBorder="1" applyAlignment="1" applyProtection="1">
      <alignment horizontal="center" vertical="center"/>
      <protection hidden="1"/>
    </xf>
    <xf numFmtId="0" fontId="18" fillId="0" borderId="0" xfId="2" applyFont="1" applyFill="1" applyBorder="1" applyAlignment="1" applyProtection="1">
      <alignment horizontal="center" vertical="center" wrapText="1"/>
      <protection hidden="1"/>
    </xf>
    <xf numFmtId="0" fontId="5" fillId="0" borderId="0" xfId="0" applyNumberFormat="1" applyFont="1" applyFill="1" applyAlignment="1" applyProtection="1">
      <alignment horizontal="center" vertical="center"/>
      <protection hidden="1"/>
    </xf>
    <xf numFmtId="0" fontId="11" fillId="4" borderId="1" xfId="0" applyFont="1" applyFill="1" applyBorder="1" applyAlignment="1" applyProtection="1">
      <alignment horizontal="center" vertical="center"/>
      <protection hidden="1"/>
    </xf>
    <xf numFmtId="0" fontId="11" fillId="4" borderId="1" xfId="0" applyFont="1" applyFill="1" applyBorder="1" applyAlignment="1" applyProtection="1">
      <alignment horizontal="center" vertical="center" wrapText="1"/>
      <protection hidden="1"/>
    </xf>
    <xf numFmtId="0" fontId="0" fillId="0" borderId="9" xfId="0" applyBorder="1" applyAlignment="1" applyProtection="1">
      <alignment vertical="center"/>
      <protection hidden="1"/>
    </xf>
    <xf numFmtId="0" fontId="40" fillId="0" borderId="0" xfId="0" applyFont="1" applyAlignment="1" applyProtection="1">
      <alignment horizontal="left" vertical="center"/>
      <protection hidden="1"/>
    </xf>
    <xf numFmtId="0" fontId="11" fillId="6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7" xfId="0" applyBorder="1" applyAlignment="1" applyProtection="1">
      <alignment horizontal="left" vertical="center"/>
      <protection hidden="1"/>
    </xf>
    <xf numFmtId="14" fontId="0" fillId="0" borderId="0" xfId="0" applyNumberFormat="1" applyAlignment="1" applyProtection="1">
      <alignment horizontal="center" vertical="center"/>
      <protection hidden="1"/>
    </xf>
    <xf numFmtId="1" fontId="0" fillId="8" borderId="0" xfId="0" applyNumberFormat="1" applyFill="1" applyAlignment="1" applyProtection="1">
      <alignment horizontal="center" vertical="center"/>
      <protection hidden="1"/>
    </xf>
    <xf numFmtId="14" fontId="0" fillId="8" borderId="0" xfId="0" applyNumberFormat="1" applyFill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left" vertical="center"/>
      <protection hidden="1"/>
    </xf>
    <xf numFmtId="14" fontId="0" fillId="0" borderId="0" xfId="0" applyNumberFormat="1" applyBorder="1" applyAlignment="1" applyProtection="1">
      <alignment horizontal="center" vertical="center"/>
      <protection hidden="1"/>
    </xf>
    <xf numFmtId="1" fontId="0" fillId="8" borderId="0" xfId="0" applyNumberFormat="1" applyFill="1" applyBorder="1" applyAlignment="1" applyProtection="1">
      <alignment horizontal="center" vertical="center"/>
      <protection hidden="1"/>
    </xf>
    <xf numFmtId="14" fontId="0" fillId="8" borderId="0" xfId="0" applyNumberFormat="1" applyFill="1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left" vertical="center"/>
      <protection locked="0"/>
    </xf>
    <xf numFmtId="14" fontId="0" fillId="0" borderId="0" xfId="0" applyNumberFormat="1" applyAlignment="1" applyProtection="1">
      <alignment horizontal="center" vertical="center"/>
      <protection locked="0"/>
    </xf>
    <xf numFmtId="0" fontId="40" fillId="0" borderId="0" xfId="0" applyFont="1" applyProtection="1">
      <protection hidden="1"/>
    </xf>
    <xf numFmtId="0" fontId="46" fillId="0" borderId="0" xfId="0" applyFont="1" applyAlignment="1" applyProtection="1">
      <alignment horizontal="center" vertical="center" wrapText="1"/>
      <protection hidden="1"/>
    </xf>
    <xf numFmtId="0" fontId="0" fillId="8" borderId="0" xfId="0" applyFill="1" applyAlignment="1" applyProtection="1">
      <alignment horizontal="center" vertical="center"/>
      <protection hidden="1"/>
    </xf>
    <xf numFmtId="0" fontId="46" fillId="8" borderId="0" xfId="0" applyFont="1" applyFill="1" applyAlignment="1" applyProtection="1">
      <alignment horizontal="center" vertical="center"/>
      <protection hidden="1"/>
    </xf>
    <xf numFmtId="0" fontId="1" fillId="0" borderId="0" xfId="0" applyFont="1" applyProtection="1">
      <protection hidden="1"/>
    </xf>
    <xf numFmtId="0" fontId="1" fillId="0" borderId="0" xfId="0" applyFont="1" applyBorder="1" applyProtection="1">
      <protection hidden="1"/>
    </xf>
    <xf numFmtId="0" fontId="0" fillId="3" borderId="7" xfId="0" applyFont="1" applyFill="1" applyBorder="1" applyAlignment="1" applyProtection="1">
      <alignment horizontal="right" vertical="center"/>
      <protection hidden="1"/>
    </xf>
    <xf numFmtId="0" fontId="45" fillId="0" borderId="0" xfId="0" applyFont="1" applyAlignment="1" applyProtection="1">
      <alignment horizontal="left" vertical="center"/>
      <protection hidden="1"/>
    </xf>
    <xf numFmtId="0" fontId="5" fillId="0" borderId="0" xfId="0" applyFont="1" applyFill="1" applyBorder="1" applyAlignment="1" applyProtection="1">
      <alignment vertical="center"/>
      <protection hidden="1"/>
    </xf>
    <xf numFmtId="14" fontId="5" fillId="0" borderId="0" xfId="0" applyNumberFormat="1" applyFont="1" applyFill="1" applyBorder="1" applyAlignment="1" applyProtection="1">
      <alignment horizontal="center" vertical="center"/>
      <protection hidden="1"/>
    </xf>
    <xf numFmtId="14" fontId="5" fillId="0" borderId="0" xfId="0" applyNumberFormat="1" applyFont="1" applyFill="1" applyBorder="1" applyProtection="1">
      <protection hidden="1"/>
    </xf>
    <xf numFmtId="0" fontId="0" fillId="0" borderId="0" xfId="0" applyBorder="1" applyProtection="1">
      <protection hidden="1"/>
    </xf>
    <xf numFmtId="0" fontId="5" fillId="0" borderId="4" xfId="0" applyFont="1" applyFill="1" applyBorder="1" applyAlignment="1" applyProtection="1">
      <alignment horizontal="left" vertical="center"/>
      <protection hidden="1"/>
    </xf>
    <xf numFmtId="0" fontId="5" fillId="0" borderId="4" xfId="0" applyFont="1" applyFill="1" applyBorder="1" applyAlignment="1" applyProtection="1">
      <alignment horizontal="center" vertical="center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27" fillId="0" borderId="4" xfId="0" applyFont="1" applyFill="1" applyBorder="1" applyAlignment="1" applyProtection="1">
      <alignment horizontal="left" vertical="center" wrapText="1"/>
      <protection hidden="1"/>
    </xf>
    <xf numFmtId="0" fontId="13" fillId="0" borderId="4" xfId="0" applyFont="1" applyBorder="1" applyAlignment="1" applyProtection="1">
      <alignment horizontal="center" vertical="center"/>
      <protection hidden="1"/>
    </xf>
    <xf numFmtId="0" fontId="5" fillId="0" borderId="0" xfId="0" applyFont="1" applyFill="1" applyBorder="1" applyAlignment="1" applyProtection="1">
      <alignment horizontal="left" vertical="center" wrapText="1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0" fontId="44" fillId="0" borderId="0" xfId="0" applyFont="1" applyAlignment="1" applyProtection="1">
      <alignment vertical="center"/>
      <protection hidden="1"/>
    </xf>
    <xf numFmtId="2" fontId="0" fillId="0" borderId="4" xfId="0" applyNumberFormat="1" applyBorder="1" applyAlignment="1" applyProtection="1">
      <alignment horizontal="center" vertical="center"/>
      <protection hidden="1"/>
    </xf>
    <xf numFmtId="0" fontId="0" fillId="5" borderId="7" xfId="0" applyFill="1" applyBorder="1" applyAlignment="1" applyProtection="1">
      <alignment horizontal="center" vertical="center"/>
      <protection locked="0"/>
    </xf>
    <xf numFmtId="0" fontId="47" fillId="0" borderId="0" xfId="0" applyFont="1" applyProtection="1">
      <protection hidden="1"/>
    </xf>
    <xf numFmtId="0" fontId="40" fillId="0" borderId="0" xfId="0" applyFont="1" applyFill="1" applyBorder="1" applyAlignment="1" applyProtection="1">
      <alignment horizontal="left" vertical="center"/>
      <protection hidden="1"/>
    </xf>
    <xf numFmtId="0" fontId="48" fillId="0" borderId="0" xfId="0" applyFont="1" applyAlignment="1" applyProtection="1">
      <alignment horizontal="center" vertical="center" wrapText="1"/>
      <protection hidden="1"/>
    </xf>
    <xf numFmtId="0" fontId="49" fillId="0" borderId="0" xfId="0" applyFont="1" applyAlignment="1" applyProtection="1">
      <alignment horizontal="left" vertical="center"/>
      <protection hidden="1"/>
    </xf>
    <xf numFmtId="0" fontId="54" fillId="6" borderId="0" xfId="20" applyFont="1" applyFill="1" applyBorder="1" applyProtection="1">
      <protection hidden="1"/>
    </xf>
    <xf numFmtId="0" fontId="54" fillId="4" borderId="0" xfId="20" applyFont="1" applyFill="1" applyBorder="1" applyProtection="1">
      <protection hidden="1"/>
    </xf>
    <xf numFmtId="0" fontId="54" fillId="2" borderId="0" xfId="20" applyFont="1" applyFill="1" applyBorder="1" applyProtection="1">
      <protection hidden="1"/>
    </xf>
    <xf numFmtId="0" fontId="50" fillId="0" borderId="0" xfId="0" applyFont="1" applyAlignment="1" applyProtection="1">
      <alignment horizontal="center" vertical="center"/>
      <protection hidden="1"/>
    </xf>
    <xf numFmtId="0" fontId="5" fillId="0" borderId="0" xfId="0" applyFont="1" applyFill="1" applyBorder="1" applyAlignment="1" applyProtection="1">
      <alignment horizontal="left" vertical="center"/>
      <protection hidden="1"/>
    </xf>
    <xf numFmtId="0" fontId="5" fillId="0" borderId="0" xfId="0" applyFont="1" applyFill="1" applyBorder="1" applyAlignment="1" applyProtection="1">
      <alignment horizontal="left"/>
      <protection hidden="1"/>
    </xf>
    <xf numFmtId="0" fontId="3" fillId="0" borderId="0" xfId="0" applyFont="1" applyBorder="1" applyProtection="1">
      <protection hidden="1"/>
    </xf>
    <xf numFmtId="0" fontId="3" fillId="0" borderId="0" xfId="0" applyFont="1" applyFill="1" applyBorder="1" applyProtection="1">
      <protection hidden="1"/>
    </xf>
    <xf numFmtId="0" fontId="3" fillId="0" borderId="0" xfId="0" applyFont="1" applyFill="1" applyBorder="1" applyAlignment="1" applyProtection="1">
      <alignment horizontal="left" vertical="center" wrapText="1"/>
      <protection hidden="1"/>
    </xf>
    <xf numFmtId="0" fontId="3" fillId="0" borderId="0" xfId="0" applyFont="1" applyFill="1" applyBorder="1" applyAlignment="1" applyProtection="1">
      <alignment horizontal="left" vertical="center"/>
      <protection hidden="1"/>
    </xf>
    <xf numFmtId="0" fontId="51" fillId="3" borderId="4" xfId="0" applyFont="1" applyFill="1" applyBorder="1" applyAlignment="1" applyProtection="1">
      <alignment horizontal="center" vertical="center"/>
      <protection hidden="1"/>
    </xf>
    <xf numFmtId="9" fontId="5" fillId="0" borderId="0" xfId="15" applyFont="1" applyFill="1" applyBorder="1" applyAlignment="1" applyProtection="1">
      <alignment horizontal="left" vertical="center"/>
      <protection hidden="1"/>
    </xf>
    <xf numFmtId="0" fontId="3" fillId="0" borderId="0" xfId="0" applyFont="1" applyBorder="1" applyAlignment="1" applyProtection="1">
      <alignment horizontal="left" vertical="center"/>
      <protection hidden="1"/>
    </xf>
  </cellXfs>
  <cellStyles count="22">
    <cellStyle name="Comma 2" xfId="6"/>
    <cellStyle name="Currency 2" xfId="7"/>
    <cellStyle name="Currency 2 2" xfId="16"/>
    <cellStyle name="Hiperlink" xfId="2" builtinId="8"/>
    <cellStyle name="Hiperlink 2" xfId="4"/>
    <cellStyle name="Hiperlink 3" xfId="5"/>
    <cellStyle name="Hiperlink Visitado" xfId="9" builtinId="9" hidden="1"/>
    <cellStyle name="Hiperlink Visitado" xfId="10" builtinId="9" hidden="1"/>
    <cellStyle name="Hiperlink Visitado" xfId="11" builtinId="9" hidden="1"/>
    <cellStyle name="Hiperlink Visitado" xfId="12" builtinId="9" hidden="1"/>
    <cellStyle name="Hiperlink Visitado" xfId="13" builtinId="9" hidden="1"/>
    <cellStyle name="Hiperlink Visitado" xfId="14" builtinId="9" hidden="1"/>
    <cellStyle name="Moeda" xfId="1" builtinId="4"/>
    <cellStyle name="Normal" xfId="0" builtinId="0"/>
    <cellStyle name="Normal 2" xfId="3"/>
    <cellStyle name="Normal 2 2" xfId="17"/>
    <cellStyle name="Normal 2 3" xfId="18"/>
    <cellStyle name="Normal 2 3 2" xfId="21"/>
    <cellStyle name="Normal 2 4" xfId="20"/>
    <cellStyle name="Normal 3" xfId="19"/>
    <cellStyle name="Percent 2" xfId="8"/>
    <cellStyle name="Porcentagem" xfId="15" builtinId="5"/>
  </cellStyles>
  <dxfs count="116">
    <dxf>
      <fill>
        <patternFill patternType="solid">
          <fgColor indexed="64"/>
          <bgColor rgb="FFE6E6E6"/>
        </patternFill>
      </fill>
      <alignment horizontal="center" vertical="center" textRotation="0" wrapText="0" indent="0" justifyLastLine="0" shrinkToFit="0" readingOrder="0"/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1"/>
        <color rgb="FFFF0000"/>
        <name val="Calibri"/>
        <scheme val="minor"/>
      </font>
      <numFmt numFmtId="0" formatCode="General"/>
      <fill>
        <patternFill patternType="solid">
          <fgColor indexed="64"/>
          <bgColor rgb="FFE6E6E6"/>
        </patternFill>
      </fill>
      <alignment horizontal="center" vertical="center" textRotation="0" wrapText="0" indent="0" justifyLastLine="0" shrinkToFit="0" readingOrder="0"/>
      <protection locked="1" hidden="1"/>
    </dxf>
    <dxf>
      <fill>
        <patternFill patternType="solid">
          <fgColor indexed="64"/>
          <bgColor rgb="FFE6E6E6"/>
        </patternFill>
      </fill>
      <alignment horizontal="center" vertical="center" textRotation="0" wrapText="0" indent="0" justifyLastLine="0" shrinkToFit="0" readingOrder="0"/>
      <protection locked="1" hidden="1"/>
    </dxf>
    <dxf>
      <fill>
        <patternFill patternType="solid">
          <fgColor indexed="64"/>
          <bgColor rgb="FFE6E6E6"/>
        </patternFill>
      </fill>
      <alignment horizontal="center" vertical="center" textRotation="0" wrapText="0" indent="0" justifyLastLine="0" shrinkToFit="0" readingOrder="0"/>
      <protection locked="1" hidden="1"/>
    </dxf>
    <dxf>
      <fill>
        <patternFill patternType="solid">
          <fgColor indexed="64"/>
          <bgColor rgb="FFE6E6E6"/>
        </patternFill>
      </fill>
      <alignment horizontal="center" vertical="center" textRotation="0" wrapText="0" indent="0" justifyLastLine="0" shrinkToFit="0" readingOrder="0"/>
      <protection locked="1" hidden="1"/>
    </dxf>
    <dxf>
      <fill>
        <patternFill patternType="solid">
          <fgColor indexed="64"/>
          <bgColor rgb="FFE6E6E6"/>
        </patternFill>
      </fill>
      <alignment horizontal="center" vertical="center" textRotation="0" wrapText="0" indent="0" justifyLastLine="0" shrinkToFit="0" readingOrder="0"/>
      <protection locked="1" hidden="1"/>
    </dxf>
    <dxf>
      <numFmt numFmtId="19" formatCode="dd/mm/yyyy"/>
      <fill>
        <patternFill patternType="solid">
          <fgColor indexed="64"/>
          <bgColor rgb="FFE6E6E6"/>
        </patternFill>
      </fill>
      <alignment horizontal="center" vertical="center" textRotation="0" wrapText="0" indent="0" justifyLastLine="0" shrinkToFit="0" readingOrder="0"/>
      <protection locked="1" hidden="1"/>
    </dxf>
    <dxf>
      <numFmt numFmtId="19" formatCode="dd/mm/yyyy"/>
      <fill>
        <patternFill patternType="solid">
          <fgColor indexed="64"/>
          <bgColor rgb="FFE6E6E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1"/>
    </dxf>
    <dxf>
      <numFmt numFmtId="19" formatCode="dd/mm/yyyy"/>
      <fill>
        <patternFill patternType="solid">
          <fgColor indexed="64"/>
          <bgColor rgb="FFE6E6E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1"/>
    </dxf>
    <dxf>
      <fill>
        <patternFill patternType="solid">
          <fgColor indexed="64"/>
          <bgColor rgb="FFE6E6E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1"/>
    </dxf>
    <dxf>
      <fill>
        <patternFill patternType="solid">
          <fgColor indexed="64"/>
          <bgColor rgb="FFE6E6E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1"/>
    </dxf>
    <dxf>
      <fill>
        <patternFill patternType="solid">
          <fgColor indexed="64"/>
          <bgColor rgb="FFE6E6E6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0.34998626667073579"/>
        <name val="Calibri"/>
        <scheme val="minor"/>
      </font>
      <fill>
        <patternFill patternType="solid">
          <fgColor indexed="64"/>
          <bgColor rgb="FFE6E6E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1"/>
    </dxf>
    <dxf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numFmt numFmtId="19" formatCode="dd/mm/yyyy"/>
      <fill>
        <patternFill patternType="solid">
          <fgColor indexed="64"/>
          <bgColor rgb="FFE6E6E6"/>
        </patternFill>
      </fill>
      <alignment horizontal="center" vertical="center" textRotation="0" wrapText="0" indent="0" justifyLastLine="0" shrinkToFit="0" readingOrder="0"/>
      <protection locked="1" hidden="1"/>
    </dxf>
    <dxf>
      <numFmt numFmtId="1" formatCode="0"/>
      <fill>
        <patternFill patternType="solid">
          <fgColor indexed="64"/>
          <bgColor rgb="FFE6E6E6"/>
        </patternFill>
      </fill>
      <alignment horizontal="center" vertical="center" textRotation="0" wrapText="0" indent="0" justifyLastLine="0" shrinkToFit="0" readingOrder="0"/>
      <protection locked="1" hidden="1"/>
    </dxf>
    <dxf>
      <numFmt numFmtId="19" formatCode="dd/mm/yyyy"/>
      <alignment horizontal="center" vertical="center" textRotation="0" wrapText="0" indent="0" justifyLastLine="0" shrinkToFit="0" readingOrder="0"/>
      <protection locked="1" hidden="1"/>
    </dxf>
    <dxf>
      <numFmt numFmtId="19" formatCode="dd/mm/yyyy"/>
      <alignment horizontal="center" vertical="center" textRotation="0" wrapText="0" indent="0" justifyLastLine="0" shrinkToFit="0" readingOrder="0"/>
      <protection locked="1" hidden="1"/>
    </dxf>
    <dxf>
      <fill>
        <patternFill patternType="solid">
          <fgColor indexed="64"/>
          <bgColor rgb="FFE6E6E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1" hidden="1"/>
    </dxf>
    <dxf>
      <alignment horizontal="left" vertical="center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1" hidden="1"/>
    </dxf>
    <dxf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1"/>
    </dxf>
    <dxf>
      <alignment horizontal="left" vertical="center" textRotation="0" wrapText="1" indent="0" justifyLastLine="0" shrinkToFit="0" readingOrder="0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1" hidden="1"/>
    </dxf>
    <dxf>
      <numFmt numFmtId="1" formatCode="0"/>
      <fill>
        <patternFill patternType="solid">
          <fgColor indexed="64"/>
          <bgColor rgb="FFE6E6E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1" hidden="1"/>
    </dxf>
    <dxf>
      <fill>
        <patternFill patternType="solid">
          <fgColor indexed="64"/>
          <bgColor rgb="FFE6E6E6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1" hidden="1"/>
    </dxf>
    <dxf>
      <numFmt numFmtId="19" formatCode="dd/mm/yyyy"/>
      <alignment horizontal="center" vertical="center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1" hidden="1"/>
    </dxf>
    <dxf>
      <numFmt numFmtId="19" formatCode="dd/mm/yyyy"/>
      <alignment horizontal="center" vertical="center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1" hidden="1"/>
    </dxf>
    <dxf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1" hidden="1"/>
    </dxf>
    <dxf>
      <fill>
        <patternFill patternType="solid">
          <fgColor indexed="64"/>
          <bgColor rgb="FFE6E6E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1" hidden="1"/>
    </dxf>
    <dxf>
      <alignment horizontal="left" vertical="center" textRotation="0" wrapText="0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1" hidden="1"/>
    </dxf>
    <dxf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</border>
      <protection locked="1" hidden="1"/>
    </dxf>
    <dxf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1"/>
    </dxf>
    <dxf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1"/>
    </dxf>
    <dxf>
      <fill>
        <patternFill patternType="solid">
          <fgColor indexed="64"/>
          <bgColor rgb="FFE6E6E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1"/>
    </dxf>
    <dxf>
      <fill>
        <patternFill patternType="solid">
          <fgColor indexed="64"/>
          <bgColor rgb="FFE6E6E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1"/>
    </dxf>
    <dxf>
      <numFmt numFmtId="19" formatCode="dd/mm/yyyy"/>
      <fill>
        <patternFill patternType="solid">
          <fgColor indexed="64"/>
          <bgColor rgb="FFE6E6E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1"/>
    </dxf>
    <dxf>
      <numFmt numFmtId="19" formatCode="dd/mm/yyyy"/>
      <fill>
        <patternFill patternType="solid">
          <fgColor indexed="64"/>
          <bgColor rgb="FFE6E6E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numFmt numFmtId="0" formatCode="General"/>
      <fill>
        <patternFill patternType="solid">
          <fgColor indexed="64"/>
          <bgColor rgb="FFE6E6E6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alignment horizontal="left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fill>
        <patternFill patternType="solid">
          <fgColor indexed="64"/>
          <bgColor rgb="FFE6E6E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1"/>
    </dxf>
    <dxf>
      <fill>
        <patternFill patternType="solid">
          <fgColor indexed="64"/>
          <bgColor rgb="FFE6E6E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1"/>
    </dxf>
    <dxf>
      <fill>
        <patternFill patternType="solid">
          <fgColor indexed="64"/>
          <bgColor rgb="FFE6E6E6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0.34998626667073579"/>
        <name val="Calibri"/>
        <scheme val="minor"/>
      </font>
      <fill>
        <patternFill patternType="solid">
          <fgColor indexed="64"/>
          <bgColor rgb="FFE6E6E6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1"/>
    </dxf>
    <dxf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</border>
      <protection locked="1" hidden="1"/>
    </dxf>
    <dxf>
      <numFmt numFmtId="1" formatCode="0"/>
      <fill>
        <patternFill patternType="solid">
          <fgColor indexed="64"/>
          <bgColor rgb="FFE6E6E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1"/>
    </dxf>
    <dxf>
      <numFmt numFmtId="19" formatCode="dd/mm/yyyy"/>
      <fill>
        <patternFill patternType="solid">
          <fgColor indexed="64"/>
          <bgColor rgb="FFE6E6E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1"/>
    </dxf>
    <dxf>
      <alignment horizontal="left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1"/>
    </dxf>
    <dxf>
      <alignment horizontal="left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1"/>
    </dxf>
    <dxf>
      <numFmt numFmtId="19" formatCode="dd/mm/yyyy"/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1"/>
    </dxf>
    <dxf>
      <numFmt numFmtId="19" formatCode="dd/mm/yyyy"/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1"/>
    </dxf>
    <dxf>
      <numFmt numFmtId="0" formatCode="General"/>
      <fill>
        <patternFill patternType="solid">
          <fgColor indexed="64"/>
          <bgColor rgb="FFE6E6E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scheme val="minor"/>
      </font>
      <numFmt numFmtId="173" formatCode="0.00000000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72" formatCode="0.0"/>
      <fill>
        <patternFill patternType="solid">
          <fgColor indexed="64"/>
          <bgColor rgb="FFE6E6E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E6E6E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000000000\-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8" formatCode="000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rgb="FFE6E6E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fill>
        <patternFill patternType="solid">
          <fgColor indexed="64"/>
          <bgColor rgb="FFE6E6E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0.34998626667073579"/>
        <name val="Arial"/>
        <scheme val="none"/>
      </font>
      <fill>
        <patternFill patternType="solid">
          <fgColor indexed="64"/>
          <bgColor rgb="FFE6E6E6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1" hidden="1"/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rgb="FFFFFF7D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FF7D"/>
        </patternFill>
      </fill>
    </dxf>
    <dxf>
      <fill>
        <patternFill>
          <bgColor theme="6" tint="0.59996337778862885"/>
        </patternFill>
      </fill>
    </dxf>
    <dxf>
      <fill>
        <patternFill>
          <bgColor rgb="FFFFFF9F"/>
        </patternFill>
      </fill>
    </dxf>
    <dxf>
      <fill>
        <patternFill>
          <bgColor theme="5" tint="0.79998168889431442"/>
        </patternFill>
      </fill>
    </dxf>
    <dxf>
      <border outline="0">
        <top style="thin">
          <color theme="0" tint="-0.34998626667073579"/>
        </top>
      </border>
    </dxf>
    <dxf>
      <border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bottom style="thin">
          <color theme="0" tint="-0.34998626667073579"/>
        </bottom>
      </border>
    </dxf>
    <dxf>
      <border outline="0">
        <top style="thin">
          <color theme="0" tint="-0.24994659260841701"/>
        </top>
      </border>
    </dxf>
    <dxf>
      <border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 outline="0">
        <bottom style="thin">
          <color theme="0" tint="-0.24994659260841701"/>
        </bottom>
      </border>
    </dxf>
    <dxf>
      <font>
        <color rgb="FFE6E6E6"/>
      </font>
    </dxf>
    <dxf>
      <font>
        <color rgb="FFE6E6E6"/>
      </font>
    </dxf>
    <dxf>
      <fill>
        <patternFill>
          <bgColor theme="6" tint="0.59996337778862885"/>
        </patternFill>
      </fill>
    </dxf>
    <dxf>
      <fill>
        <patternFill>
          <bgColor rgb="FFFFFF97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FFFF97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79998168889431442"/>
        </patternFill>
      </fill>
    </dxf>
    <dxf>
      <border outline="0">
        <top style="thin">
          <color theme="0" tint="-0.24994659260841701"/>
        </top>
      </border>
    </dxf>
    <dxf>
      <border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 outline="0">
        <bottom style="thin">
          <color theme="0" tint="-0.24994659260841701"/>
        </bottom>
      </border>
    </dxf>
    <dxf>
      <border outline="0">
        <top style="thin">
          <color theme="0" tint="-0.34998626667073579"/>
        </top>
      </border>
    </dxf>
    <dxf>
      <border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bottom style="thin">
          <color theme="0" tint="-0.34998626667073579"/>
        </bottom>
      </border>
    </dxf>
    <dxf>
      <font>
        <b/>
        <i val="0"/>
        <color theme="0"/>
      </font>
      <fill>
        <patternFill>
          <bgColor theme="4"/>
        </patternFill>
      </fill>
    </dxf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</dxfs>
  <tableStyles count="1" defaultTableStyle="TableStyleMedium9" defaultPivotStyle="PivotStyleLight16">
    <tableStyle name="Minha Tabela" pivot="0" count="2">
      <tableStyleElement type="wholeTable" dxfId="115"/>
      <tableStyleElement type="headerRow" dxfId="114"/>
    </tableStyle>
  </tableStyles>
  <colors>
    <mruColors>
      <color rgb="FFE2E2E2"/>
      <color rgb="FFFFFF7D"/>
      <color rgb="FFFFFF57"/>
      <color rgb="FFE6E6E6"/>
      <color rgb="FFFFFF97"/>
      <color rgb="FFFFFF93"/>
      <color rgb="FFBABABA"/>
      <color rgb="FFF0F0F0"/>
      <color rgb="FFFFDE75"/>
      <color rgb="FFFFFF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Res!$B$11</c:f>
              <c:strCache>
                <c:ptCount val="1"/>
                <c:pt idx="0">
                  <c:v>No prazo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Res!$C$10:$N$10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Res!$C$11:$N$11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"/>
          <c:order val="1"/>
          <c:tx>
            <c:strRef>
              <c:f>Res!$B$12</c:f>
              <c:strCache>
                <c:ptCount val="1"/>
                <c:pt idx="0">
                  <c:v>Vencido</c:v>
                </c:pt>
              </c:strCache>
            </c:strRef>
          </c:tx>
          <c:invertIfNegative val="0"/>
          <c:cat>
            <c:strRef>
              <c:f>Res!$C$10:$N$10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Res!$C$12:$N$12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2"/>
          <c:order val="2"/>
          <c:tx>
            <c:strRef>
              <c:f>Res!$B$13</c:f>
              <c:strCache>
                <c:ptCount val="1"/>
                <c:pt idx="0">
                  <c:v>Agendar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Res!$C$10:$N$10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Res!$C$13:$N$13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198976256"/>
        <c:axId val="198977792"/>
      </c:barChart>
      <c:catAx>
        <c:axId val="198976256"/>
        <c:scaling>
          <c:orientation val="minMax"/>
        </c:scaling>
        <c:delete val="0"/>
        <c:axPos val="b"/>
        <c:majorTickMark val="out"/>
        <c:minorTickMark val="none"/>
        <c:tickLblPos val="nextTo"/>
        <c:crossAx val="198977792"/>
        <c:crosses val="autoZero"/>
        <c:auto val="1"/>
        <c:lblAlgn val="ctr"/>
        <c:lblOffset val="100"/>
        <c:noMultiLvlLbl val="0"/>
      </c:catAx>
      <c:valAx>
        <c:axId val="19897779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98976256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legend>
      <c:legendPos val="b"/>
      <c:layout/>
      <c:overlay val="0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/>
            </a:pPr>
            <a:r>
              <a:rPr lang="pt-BR" sz="1100" b="0"/>
              <a:t>Funcionários por faixa etária</a:t>
            </a:r>
          </a:p>
        </c:rich>
      </c:tx>
      <c:overlay val="0"/>
    </c:title>
    <c:autoTitleDeleted val="0"/>
    <c:plotArea>
      <c:layout/>
      <c:doughnutChart>
        <c:varyColors val="1"/>
        <c:ser>
          <c:idx val="0"/>
          <c:order val="0"/>
          <c:tx>
            <c:strRef>
              <c:f>Res!$I$40</c:f>
              <c:strCache>
                <c:ptCount val="1"/>
                <c:pt idx="0">
                  <c:v>Total</c:v>
                </c:pt>
              </c:strCache>
            </c:strRef>
          </c:tx>
          <c:dLbls>
            <c:spPr>
              <a:solidFill>
                <a:schemeClr val="bg1"/>
              </a:solidFill>
            </c:spPr>
            <c:txPr>
              <a:bodyPr/>
              <a:lstStyle/>
              <a:p>
                <a:pPr>
                  <a:defRPr sz="900"/>
                </a:pPr>
                <a:endParaRPr lang="pt-B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Res!$H$41:$H$44</c:f>
              <c:strCache>
                <c:ptCount val="4"/>
                <c:pt idx="0">
                  <c:v>De 18 a 29 anos</c:v>
                </c:pt>
                <c:pt idx="1">
                  <c:v>De 30 a 45 anos</c:v>
                </c:pt>
                <c:pt idx="2">
                  <c:v>De 46 a 59 anos</c:v>
                </c:pt>
                <c:pt idx="3">
                  <c:v>Acima de 59 anos</c:v>
                </c:pt>
              </c:strCache>
            </c:strRef>
          </c:cat>
          <c:val>
            <c:numRef>
              <c:f>Res!$I$41:$I$44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40"/>
      </c:doughnutChart>
    </c:plotArea>
    <c:legend>
      <c:legendPos val="b"/>
      <c:overlay val="0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Res!$B$11</c:f>
              <c:strCache>
                <c:ptCount val="1"/>
                <c:pt idx="0">
                  <c:v>No prazo</c:v>
                </c:pt>
              </c:strCache>
            </c:strRef>
          </c:tx>
          <c:invertIfNegative val="0"/>
          <c:cat>
            <c:strRef>
              <c:f>Res!$C$10:$N$10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Res!$C$11:$N$11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"/>
          <c:order val="1"/>
          <c:tx>
            <c:strRef>
              <c:f>Res!$B$12</c:f>
              <c:strCache>
                <c:ptCount val="1"/>
                <c:pt idx="0">
                  <c:v>Vencido</c:v>
                </c:pt>
              </c:strCache>
            </c:strRef>
          </c:tx>
          <c:invertIfNegative val="0"/>
          <c:cat>
            <c:strRef>
              <c:f>Res!$C$10:$N$10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Res!$C$12:$N$12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2"/>
          <c:order val="2"/>
          <c:tx>
            <c:strRef>
              <c:f>Res!$B$13</c:f>
              <c:strCache>
                <c:ptCount val="1"/>
                <c:pt idx="0">
                  <c:v>Agendar</c:v>
                </c:pt>
              </c:strCache>
            </c:strRef>
          </c:tx>
          <c:invertIfNegative val="0"/>
          <c:cat>
            <c:strRef>
              <c:f>Res!$C$10:$N$10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Res!$C$13:$N$13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200155520"/>
        <c:axId val="200157056"/>
      </c:barChart>
      <c:catAx>
        <c:axId val="200155520"/>
        <c:scaling>
          <c:orientation val="minMax"/>
        </c:scaling>
        <c:delete val="0"/>
        <c:axPos val="b"/>
        <c:majorTickMark val="out"/>
        <c:minorTickMark val="none"/>
        <c:tickLblPos val="nextTo"/>
        <c:crossAx val="200157056"/>
        <c:crosses val="autoZero"/>
        <c:auto val="1"/>
        <c:lblAlgn val="ctr"/>
        <c:lblOffset val="100"/>
        <c:noMultiLvlLbl val="0"/>
      </c:catAx>
      <c:valAx>
        <c:axId val="20015705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00155520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legend>
      <c:legendPos val="b"/>
      <c:overlay val="0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Res!$B$17</c:f>
              <c:strCache>
                <c:ptCount val="1"/>
                <c:pt idx="0">
                  <c:v>Reciclagem De Formação De Vigilantes</c:v>
                </c:pt>
              </c:strCache>
            </c:strRef>
          </c:tx>
          <c:invertIfNegative val="0"/>
          <c:cat>
            <c:strRef>
              <c:f>Res!$C$16:$N$16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Res!$C$17:$N$17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"/>
          <c:order val="1"/>
          <c:tx>
            <c:strRef>
              <c:f>Res!$B$18</c:f>
              <c:strCache>
                <c:ptCount val="1"/>
                <c:pt idx="0">
                  <c:v>Reciclagem De Transporte De Valores</c:v>
                </c:pt>
              </c:strCache>
            </c:strRef>
          </c:tx>
          <c:invertIfNegative val="0"/>
          <c:cat>
            <c:strRef>
              <c:f>Res!$C$16:$N$16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Res!$C$18:$N$18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2"/>
          <c:order val="2"/>
          <c:tx>
            <c:strRef>
              <c:f>Res!$B$19</c:f>
              <c:strCache>
                <c:ptCount val="1"/>
                <c:pt idx="0">
                  <c:v>Reciclagem De Extensão Em Escolta Armada</c:v>
                </c:pt>
              </c:strCache>
            </c:strRef>
          </c:tx>
          <c:invertIfNegative val="0"/>
          <c:cat>
            <c:strRef>
              <c:f>Res!$C$16:$N$16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Res!$C$19:$N$19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Res!$B$20</c:f>
              <c:strCache>
                <c:ptCount val="1"/>
                <c:pt idx="0">
                  <c:v>Reciclagem Em Segurança Pessoal Privada</c:v>
                </c:pt>
              </c:strCache>
            </c:strRef>
          </c:tx>
          <c:invertIfNegative val="0"/>
          <c:cat>
            <c:strRef>
              <c:f>Res!$C$16:$N$16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Res!$C$20:$N$20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Res!$B$21</c:f>
              <c:strCache>
                <c:ptCount val="1"/>
                <c:pt idx="0">
                  <c:v>0</c:v>
                </c:pt>
              </c:strCache>
            </c:strRef>
          </c:tx>
          <c:invertIfNegative val="0"/>
          <c:cat>
            <c:strRef>
              <c:f>Res!$C$16:$N$16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Res!$C$21:$N$21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Res!$B$22</c:f>
              <c:strCache>
                <c:ptCount val="1"/>
                <c:pt idx="0">
                  <c:v>0</c:v>
                </c:pt>
              </c:strCache>
            </c:strRef>
          </c:tx>
          <c:invertIfNegative val="0"/>
          <c:cat>
            <c:strRef>
              <c:f>Res!$C$16:$N$16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Res!$C$22:$N$22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Res!$B$23</c:f>
              <c:strCache>
                <c:ptCount val="1"/>
                <c:pt idx="0">
                  <c:v>0</c:v>
                </c:pt>
              </c:strCache>
            </c:strRef>
          </c:tx>
          <c:invertIfNegative val="0"/>
          <c:cat>
            <c:strRef>
              <c:f>Res!$C$16:$N$16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Res!$C$23:$N$23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7"/>
          <c:order val="7"/>
          <c:tx>
            <c:strRef>
              <c:f>Res!$B$24</c:f>
              <c:strCache>
                <c:ptCount val="1"/>
                <c:pt idx="0">
                  <c:v>0</c:v>
                </c:pt>
              </c:strCache>
            </c:strRef>
          </c:tx>
          <c:invertIfNegative val="0"/>
          <c:cat>
            <c:strRef>
              <c:f>Res!$C$16:$N$16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Res!$C$24:$N$24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8"/>
          <c:order val="8"/>
          <c:tx>
            <c:strRef>
              <c:f>Res!$B$25</c:f>
              <c:strCache>
                <c:ptCount val="1"/>
                <c:pt idx="0">
                  <c:v>0</c:v>
                </c:pt>
              </c:strCache>
            </c:strRef>
          </c:tx>
          <c:invertIfNegative val="0"/>
          <c:cat>
            <c:strRef>
              <c:f>Res!$C$16:$N$16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Res!$C$25:$N$25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9"/>
          <c:order val="9"/>
          <c:tx>
            <c:strRef>
              <c:f>Res!$B$26</c:f>
              <c:strCache>
                <c:ptCount val="1"/>
                <c:pt idx="0">
                  <c:v>0</c:v>
                </c:pt>
              </c:strCache>
            </c:strRef>
          </c:tx>
          <c:invertIfNegative val="0"/>
          <c:cat>
            <c:strRef>
              <c:f>Res!$C$16:$N$16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Res!$C$26:$N$26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0"/>
        <c:axId val="200229632"/>
        <c:axId val="200231168"/>
      </c:barChart>
      <c:catAx>
        <c:axId val="200229632"/>
        <c:scaling>
          <c:orientation val="minMax"/>
        </c:scaling>
        <c:delete val="0"/>
        <c:axPos val="b"/>
        <c:majorTickMark val="out"/>
        <c:minorTickMark val="none"/>
        <c:tickLblPos val="nextTo"/>
        <c:crossAx val="200231168"/>
        <c:crosses val="autoZero"/>
        <c:auto val="1"/>
        <c:lblAlgn val="ctr"/>
        <c:lblOffset val="100"/>
        <c:noMultiLvlLbl val="0"/>
      </c:catAx>
      <c:valAx>
        <c:axId val="20023116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00229632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legend>
      <c:legendPos val="b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100" b="0"/>
          </a:pPr>
          <a:endParaRPr lang="pt-BR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Res!$B$27</c:f>
              <c:strCache>
                <c:ptCount val="1"/>
                <c:pt idx="0">
                  <c:v>Total Mensal de Treinamentos</c:v>
                </c:pt>
              </c:strCache>
            </c:strRef>
          </c:tx>
          <c:dLbls>
            <c:spPr>
              <a:solidFill>
                <a:schemeClr val="bg1"/>
              </a:solidFill>
            </c:spPr>
            <c:txPr>
              <a:bodyPr/>
              <a:lstStyle/>
              <a:p>
                <a:pPr>
                  <a:defRPr sz="900"/>
                </a:pPr>
                <a:endParaRPr lang="pt-BR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Res!$C$16:$N$16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Res!$C$27:$N$27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100" b="0"/>
          </a:pPr>
          <a:endParaRPr lang="pt-BR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Res!$A$16</c:f>
              <c:strCache>
                <c:ptCount val="1"/>
                <c:pt idx="0">
                  <c:v>Total Acumulado no Ano</c:v>
                </c:pt>
              </c:strCache>
            </c:strRef>
          </c:tx>
          <c:dLbls>
            <c:spPr>
              <a:solidFill>
                <a:schemeClr val="bg1"/>
              </a:solidFill>
            </c:spPr>
            <c:txPr>
              <a:bodyPr/>
              <a:lstStyle/>
              <a:p>
                <a:pPr>
                  <a:defRPr sz="900"/>
                </a:pPr>
                <a:endParaRPr lang="pt-BR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Res!$B$17:$B$26</c:f>
              <c:strCache>
                <c:ptCount val="10"/>
                <c:pt idx="0">
                  <c:v>Reciclagem De Formação De Vigilantes</c:v>
                </c:pt>
                <c:pt idx="1">
                  <c:v>Reciclagem De Transporte De Valores</c:v>
                </c:pt>
                <c:pt idx="2">
                  <c:v>Reciclagem De Extensão Em Escolta Armada</c:v>
                </c:pt>
                <c:pt idx="3">
                  <c:v>Reciclagem Em Segurança Pessoal Privada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strCache>
            </c:strRef>
          </c:cat>
          <c:val>
            <c:numRef>
              <c:f>Res!$A$17:$A$26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Res!$B$31</c:f>
              <c:strCache>
                <c:ptCount val="1"/>
                <c:pt idx="0">
                  <c:v>Férias Vencida</c:v>
                </c:pt>
              </c:strCache>
            </c:strRef>
          </c:tx>
          <c:marker>
            <c:symbol val="none"/>
          </c:marker>
          <c:cat>
            <c:strRef>
              <c:f>Res!$C$30:$N$30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Res!$C$31:$N$31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Res!$B$32</c:f>
              <c:strCache>
                <c:ptCount val="1"/>
                <c:pt idx="0">
                  <c:v>No Prazo</c:v>
                </c:pt>
              </c:strCache>
            </c:strRef>
          </c:tx>
          <c:marker>
            <c:symbol val="none"/>
          </c:marker>
          <c:cat>
            <c:strRef>
              <c:f>Res!$C$30:$N$30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Res!$C$32:$N$32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Res!$B$33</c:f>
              <c:strCache>
                <c:ptCount val="1"/>
                <c:pt idx="0">
                  <c:v>Agendar</c:v>
                </c:pt>
              </c:strCache>
            </c:strRef>
          </c:tx>
          <c:marker>
            <c:symbol val="none"/>
          </c:marker>
          <c:cat>
            <c:strRef>
              <c:f>Res!$C$30:$N$30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Res!$C$33:$N$33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00419968"/>
        <c:axId val="200429952"/>
      </c:lineChart>
      <c:catAx>
        <c:axId val="200419968"/>
        <c:scaling>
          <c:orientation val="minMax"/>
        </c:scaling>
        <c:delete val="0"/>
        <c:axPos val="b"/>
        <c:majorTickMark val="out"/>
        <c:minorTickMark val="none"/>
        <c:tickLblPos val="nextTo"/>
        <c:crossAx val="200429952"/>
        <c:crosses val="autoZero"/>
        <c:auto val="1"/>
        <c:lblAlgn val="ctr"/>
        <c:lblOffset val="100"/>
        <c:noMultiLvlLbl val="0"/>
      </c:catAx>
      <c:valAx>
        <c:axId val="20042995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00419968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legend>
      <c:legendPos val="b"/>
      <c:overlay val="0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100" b="0"/>
          </a:pPr>
          <a:endParaRPr lang="pt-BR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Res!$B$37</c:f>
              <c:strCache>
                <c:ptCount val="1"/>
                <c:pt idx="0">
                  <c:v>Aniversariantes no mês</c:v>
                </c:pt>
              </c:strCache>
            </c:strRef>
          </c:tx>
          <c:dLbls>
            <c:spPr>
              <a:solidFill>
                <a:schemeClr val="bg1"/>
              </a:solidFill>
            </c:spPr>
            <c:txPr>
              <a:bodyPr/>
              <a:lstStyle/>
              <a:p>
                <a:pPr>
                  <a:defRPr sz="900"/>
                </a:pPr>
                <a:endParaRPr lang="pt-BR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Res!$C$36:$N$36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Res!$C$37:$N$37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100" b="0"/>
          </a:pPr>
          <a:endParaRPr lang="pt-BR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Res!$B$38</c:f>
              <c:strCache>
                <c:ptCount val="1"/>
                <c:pt idx="0">
                  <c:v>Vencimento de férias no mês</c:v>
                </c:pt>
              </c:strCache>
            </c:strRef>
          </c:tx>
          <c:dLbls>
            <c:spPr>
              <a:solidFill>
                <a:schemeClr val="bg1"/>
              </a:solidFill>
            </c:spPr>
            <c:txPr>
              <a:bodyPr/>
              <a:lstStyle/>
              <a:p>
                <a:pPr>
                  <a:defRPr sz="900"/>
                </a:pPr>
                <a:endParaRPr lang="pt-BR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Res!$C$36:$N$36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Res!$C$38:$N$38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Res!$B$41</c:f>
              <c:strCache>
                <c:ptCount val="1"/>
                <c:pt idx="0">
                  <c:v>Idade média dos funcionários</c:v>
                </c:pt>
              </c:strCache>
            </c:strRef>
          </c:tx>
          <c:invertIfNegative val="0"/>
          <c:cat>
            <c:strRef>
              <c:f>Res!$C$40</c:f>
              <c:strCache>
                <c:ptCount val="1"/>
                <c:pt idx="0">
                  <c:v>Médias</c:v>
                </c:pt>
              </c:strCache>
            </c:strRef>
          </c:cat>
          <c:val>
            <c:numRef>
              <c:f>Res!$C$41</c:f>
              <c:numCache>
                <c:formatCode>0.00</c:formatCode>
                <c:ptCount val="1"/>
                <c:pt idx="0">
                  <c:v>38</c:v>
                </c:pt>
              </c:numCache>
            </c:numRef>
          </c:val>
        </c:ser>
        <c:ser>
          <c:idx val="1"/>
          <c:order val="1"/>
          <c:tx>
            <c:strRef>
              <c:f>Res!$B$42</c:f>
              <c:strCache>
                <c:ptCount val="1"/>
                <c:pt idx="0">
                  <c:v>Média de anos de empresa</c:v>
                </c:pt>
              </c:strCache>
            </c:strRef>
          </c:tx>
          <c:invertIfNegative val="0"/>
          <c:cat>
            <c:strRef>
              <c:f>Res!$C$40</c:f>
              <c:strCache>
                <c:ptCount val="1"/>
                <c:pt idx="0">
                  <c:v>Médias</c:v>
                </c:pt>
              </c:strCache>
            </c:strRef>
          </c:cat>
          <c:val>
            <c:numRef>
              <c:f>Res!$C$42</c:f>
              <c:numCache>
                <c:formatCode>0.00</c:formatCode>
                <c:ptCount val="1"/>
                <c:pt idx="0">
                  <c:v>1.4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200830336"/>
        <c:axId val="200832128"/>
      </c:barChart>
      <c:catAx>
        <c:axId val="200830336"/>
        <c:scaling>
          <c:orientation val="minMax"/>
        </c:scaling>
        <c:delete val="1"/>
        <c:axPos val="b"/>
        <c:majorTickMark val="out"/>
        <c:minorTickMark val="none"/>
        <c:tickLblPos val="nextTo"/>
        <c:crossAx val="200832128"/>
        <c:crosses val="autoZero"/>
        <c:auto val="1"/>
        <c:lblAlgn val="ctr"/>
        <c:lblOffset val="100"/>
        <c:noMultiLvlLbl val="0"/>
      </c:catAx>
      <c:valAx>
        <c:axId val="20083212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200830336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legend>
      <c:legendPos val="b"/>
      <c:overlay val="0"/>
      <c:txPr>
        <a:bodyPr/>
        <a:lstStyle/>
        <a:p>
          <a:pPr>
            <a:defRPr sz="105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/>
            </a:pPr>
            <a:r>
              <a:rPr lang="en-US" sz="1100" b="0"/>
              <a:t>Funcionários por gênero</a:t>
            </a:r>
          </a:p>
        </c:rich>
      </c:tx>
      <c:overlay val="0"/>
    </c:title>
    <c:autoTitleDeleted val="0"/>
    <c:plotArea>
      <c:layout/>
      <c:doughnutChart>
        <c:varyColors val="1"/>
        <c:ser>
          <c:idx val="0"/>
          <c:order val="0"/>
          <c:tx>
            <c:strRef>
              <c:f>Res!$F$40</c:f>
              <c:strCache>
                <c:ptCount val="1"/>
                <c:pt idx="0">
                  <c:v>Total</c:v>
                </c:pt>
              </c:strCache>
            </c:strRef>
          </c:tx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</c:dPt>
          <c:dLbls>
            <c:spPr>
              <a:solidFill>
                <a:schemeClr val="bg1"/>
              </a:solidFill>
            </c:spPr>
            <c:txPr>
              <a:bodyPr/>
              <a:lstStyle/>
              <a:p>
                <a:pPr>
                  <a:defRPr sz="900"/>
                </a:pPr>
                <a:endParaRPr lang="pt-B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Res!$E$41:$E$42</c:f>
              <c:strCache>
                <c:ptCount val="2"/>
                <c:pt idx="0">
                  <c:v>Homens</c:v>
                </c:pt>
                <c:pt idx="1">
                  <c:v>Mulheres</c:v>
                </c:pt>
              </c:strCache>
            </c:strRef>
          </c:cat>
          <c:val>
            <c:numRef>
              <c:f>Res!$F$41:$F$42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40"/>
      </c:doughnutChart>
    </c:plotArea>
    <c:legend>
      <c:legendPos val="b"/>
      <c:overlay val="0"/>
      <c:txPr>
        <a:bodyPr/>
        <a:lstStyle/>
        <a:p>
          <a:pPr>
            <a:defRPr sz="105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Res!$B$17</c:f>
              <c:strCache>
                <c:ptCount val="1"/>
                <c:pt idx="0">
                  <c:v>Reciclagem De Formação De Vigilantes</c:v>
                </c:pt>
              </c:strCache>
            </c:strRef>
          </c:tx>
          <c:invertIfNegative val="0"/>
          <c:cat>
            <c:strRef>
              <c:f>Res!$C$16:$N$16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Res!$C$17:$N$17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"/>
          <c:order val="1"/>
          <c:tx>
            <c:strRef>
              <c:f>Res!$B$18</c:f>
              <c:strCache>
                <c:ptCount val="1"/>
                <c:pt idx="0">
                  <c:v>Reciclagem De Transporte De Valores</c:v>
                </c:pt>
              </c:strCache>
            </c:strRef>
          </c:tx>
          <c:invertIfNegative val="0"/>
          <c:cat>
            <c:strRef>
              <c:f>Res!$C$16:$N$16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Res!$C$18:$N$18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2"/>
          <c:order val="2"/>
          <c:tx>
            <c:strRef>
              <c:f>Res!$B$19</c:f>
              <c:strCache>
                <c:ptCount val="1"/>
                <c:pt idx="0">
                  <c:v>Reciclagem De Extensão Em Escolta Armada</c:v>
                </c:pt>
              </c:strCache>
            </c:strRef>
          </c:tx>
          <c:invertIfNegative val="0"/>
          <c:cat>
            <c:strRef>
              <c:f>Res!$C$16:$N$16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Res!$C$19:$N$19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Res!$B$20</c:f>
              <c:strCache>
                <c:ptCount val="1"/>
                <c:pt idx="0">
                  <c:v>Reciclagem Em Segurança Pessoal Privada</c:v>
                </c:pt>
              </c:strCache>
            </c:strRef>
          </c:tx>
          <c:invertIfNegative val="0"/>
          <c:cat>
            <c:strRef>
              <c:f>Res!$C$16:$N$16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Res!$C$20:$N$20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Res!$B$21</c:f>
              <c:strCache>
                <c:ptCount val="1"/>
                <c:pt idx="0">
                  <c:v>0</c:v>
                </c:pt>
              </c:strCache>
            </c:strRef>
          </c:tx>
          <c:invertIfNegative val="0"/>
          <c:cat>
            <c:strRef>
              <c:f>Res!$C$16:$N$16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Res!$C$21:$N$21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Res!$B$22</c:f>
              <c:strCache>
                <c:ptCount val="1"/>
                <c:pt idx="0">
                  <c:v>0</c:v>
                </c:pt>
              </c:strCache>
            </c:strRef>
          </c:tx>
          <c:invertIfNegative val="0"/>
          <c:cat>
            <c:strRef>
              <c:f>Res!$C$16:$N$16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Res!$C$22:$N$22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Res!$B$23</c:f>
              <c:strCache>
                <c:ptCount val="1"/>
                <c:pt idx="0">
                  <c:v>0</c:v>
                </c:pt>
              </c:strCache>
            </c:strRef>
          </c:tx>
          <c:invertIfNegative val="0"/>
          <c:cat>
            <c:strRef>
              <c:f>Res!$C$16:$N$16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Res!$C$23:$N$23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7"/>
          <c:order val="7"/>
          <c:tx>
            <c:strRef>
              <c:f>Res!$B$24</c:f>
              <c:strCache>
                <c:ptCount val="1"/>
                <c:pt idx="0">
                  <c:v>0</c:v>
                </c:pt>
              </c:strCache>
            </c:strRef>
          </c:tx>
          <c:invertIfNegative val="0"/>
          <c:cat>
            <c:strRef>
              <c:f>Res!$C$16:$N$16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Res!$C$24:$N$24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8"/>
          <c:order val="8"/>
          <c:tx>
            <c:strRef>
              <c:f>Res!$B$25</c:f>
              <c:strCache>
                <c:ptCount val="1"/>
                <c:pt idx="0">
                  <c:v>0</c:v>
                </c:pt>
              </c:strCache>
            </c:strRef>
          </c:tx>
          <c:invertIfNegative val="0"/>
          <c:cat>
            <c:strRef>
              <c:f>Res!$C$16:$N$16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Res!$C$25:$N$25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9"/>
          <c:order val="9"/>
          <c:tx>
            <c:strRef>
              <c:f>Res!$B$26</c:f>
              <c:strCache>
                <c:ptCount val="1"/>
                <c:pt idx="0">
                  <c:v>0</c:v>
                </c:pt>
              </c:strCache>
            </c:strRef>
          </c:tx>
          <c:invertIfNegative val="0"/>
          <c:cat>
            <c:strRef>
              <c:f>Res!$C$16:$N$16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Res!$C$26:$N$26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0"/>
        <c:axId val="199431680"/>
        <c:axId val="199433216"/>
      </c:barChart>
      <c:catAx>
        <c:axId val="199431680"/>
        <c:scaling>
          <c:orientation val="minMax"/>
        </c:scaling>
        <c:delete val="0"/>
        <c:axPos val="b"/>
        <c:majorTickMark val="out"/>
        <c:minorTickMark val="none"/>
        <c:tickLblPos val="nextTo"/>
        <c:crossAx val="199433216"/>
        <c:crosses val="autoZero"/>
        <c:auto val="1"/>
        <c:lblAlgn val="ctr"/>
        <c:lblOffset val="100"/>
        <c:noMultiLvlLbl val="0"/>
      </c:catAx>
      <c:valAx>
        <c:axId val="19943321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99431680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legend>
      <c:legendPos val="b"/>
      <c:layout>
        <c:manualLayout>
          <c:xMode val="edge"/>
          <c:yMode val="edge"/>
          <c:x val="2.9167772876557963E-2"/>
          <c:y val="0.66666447944007001"/>
          <c:w val="0.95143746822223141"/>
          <c:h val="0.30555774278215225"/>
        </c:manualLayout>
      </c:layout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/>
            </a:pPr>
            <a:r>
              <a:rPr lang="pt-BR" sz="1100" b="0"/>
              <a:t>Funcionários por faixa etária</a:t>
            </a:r>
          </a:p>
        </c:rich>
      </c:tx>
      <c:overlay val="0"/>
    </c:title>
    <c:autoTitleDeleted val="0"/>
    <c:plotArea>
      <c:layout/>
      <c:doughnutChart>
        <c:varyColors val="1"/>
        <c:ser>
          <c:idx val="0"/>
          <c:order val="0"/>
          <c:tx>
            <c:strRef>
              <c:f>Res!$I$40</c:f>
              <c:strCache>
                <c:ptCount val="1"/>
                <c:pt idx="0">
                  <c:v>Total</c:v>
                </c:pt>
              </c:strCache>
            </c:strRef>
          </c:tx>
          <c:dLbls>
            <c:spPr>
              <a:solidFill>
                <a:schemeClr val="bg1"/>
              </a:solidFill>
            </c:spPr>
            <c:txPr>
              <a:bodyPr/>
              <a:lstStyle/>
              <a:p>
                <a:pPr>
                  <a:defRPr sz="900"/>
                </a:pPr>
                <a:endParaRPr lang="pt-B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Res!$H$41:$H$44</c:f>
              <c:strCache>
                <c:ptCount val="4"/>
                <c:pt idx="0">
                  <c:v>De 18 a 29 anos</c:v>
                </c:pt>
                <c:pt idx="1">
                  <c:v>De 30 a 45 anos</c:v>
                </c:pt>
                <c:pt idx="2">
                  <c:v>De 46 a 59 anos</c:v>
                </c:pt>
                <c:pt idx="3">
                  <c:v>Acima de 59 anos</c:v>
                </c:pt>
              </c:strCache>
            </c:strRef>
          </c:cat>
          <c:val>
            <c:numRef>
              <c:f>Res!$I$41:$I$44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40"/>
      </c:doughnutChart>
    </c:plotArea>
    <c:legend>
      <c:legendPos val="b"/>
      <c:overlay val="0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/>
            </a:pPr>
            <a:r>
              <a:rPr lang="pt-BR" sz="1100" b="0"/>
              <a:t>Indicadores Contratuais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Das!$AA$18</c:f>
              <c:strCache>
                <c:ptCount val="1"/>
                <c:pt idx="0">
                  <c:v>Aniversariantes no mês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sz="900"/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Das!$AB$17:$AM$17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Das!$AB$18:$AM$18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"/>
          <c:order val="1"/>
          <c:tx>
            <c:strRef>
              <c:f>Das!$AA$19</c:f>
              <c:strCache>
                <c:ptCount val="1"/>
                <c:pt idx="0">
                  <c:v>Vencimento de férias no mês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sz="900"/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Das!$AB$17:$AM$17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Das!$AB$19:$AM$19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0"/>
        <c:axId val="200709632"/>
        <c:axId val="200711168"/>
      </c:barChart>
      <c:catAx>
        <c:axId val="20070963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pt-BR"/>
          </a:p>
        </c:txPr>
        <c:crossAx val="200711168"/>
        <c:crosses val="autoZero"/>
        <c:auto val="1"/>
        <c:lblAlgn val="ctr"/>
        <c:lblOffset val="100"/>
        <c:noMultiLvlLbl val="0"/>
      </c:catAx>
      <c:valAx>
        <c:axId val="20071116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00709632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legend>
      <c:legendPos val="b"/>
      <c:layout/>
      <c:overlay val="0"/>
      <c:txPr>
        <a:bodyPr/>
        <a:lstStyle/>
        <a:p>
          <a:pPr>
            <a:defRPr sz="8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/>
            </a:pPr>
            <a:r>
              <a:rPr lang="en-US" sz="1100" b="0"/>
              <a:t>Resultados Consolidados do ASO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Das!$AB$2</c:f>
              <c:strCache>
                <c:ptCount val="1"/>
                <c:pt idx="0">
                  <c:v>Total</c:v>
                </c:pt>
              </c:strCache>
            </c:strRef>
          </c:tx>
          <c:spPr>
            <a:ln w="12700">
              <a:solidFill>
                <a:schemeClr val="bg1"/>
              </a:solidFill>
            </a:ln>
          </c:spPr>
          <c:dPt>
            <c:idx val="0"/>
            <c:bubble3D val="0"/>
            <c:spPr>
              <a:solidFill>
                <a:schemeClr val="accent3"/>
              </a:solidFill>
              <a:ln w="12700">
                <a:solidFill>
                  <a:schemeClr val="bg1"/>
                </a:solidFill>
              </a:ln>
            </c:spPr>
          </c:dPt>
          <c:dPt>
            <c:idx val="2"/>
            <c:bubble3D val="0"/>
            <c:spPr>
              <a:solidFill>
                <a:srgbClr val="FFC000"/>
              </a:solidFill>
              <a:ln w="12700">
                <a:solidFill>
                  <a:schemeClr val="bg1"/>
                </a:solidFill>
              </a:ln>
            </c:spPr>
          </c:dPt>
          <c:dLbls>
            <c:spPr>
              <a:solidFill>
                <a:schemeClr val="bg1"/>
              </a:solidFill>
            </c:spPr>
            <c:txPr>
              <a:bodyPr/>
              <a:lstStyle/>
              <a:p>
                <a:pPr>
                  <a:defRPr sz="800"/>
                </a:pPr>
                <a:endParaRPr lang="pt-BR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Das!$AA$3:$AA$5</c:f>
              <c:strCache>
                <c:ptCount val="3"/>
                <c:pt idx="0">
                  <c:v>No Prazo</c:v>
                </c:pt>
                <c:pt idx="1">
                  <c:v>Vencido</c:v>
                </c:pt>
                <c:pt idx="2">
                  <c:v>Agendado</c:v>
                </c:pt>
              </c:strCache>
            </c:strRef>
          </c:cat>
          <c:val>
            <c:numRef>
              <c:f>Das!$AB$3:$AB$5</c:f>
              <c:numCache>
                <c:formatCode>General</c:formatCode>
                <c:ptCount val="3"/>
                <c:pt idx="0">
                  <c:v>0</c:v>
                </c:pt>
                <c:pt idx="1">
                  <c:v>1</c:v>
                </c:pt>
                <c:pt idx="2">
                  <c:v>0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/>
            </a:pPr>
            <a:r>
              <a:rPr lang="en-US" sz="1100" b="0"/>
              <a:t>Resultado dos Afastamentos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Das!$AB$7</c:f>
              <c:strCache>
                <c:ptCount val="1"/>
                <c:pt idx="0">
                  <c:v>Total</c:v>
                </c:pt>
              </c:strCache>
            </c:strRef>
          </c:tx>
          <c:spPr>
            <a:ln w="12700">
              <a:solidFill>
                <a:schemeClr val="bg1"/>
              </a:solidFill>
            </a:ln>
          </c:spPr>
          <c:dPt>
            <c:idx val="0"/>
            <c:bubble3D val="0"/>
            <c:spPr>
              <a:solidFill>
                <a:schemeClr val="accent2">
                  <a:lumMod val="75000"/>
                </a:schemeClr>
              </a:solidFill>
              <a:ln w="12700">
                <a:solidFill>
                  <a:schemeClr val="bg1"/>
                </a:solidFill>
              </a:ln>
            </c:spPr>
          </c:dPt>
          <c:dLbls>
            <c:spPr>
              <a:solidFill>
                <a:schemeClr val="bg1"/>
              </a:solidFill>
            </c:spPr>
            <c:txPr>
              <a:bodyPr/>
              <a:lstStyle/>
              <a:p>
                <a:pPr>
                  <a:defRPr sz="800"/>
                </a:pPr>
                <a:endParaRPr lang="pt-BR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Das!$AA$8:$AA$10</c:f>
              <c:strCache>
                <c:ptCount val="3"/>
                <c:pt idx="0">
                  <c:v>Afastados Por Doença</c:v>
                </c:pt>
                <c:pt idx="1">
                  <c:v>Afastados Por Acidente</c:v>
                </c:pt>
                <c:pt idx="2">
                  <c:v>Ativos</c:v>
                </c:pt>
              </c:strCache>
            </c:strRef>
          </c:cat>
          <c:val>
            <c:numRef>
              <c:f>Das!$AB$8:$AB$10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1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>
            <a:defRPr sz="8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/>
            </a:pPr>
            <a:r>
              <a:rPr lang="en-US" sz="1100" b="0"/>
              <a:t>Resultado</a:t>
            </a:r>
            <a:r>
              <a:rPr lang="en-US" sz="1100" b="0" baseline="0"/>
              <a:t> dos Treinamentos</a:t>
            </a:r>
            <a:endParaRPr lang="en-US" sz="1100" b="0"/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Das!$AB$12</c:f>
              <c:strCache>
                <c:ptCount val="1"/>
                <c:pt idx="0">
                  <c:v>Total</c:v>
                </c:pt>
              </c:strCache>
            </c:strRef>
          </c:tx>
          <c:spPr>
            <a:ln w="12700">
              <a:solidFill>
                <a:schemeClr val="bg1"/>
              </a:solidFill>
            </a:ln>
          </c:spPr>
          <c:dPt>
            <c:idx val="0"/>
            <c:bubble3D val="0"/>
            <c:spPr>
              <a:solidFill>
                <a:schemeClr val="accent3"/>
              </a:solidFill>
              <a:ln w="12700">
                <a:solidFill>
                  <a:schemeClr val="bg1"/>
                </a:solidFill>
              </a:ln>
            </c:spPr>
          </c:dPt>
          <c:dPt>
            <c:idx val="2"/>
            <c:bubble3D val="0"/>
            <c:spPr>
              <a:solidFill>
                <a:srgbClr val="FFC000"/>
              </a:solidFill>
              <a:ln w="12700">
                <a:solidFill>
                  <a:schemeClr val="bg1"/>
                </a:solidFill>
              </a:ln>
            </c:spPr>
          </c:dPt>
          <c:dLbls>
            <c:spPr>
              <a:solidFill>
                <a:schemeClr val="bg1"/>
              </a:solidFill>
            </c:spPr>
            <c:txPr>
              <a:bodyPr/>
              <a:lstStyle/>
              <a:p>
                <a:pPr>
                  <a:defRPr sz="800"/>
                </a:pPr>
                <a:endParaRPr lang="pt-BR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Das!$AA$13:$AA$15</c:f>
              <c:strCache>
                <c:ptCount val="3"/>
                <c:pt idx="0">
                  <c:v>No Prazo</c:v>
                </c:pt>
                <c:pt idx="1">
                  <c:v>Vencido</c:v>
                </c:pt>
                <c:pt idx="2">
                  <c:v>Agendar</c:v>
                </c:pt>
              </c:strCache>
            </c:strRef>
          </c:cat>
          <c:val>
            <c:numRef>
              <c:f>Das!$AB$13:$AB$15</c:f>
              <c:numCache>
                <c:formatCode>General</c:formatCode>
                <c:ptCount val="3"/>
                <c:pt idx="0">
                  <c:v>1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/>
            </a:pPr>
            <a:r>
              <a:rPr lang="pt-BR" sz="1100" b="0"/>
              <a:t>Top 5 Treinamentos Vencidos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Das!$AB$21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txPr>
              <a:bodyPr/>
              <a:lstStyle/>
              <a:p>
                <a:pPr>
                  <a:defRPr sz="800"/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Das!$AA$22:$AA$26</c:f>
              <c:strCache>
                <c:ptCount val="4"/>
                <c:pt idx="0">
                  <c:v>Reciclagem Em Segurança Pessoal Privada</c:v>
                </c:pt>
                <c:pt idx="1">
                  <c:v>Reciclagem De Extensão Em Escolta Armada</c:v>
                </c:pt>
                <c:pt idx="2">
                  <c:v>Reciclagem De Transporte De Valores</c:v>
                </c:pt>
                <c:pt idx="3">
                  <c:v>Reciclagem De Formação De Vigilantes</c:v>
                </c:pt>
              </c:strCache>
            </c:strRef>
          </c:cat>
          <c:val>
            <c:numRef>
              <c:f>Das!$AB$22:$AB$26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0"/>
        <c:axId val="200983296"/>
        <c:axId val="200985984"/>
      </c:barChart>
      <c:catAx>
        <c:axId val="200983296"/>
        <c:scaling>
          <c:orientation val="maxMin"/>
        </c:scaling>
        <c:delete val="0"/>
        <c:axPos val="l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pt-BR"/>
          </a:p>
        </c:txPr>
        <c:crossAx val="200985984"/>
        <c:crosses val="autoZero"/>
        <c:auto val="1"/>
        <c:lblAlgn val="ctr"/>
        <c:lblOffset val="100"/>
        <c:noMultiLvlLbl val="0"/>
      </c:catAx>
      <c:valAx>
        <c:axId val="200985984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200983296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/>
            </a:pPr>
            <a:r>
              <a:rPr lang="en-US" sz="1100" b="0"/>
              <a:t>Resultado do Controle de Férias (Nº)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Das!$AB$33</c:f>
              <c:strCache>
                <c:ptCount val="1"/>
                <c:pt idx="0">
                  <c:v>Total</c:v>
                </c:pt>
              </c:strCache>
            </c:strRef>
          </c:tx>
          <c:spPr>
            <a:ln w="12700">
              <a:solidFill>
                <a:schemeClr val="bg1"/>
              </a:solidFill>
            </a:ln>
          </c:spPr>
          <c:dPt>
            <c:idx val="0"/>
            <c:bubble3D val="0"/>
            <c:spPr>
              <a:solidFill>
                <a:schemeClr val="accent3"/>
              </a:solidFill>
              <a:ln w="12700">
                <a:solidFill>
                  <a:schemeClr val="bg1"/>
                </a:solidFill>
              </a:ln>
            </c:spPr>
          </c:dPt>
          <c:dPt>
            <c:idx val="1"/>
            <c:bubble3D val="0"/>
            <c:spPr>
              <a:solidFill>
                <a:srgbClr val="FFC000"/>
              </a:solidFill>
              <a:ln w="12700">
                <a:solidFill>
                  <a:schemeClr val="bg1"/>
                </a:solidFill>
              </a:ln>
            </c:spPr>
          </c:dPt>
          <c:dPt>
            <c:idx val="2"/>
            <c:bubble3D val="0"/>
            <c:spPr>
              <a:solidFill>
                <a:schemeClr val="accent2"/>
              </a:solidFill>
              <a:ln w="12700">
                <a:solidFill>
                  <a:schemeClr val="bg1"/>
                </a:solidFill>
              </a:ln>
            </c:spPr>
          </c:dPt>
          <c:dLbls>
            <c:spPr>
              <a:solidFill>
                <a:schemeClr val="bg1"/>
              </a:solidFill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Das!$AA$34:$AA$36</c:f>
              <c:strCache>
                <c:ptCount val="3"/>
                <c:pt idx="0">
                  <c:v>No Prazo</c:v>
                </c:pt>
                <c:pt idx="1">
                  <c:v>Agendar</c:v>
                </c:pt>
                <c:pt idx="2">
                  <c:v>Férias Vencida</c:v>
                </c:pt>
              </c:strCache>
            </c:strRef>
          </c:cat>
          <c:val>
            <c:numRef>
              <c:f>Das!$AB$34:$AB$36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/>
            </a:pPr>
            <a:r>
              <a:rPr lang="en-US" sz="1100" b="0"/>
              <a:t>Resultado do Controle de Férias (%)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Das!$AB$33</c:f>
              <c:strCache>
                <c:ptCount val="1"/>
                <c:pt idx="0">
                  <c:v>Total</c:v>
                </c:pt>
              </c:strCache>
            </c:strRef>
          </c:tx>
          <c:spPr>
            <a:ln w="12700">
              <a:solidFill>
                <a:schemeClr val="bg1"/>
              </a:solidFill>
            </a:ln>
          </c:spPr>
          <c:dPt>
            <c:idx val="0"/>
            <c:bubble3D val="0"/>
            <c:spPr>
              <a:solidFill>
                <a:schemeClr val="accent3"/>
              </a:solidFill>
              <a:ln w="12700">
                <a:solidFill>
                  <a:schemeClr val="bg1"/>
                </a:solidFill>
              </a:ln>
            </c:spPr>
          </c:dPt>
          <c:dPt>
            <c:idx val="1"/>
            <c:bubble3D val="0"/>
            <c:spPr>
              <a:solidFill>
                <a:srgbClr val="FFC000"/>
              </a:solidFill>
              <a:ln w="12700">
                <a:solidFill>
                  <a:schemeClr val="bg1"/>
                </a:solidFill>
              </a:ln>
            </c:spPr>
          </c:dPt>
          <c:dPt>
            <c:idx val="2"/>
            <c:bubble3D val="0"/>
            <c:spPr>
              <a:solidFill>
                <a:schemeClr val="accent2"/>
              </a:solidFill>
              <a:ln w="12700">
                <a:solidFill>
                  <a:schemeClr val="bg1"/>
                </a:solidFill>
              </a:ln>
            </c:spPr>
          </c:dPt>
          <c:dLbls>
            <c:spPr>
              <a:solidFill>
                <a:schemeClr val="bg1"/>
              </a:solidFill>
            </c:sp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Das!$AA$34:$AA$36</c:f>
              <c:strCache>
                <c:ptCount val="3"/>
                <c:pt idx="0">
                  <c:v>No Prazo</c:v>
                </c:pt>
                <c:pt idx="1">
                  <c:v>Agendar</c:v>
                </c:pt>
                <c:pt idx="2">
                  <c:v>Férias Vencida</c:v>
                </c:pt>
              </c:strCache>
            </c:strRef>
          </c:cat>
          <c:val>
            <c:numRef>
              <c:f>Das!$AB$34:$AB$36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100" b="0"/>
            </a:pPr>
            <a:r>
              <a:rPr lang="en-US" sz="1100" b="0"/>
              <a:t>Funcionário Por Faixa Etária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9722385620915034"/>
          <c:y val="0.13026611256926215"/>
          <c:w val="0.60140228758169934"/>
          <c:h val="0.6708555701370662"/>
        </c:manualLayout>
      </c:layout>
      <c:doughnutChart>
        <c:varyColors val="1"/>
        <c:ser>
          <c:idx val="0"/>
          <c:order val="0"/>
          <c:tx>
            <c:strRef>
              <c:f>Res!$I$40</c:f>
              <c:strCache>
                <c:ptCount val="1"/>
                <c:pt idx="0">
                  <c:v>Total</c:v>
                </c:pt>
              </c:strCache>
            </c:strRef>
          </c:tx>
          <c:dLbls>
            <c:spPr>
              <a:solidFill>
                <a:schemeClr val="bg1"/>
              </a:solidFill>
            </c:spPr>
            <c:txPr>
              <a:bodyPr/>
              <a:lstStyle/>
              <a:p>
                <a:pPr>
                  <a:defRPr sz="800"/>
                </a:pPr>
                <a:endParaRPr lang="pt-B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Res!$H$41:$H$44</c:f>
              <c:strCache>
                <c:ptCount val="4"/>
                <c:pt idx="0">
                  <c:v>De 18 a 29 anos</c:v>
                </c:pt>
                <c:pt idx="1">
                  <c:v>De 30 a 45 anos</c:v>
                </c:pt>
                <c:pt idx="2">
                  <c:v>De 46 a 59 anos</c:v>
                </c:pt>
                <c:pt idx="3">
                  <c:v>Acima de 59 anos</c:v>
                </c:pt>
              </c:strCache>
            </c:strRef>
          </c:cat>
          <c:val>
            <c:numRef>
              <c:f>Res!$I$41:$I$44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40"/>
      </c:doughnutChart>
    </c:plotArea>
    <c:legend>
      <c:legendPos val="b"/>
      <c:layout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100" b="0"/>
          </a:pPr>
          <a:endParaRPr lang="pt-BR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Res!$B$27</c:f>
              <c:strCache>
                <c:ptCount val="1"/>
                <c:pt idx="0">
                  <c:v>Total Mensal de Treinamentos</c:v>
                </c:pt>
              </c:strCache>
            </c:strRef>
          </c:tx>
          <c:dLbls>
            <c:spPr>
              <a:solidFill>
                <a:schemeClr val="bg1"/>
              </a:solidFill>
            </c:spPr>
            <c:txPr>
              <a:bodyPr/>
              <a:lstStyle/>
              <a:p>
                <a:pPr>
                  <a:defRPr sz="900"/>
                </a:pPr>
                <a:endParaRPr lang="pt-BR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Res!$C$16:$N$16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Res!$C$27:$N$27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100" b="0"/>
          </a:pPr>
          <a:endParaRPr lang="pt-BR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Res!$A$16</c:f>
              <c:strCache>
                <c:ptCount val="1"/>
                <c:pt idx="0">
                  <c:v>Total Acumulado no Ano</c:v>
                </c:pt>
              </c:strCache>
            </c:strRef>
          </c:tx>
          <c:dLbls>
            <c:spPr>
              <a:solidFill>
                <a:schemeClr val="bg1"/>
              </a:solidFill>
            </c:spPr>
            <c:txPr>
              <a:bodyPr/>
              <a:lstStyle/>
              <a:p>
                <a:pPr>
                  <a:defRPr sz="900"/>
                </a:pPr>
                <a:endParaRPr lang="pt-BR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Res!$B$17:$B$26</c:f>
              <c:strCache>
                <c:ptCount val="10"/>
                <c:pt idx="0">
                  <c:v>Reciclagem De Formação De Vigilantes</c:v>
                </c:pt>
                <c:pt idx="1">
                  <c:v>Reciclagem De Transporte De Valores</c:v>
                </c:pt>
                <c:pt idx="2">
                  <c:v>Reciclagem De Extensão Em Escolta Armada</c:v>
                </c:pt>
                <c:pt idx="3">
                  <c:v>Reciclagem Em Segurança Pessoal Privada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strCache>
            </c:strRef>
          </c:cat>
          <c:val>
            <c:numRef>
              <c:f>Res!$A$17:$A$26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Res!$B$31</c:f>
              <c:strCache>
                <c:ptCount val="1"/>
                <c:pt idx="0">
                  <c:v>Férias Vencida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strRef>
              <c:f>Res!$C$30:$N$30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Res!$C$31:$N$31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Res!$B$32</c:f>
              <c:strCache>
                <c:ptCount val="1"/>
                <c:pt idx="0">
                  <c:v>No Prazo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Res!$C$30:$N$30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Res!$C$32:$N$32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Res!$B$33</c:f>
              <c:strCache>
                <c:ptCount val="1"/>
                <c:pt idx="0">
                  <c:v>Agendar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strRef>
              <c:f>Res!$C$30:$N$30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Res!$C$33:$N$33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99540736"/>
        <c:axId val="199542272"/>
      </c:lineChart>
      <c:catAx>
        <c:axId val="199540736"/>
        <c:scaling>
          <c:orientation val="minMax"/>
        </c:scaling>
        <c:delete val="0"/>
        <c:axPos val="b"/>
        <c:majorTickMark val="out"/>
        <c:minorTickMark val="none"/>
        <c:tickLblPos val="nextTo"/>
        <c:crossAx val="199542272"/>
        <c:crosses val="autoZero"/>
        <c:auto val="1"/>
        <c:lblAlgn val="ctr"/>
        <c:lblOffset val="100"/>
        <c:noMultiLvlLbl val="0"/>
      </c:catAx>
      <c:valAx>
        <c:axId val="19954227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99540736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legend>
      <c:legendPos val="b"/>
      <c:overlay val="0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100" b="0"/>
          </a:pPr>
          <a:endParaRPr lang="pt-BR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Res!$B$37</c:f>
              <c:strCache>
                <c:ptCount val="1"/>
                <c:pt idx="0">
                  <c:v>Aniversariantes no mês</c:v>
                </c:pt>
              </c:strCache>
            </c:strRef>
          </c:tx>
          <c:dLbls>
            <c:spPr>
              <a:solidFill>
                <a:schemeClr val="bg1"/>
              </a:solidFill>
            </c:spPr>
            <c:txPr>
              <a:bodyPr/>
              <a:lstStyle/>
              <a:p>
                <a:pPr>
                  <a:defRPr sz="900"/>
                </a:pPr>
                <a:endParaRPr lang="pt-BR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Res!$C$36:$N$36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Res!$C$37:$N$37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100" b="0"/>
          </a:pPr>
          <a:endParaRPr lang="pt-BR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Res!$B$38</c:f>
              <c:strCache>
                <c:ptCount val="1"/>
                <c:pt idx="0">
                  <c:v>Vencimento de férias no mês</c:v>
                </c:pt>
              </c:strCache>
            </c:strRef>
          </c:tx>
          <c:dLbls>
            <c:spPr>
              <a:solidFill>
                <a:schemeClr val="bg1"/>
              </a:solidFill>
            </c:spPr>
            <c:txPr>
              <a:bodyPr/>
              <a:lstStyle/>
              <a:p>
                <a:pPr>
                  <a:defRPr sz="900"/>
                </a:pPr>
                <a:endParaRPr lang="pt-BR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Res!$C$36:$N$36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Res!$C$38:$N$38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Res!$B$41</c:f>
              <c:strCache>
                <c:ptCount val="1"/>
                <c:pt idx="0">
                  <c:v>Idade média dos funcionários</c:v>
                </c:pt>
              </c:strCache>
            </c:strRef>
          </c:tx>
          <c:invertIfNegative val="0"/>
          <c:cat>
            <c:strRef>
              <c:f>Res!$C$40</c:f>
              <c:strCache>
                <c:ptCount val="1"/>
                <c:pt idx="0">
                  <c:v>Médias</c:v>
                </c:pt>
              </c:strCache>
            </c:strRef>
          </c:cat>
          <c:val>
            <c:numRef>
              <c:f>Res!$C$41</c:f>
              <c:numCache>
                <c:formatCode>0.00</c:formatCode>
                <c:ptCount val="1"/>
                <c:pt idx="0">
                  <c:v>38</c:v>
                </c:pt>
              </c:numCache>
            </c:numRef>
          </c:val>
        </c:ser>
        <c:ser>
          <c:idx val="1"/>
          <c:order val="1"/>
          <c:tx>
            <c:strRef>
              <c:f>Res!$B$42</c:f>
              <c:strCache>
                <c:ptCount val="1"/>
                <c:pt idx="0">
                  <c:v>Média de anos de empresa</c:v>
                </c:pt>
              </c:strCache>
            </c:strRef>
          </c:tx>
          <c:invertIfNegative val="0"/>
          <c:cat>
            <c:strRef>
              <c:f>Res!$C$40</c:f>
              <c:strCache>
                <c:ptCount val="1"/>
                <c:pt idx="0">
                  <c:v>Médias</c:v>
                </c:pt>
              </c:strCache>
            </c:strRef>
          </c:cat>
          <c:val>
            <c:numRef>
              <c:f>Res!$C$42</c:f>
              <c:numCache>
                <c:formatCode>0.00</c:formatCode>
                <c:ptCount val="1"/>
                <c:pt idx="0">
                  <c:v>1.4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199955584"/>
        <c:axId val="199957120"/>
      </c:barChart>
      <c:catAx>
        <c:axId val="199955584"/>
        <c:scaling>
          <c:orientation val="minMax"/>
        </c:scaling>
        <c:delete val="1"/>
        <c:axPos val="b"/>
        <c:majorTickMark val="out"/>
        <c:minorTickMark val="none"/>
        <c:tickLblPos val="nextTo"/>
        <c:crossAx val="199957120"/>
        <c:crosses val="autoZero"/>
        <c:auto val="1"/>
        <c:lblAlgn val="ctr"/>
        <c:lblOffset val="100"/>
        <c:noMultiLvlLbl val="0"/>
      </c:catAx>
      <c:valAx>
        <c:axId val="199957120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99955584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legend>
      <c:legendPos val="b"/>
      <c:overlay val="0"/>
      <c:txPr>
        <a:bodyPr/>
        <a:lstStyle/>
        <a:p>
          <a:pPr>
            <a:defRPr sz="105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/>
            </a:pPr>
            <a:r>
              <a:rPr lang="en-US" sz="1100" b="0"/>
              <a:t>Funcionários por gênero</a:t>
            </a:r>
          </a:p>
        </c:rich>
      </c:tx>
      <c:overlay val="0"/>
    </c:title>
    <c:autoTitleDeleted val="0"/>
    <c:plotArea>
      <c:layout/>
      <c:doughnutChart>
        <c:varyColors val="1"/>
        <c:ser>
          <c:idx val="0"/>
          <c:order val="0"/>
          <c:tx>
            <c:strRef>
              <c:f>Res!$F$40</c:f>
              <c:strCache>
                <c:ptCount val="1"/>
                <c:pt idx="0">
                  <c:v>Total</c:v>
                </c:pt>
              </c:strCache>
            </c:strRef>
          </c:tx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</c:dPt>
          <c:dLbls>
            <c:spPr>
              <a:solidFill>
                <a:schemeClr val="bg1"/>
              </a:solidFill>
            </c:spPr>
            <c:txPr>
              <a:bodyPr/>
              <a:lstStyle/>
              <a:p>
                <a:pPr>
                  <a:defRPr sz="900"/>
                </a:pPr>
                <a:endParaRPr lang="pt-B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Res!$E$41:$E$42</c:f>
              <c:strCache>
                <c:ptCount val="2"/>
                <c:pt idx="0">
                  <c:v>Homens</c:v>
                </c:pt>
                <c:pt idx="1">
                  <c:v>Mulheres</c:v>
                </c:pt>
              </c:strCache>
            </c:strRef>
          </c:cat>
          <c:val>
            <c:numRef>
              <c:f>Res!$F$41:$F$42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40"/>
      </c:doughnutChart>
    </c:plotArea>
    <c:legend>
      <c:legendPos val="b"/>
      <c:overlay val="0"/>
      <c:txPr>
        <a:bodyPr/>
        <a:lstStyle/>
        <a:p>
          <a:pPr>
            <a:defRPr sz="105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youtube.com/watch?v=corKAvuTsek&amp;list=PLrfhJOPFAvcu_sM2rAiNCVIZqfZpQ3xhE&amp;index=3" TargetMode="External"/><Relationship Id="rId13" Type="http://schemas.openxmlformats.org/officeDocument/2006/relationships/hyperlink" Target="#LanAso!A1"/><Relationship Id="rId18" Type="http://schemas.openxmlformats.org/officeDocument/2006/relationships/hyperlink" Target="https://www.youtube.com/watch?v=ZMt5isRPn04&amp;list=PLrfhJOPFAvcu_sM2rAiNCVIZqfZpQ3xhE&amp;index=8" TargetMode="External"/><Relationship Id="rId3" Type="http://schemas.openxmlformats.org/officeDocument/2006/relationships/hyperlink" Target="#LanTre!A1"/><Relationship Id="rId21" Type="http://schemas.openxmlformats.org/officeDocument/2006/relationships/hyperlink" Target="#LanFer!A1"/><Relationship Id="rId7" Type="http://schemas.openxmlformats.org/officeDocument/2006/relationships/image" Target="../media/image1.png"/><Relationship Id="rId12" Type="http://schemas.openxmlformats.org/officeDocument/2006/relationships/image" Target="../media/image2.jpeg"/><Relationship Id="rId17" Type="http://schemas.openxmlformats.org/officeDocument/2006/relationships/hyperlink" Target="https://www.youtube.com/watch?v=gES128wCrQQ&amp;list=PLrfhJOPFAvcu_sM2rAiNCVIZqfZpQ3xhE&amp;index=7" TargetMode="External"/><Relationship Id="rId2" Type="http://schemas.openxmlformats.org/officeDocument/2006/relationships/hyperlink" Target="#Con!A1"/><Relationship Id="rId16" Type="http://schemas.openxmlformats.org/officeDocument/2006/relationships/hyperlink" Target="#Sou!A1"/><Relationship Id="rId20" Type="http://schemas.openxmlformats.org/officeDocument/2006/relationships/hyperlink" Target="#Gra!A1"/><Relationship Id="rId1" Type="http://schemas.openxmlformats.org/officeDocument/2006/relationships/hyperlink" Target="#CadFun!A1"/><Relationship Id="rId6" Type="http://schemas.openxmlformats.org/officeDocument/2006/relationships/hyperlink" Target="https://www.youtube.com/watch?v=WeAZX_zhMLI&amp;list=PLrfhJOPFAvcu_sM2rAiNCVIZqfZpQ3xhE&amp;index=2" TargetMode="External"/><Relationship Id="rId11" Type="http://schemas.openxmlformats.org/officeDocument/2006/relationships/hyperlink" Target="https://www.youtube.com/watch?v=CRYcGUmqrGM&amp;list=PLrfhJOPFAvcu_sM2rAiNCVIZqfZpQ3xhE&amp;index=6" TargetMode="External"/><Relationship Id="rId24" Type="http://schemas.openxmlformats.org/officeDocument/2006/relationships/hyperlink" Target="https://www.youtube.com/watch?v=UZbzVq4vfWc&amp;list=PLrfhJOPFAvcu_sM2rAiNCVIZqfZpQ3xhE&amp;index=10" TargetMode="External"/><Relationship Id="rId5" Type="http://schemas.openxmlformats.org/officeDocument/2006/relationships/hyperlink" Target="#Duv!A1"/><Relationship Id="rId15" Type="http://schemas.openxmlformats.org/officeDocument/2006/relationships/hyperlink" Target="#Sug!A1"/><Relationship Id="rId23" Type="http://schemas.openxmlformats.org/officeDocument/2006/relationships/hyperlink" Target="https://www.youtube.com/watch?v=2wrhvCYPoho&amp;list=PLrfhJOPFAvcu_sM2rAiNCVIZqfZpQ3xhE&amp;index=9" TargetMode="External"/><Relationship Id="rId10" Type="http://schemas.openxmlformats.org/officeDocument/2006/relationships/hyperlink" Target="https://www.youtube.com/watch?v=Xw_6b1PiuFM&amp;list=PLrfhJOPFAvcu_sM2rAiNCVIZqfZpQ3xhE&amp;index=5" TargetMode="External"/><Relationship Id="rId19" Type="http://schemas.openxmlformats.org/officeDocument/2006/relationships/hyperlink" Target="#Rel!A1"/><Relationship Id="rId4" Type="http://schemas.openxmlformats.org/officeDocument/2006/relationships/hyperlink" Target="#Ini!A1"/><Relationship Id="rId9" Type="http://schemas.openxmlformats.org/officeDocument/2006/relationships/hyperlink" Target="https://www.youtube.com/watch?v=yxawmbfkZhg&amp;list=PLrfhJOPFAvcu_sM2rAiNCVIZqfZpQ3xhE&amp;index=4" TargetMode="External"/><Relationship Id="rId14" Type="http://schemas.openxmlformats.org/officeDocument/2006/relationships/hyperlink" Target="#Das!A1"/><Relationship Id="rId22" Type="http://schemas.openxmlformats.org/officeDocument/2006/relationships/hyperlink" Target="#Res!A1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hyperlink" Target="#Gra!A1"/><Relationship Id="rId3" Type="http://schemas.openxmlformats.org/officeDocument/2006/relationships/hyperlink" Target="#LanTre!A1"/><Relationship Id="rId7" Type="http://schemas.openxmlformats.org/officeDocument/2006/relationships/hyperlink" Target="#Rel!A1"/><Relationship Id="rId12" Type="http://schemas.openxmlformats.org/officeDocument/2006/relationships/hyperlink" Target="#Tre!A1"/><Relationship Id="rId2" Type="http://schemas.openxmlformats.org/officeDocument/2006/relationships/hyperlink" Target="#Con!A1"/><Relationship Id="rId1" Type="http://schemas.openxmlformats.org/officeDocument/2006/relationships/hyperlink" Target="#CadFun!A1"/><Relationship Id="rId6" Type="http://schemas.openxmlformats.org/officeDocument/2006/relationships/hyperlink" Target="#Das!A1"/><Relationship Id="rId11" Type="http://schemas.openxmlformats.org/officeDocument/2006/relationships/image" Target="../media/image2.jpeg"/><Relationship Id="rId5" Type="http://schemas.openxmlformats.org/officeDocument/2006/relationships/hyperlink" Target="#LanAso!A1"/><Relationship Id="rId10" Type="http://schemas.openxmlformats.org/officeDocument/2006/relationships/hyperlink" Target="#Res!A1"/><Relationship Id="rId4" Type="http://schemas.openxmlformats.org/officeDocument/2006/relationships/hyperlink" Target="#Ini!A1"/><Relationship Id="rId9" Type="http://schemas.openxmlformats.org/officeDocument/2006/relationships/hyperlink" Target="#LanFer!A1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hyperlink" Target="#Gra!A1"/><Relationship Id="rId3" Type="http://schemas.openxmlformats.org/officeDocument/2006/relationships/hyperlink" Target="#LanTre!A1"/><Relationship Id="rId7" Type="http://schemas.openxmlformats.org/officeDocument/2006/relationships/hyperlink" Target="#Rel!A1"/><Relationship Id="rId12" Type="http://schemas.openxmlformats.org/officeDocument/2006/relationships/hyperlink" Target="#Tre!A1"/><Relationship Id="rId2" Type="http://schemas.openxmlformats.org/officeDocument/2006/relationships/hyperlink" Target="#Con!A1"/><Relationship Id="rId1" Type="http://schemas.openxmlformats.org/officeDocument/2006/relationships/hyperlink" Target="#CadFun!A1"/><Relationship Id="rId6" Type="http://schemas.openxmlformats.org/officeDocument/2006/relationships/hyperlink" Target="#Das!A1"/><Relationship Id="rId11" Type="http://schemas.openxmlformats.org/officeDocument/2006/relationships/image" Target="../media/image2.jpeg"/><Relationship Id="rId5" Type="http://schemas.openxmlformats.org/officeDocument/2006/relationships/hyperlink" Target="#LanAso!A1"/><Relationship Id="rId10" Type="http://schemas.openxmlformats.org/officeDocument/2006/relationships/hyperlink" Target="#Res!A1"/><Relationship Id="rId4" Type="http://schemas.openxmlformats.org/officeDocument/2006/relationships/hyperlink" Target="#Ini!A1"/><Relationship Id="rId9" Type="http://schemas.openxmlformats.org/officeDocument/2006/relationships/hyperlink" Target="#LanFer!A1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hyperlink" Target="#Gra!A1"/><Relationship Id="rId3" Type="http://schemas.openxmlformats.org/officeDocument/2006/relationships/hyperlink" Target="#LanTre!A1"/><Relationship Id="rId7" Type="http://schemas.openxmlformats.org/officeDocument/2006/relationships/hyperlink" Target="#Rel!A1"/><Relationship Id="rId12" Type="http://schemas.openxmlformats.org/officeDocument/2006/relationships/hyperlink" Target="#Fer!A1"/><Relationship Id="rId2" Type="http://schemas.openxmlformats.org/officeDocument/2006/relationships/hyperlink" Target="#Con!A1"/><Relationship Id="rId1" Type="http://schemas.openxmlformats.org/officeDocument/2006/relationships/hyperlink" Target="#CadFun!A1"/><Relationship Id="rId6" Type="http://schemas.openxmlformats.org/officeDocument/2006/relationships/hyperlink" Target="#Das!A1"/><Relationship Id="rId11" Type="http://schemas.openxmlformats.org/officeDocument/2006/relationships/image" Target="../media/image2.jpeg"/><Relationship Id="rId5" Type="http://schemas.openxmlformats.org/officeDocument/2006/relationships/hyperlink" Target="#LanAso!A1"/><Relationship Id="rId10" Type="http://schemas.openxmlformats.org/officeDocument/2006/relationships/hyperlink" Target="#Res!A1"/><Relationship Id="rId4" Type="http://schemas.openxmlformats.org/officeDocument/2006/relationships/hyperlink" Target="#Ini!A1"/><Relationship Id="rId9" Type="http://schemas.openxmlformats.org/officeDocument/2006/relationships/hyperlink" Target="#LanFer!A1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hyperlink" Target="#Gra!A1"/><Relationship Id="rId3" Type="http://schemas.openxmlformats.org/officeDocument/2006/relationships/hyperlink" Target="#LanTre!A1"/><Relationship Id="rId7" Type="http://schemas.openxmlformats.org/officeDocument/2006/relationships/hyperlink" Target="#Rel!A1"/><Relationship Id="rId12" Type="http://schemas.openxmlformats.org/officeDocument/2006/relationships/hyperlink" Target="#Fer!A1"/><Relationship Id="rId2" Type="http://schemas.openxmlformats.org/officeDocument/2006/relationships/hyperlink" Target="#Con!A1"/><Relationship Id="rId1" Type="http://schemas.openxmlformats.org/officeDocument/2006/relationships/hyperlink" Target="#CadFun!A1"/><Relationship Id="rId6" Type="http://schemas.openxmlformats.org/officeDocument/2006/relationships/hyperlink" Target="#Das!A1"/><Relationship Id="rId11" Type="http://schemas.openxmlformats.org/officeDocument/2006/relationships/image" Target="../media/image2.jpeg"/><Relationship Id="rId5" Type="http://schemas.openxmlformats.org/officeDocument/2006/relationships/hyperlink" Target="#LanAso!A1"/><Relationship Id="rId10" Type="http://schemas.openxmlformats.org/officeDocument/2006/relationships/hyperlink" Target="#Res!A1"/><Relationship Id="rId4" Type="http://schemas.openxmlformats.org/officeDocument/2006/relationships/hyperlink" Target="#Ini!A1"/><Relationship Id="rId9" Type="http://schemas.openxmlformats.org/officeDocument/2006/relationships/hyperlink" Target="#LanFer!A1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hyperlink" Target="#Rel!A1"/><Relationship Id="rId3" Type="http://schemas.openxmlformats.org/officeDocument/2006/relationships/hyperlink" Target="#LanTre!A1"/><Relationship Id="rId7" Type="http://schemas.openxmlformats.org/officeDocument/2006/relationships/hyperlink" Target="#Das!A1"/><Relationship Id="rId2" Type="http://schemas.openxmlformats.org/officeDocument/2006/relationships/hyperlink" Target="#Con!A1"/><Relationship Id="rId1" Type="http://schemas.openxmlformats.org/officeDocument/2006/relationships/hyperlink" Target="#CadFun!A1"/><Relationship Id="rId6" Type="http://schemas.openxmlformats.org/officeDocument/2006/relationships/hyperlink" Target="#LanAso!A1"/><Relationship Id="rId11" Type="http://schemas.openxmlformats.org/officeDocument/2006/relationships/hyperlink" Target="#Res!A1"/><Relationship Id="rId5" Type="http://schemas.openxmlformats.org/officeDocument/2006/relationships/image" Target="../media/image2.jpeg"/><Relationship Id="rId10" Type="http://schemas.openxmlformats.org/officeDocument/2006/relationships/hyperlink" Target="#LanFer!A1"/><Relationship Id="rId4" Type="http://schemas.openxmlformats.org/officeDocument/2006/relationships/hyperlink" Target="#Ini!A1"/><Relationship Id="rId9" Type="http://schemas.openxmlformats.org/officeDocument/2006/relationships/hyperlink" Target="#Gra!A1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LanTre!A1"/><Relationship Id="rId18" Type="http://schemas.openxmlformats.org/officeDocument/2006/relationships/hyperlink" Target="#Rel!A1"/><Relationship Id="rId3" Type="http://schemas.openxmlformats.org/officeDocument/2006/relationships/chart" Target="../charts/chart3.xml"/><Relationship Id="rId21" Type="http://schemas.openxmlformats.org/officeDocument/2006/relationships/hyperlink" Target="#Res!A1"/><Relationship Id="rId7" Type="http://schemas.openxmlformats.org/officeDocument/2006/relationships/chart" Target="../charts/chart7.xml"/><Relationship Id="rId12" Type="http://schemas.openxmlformats.org/officeDocument/2006/relationships/hyperlink" Target="#Con!A1"/><Relationship Id="rId17" Type="http://schemas.openxmlformats.org/officeDocument/2006/relationships/hyperlink" Target="#Das!A1"/><Relationship Id="rId2" Type="http://schemas.openxmlformats.org/officeDocument/2006/relationships/chart" Target="../charts/chart2.xml"/><Relationship Id="rId16" Type="http://schemas.openxmlformats.org/officeDocument/2006/relationships/hyperlink" Target="#LanAso!A1"/><Relationship Id="rId20" Type="http://schemas.openxmlformats.org/officeDocument/2006/relationships/hyperlink" Target="#LanFer!A1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hyperlink" Target="#CadFun!A1"/><Relationship Id="rId5" Type="http://schemas.openxmlformats.org/officeDocument/2006/relationships/chart" Target="../charts/chart5.xml"/><Relationship Id="rId15" Type="http://schemas.openxmlformats.org/officeDocument/2006/relationships/image" Target="../media/image2.jpeg"/><Relationship Id="rId10" Type="http://schemas.openxmlformats.org/officeDocument/2006/relationships/chart" Target="../charts/chart10.xml"/><Relationship Id="rId19" Type="http://schemas.openxmlformats.org/officeDocument/2006/relationships/hyperlink" Target="#Gra!A1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hyperlink" Target="#Ini!A1"/></Relationships>
</file>

<file path=xl/drawings/_rels/drawing1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8.xml"/><Relationship Id="rId13" Type="http://schemas.openxmlformats.org/officeDocument/2006/relationships/hyperlink" Target="#LanTre!A1"/><Relationship Id="rId18" Type="http://schemas.openxmlformats.org/officeDocument/2006/relationships/hyperlink" Target="#Rel!A1"/><Relationship Id="rId3" Type="http://schemas.openxmlformats.org/officeDocument/2006/relationships/chart" Target="../charts/chart13.xml"/><Relationship Id="rId21" Type="http://schemas.openxmlformats.org/officeDocument/2006/relationships/hyperlink" Target="#Res!A1"/><Relationship Id="rId7" Type="http://schemas.openxmlformats.org/officeDocument/2006/relationships/chart" Target="../charts/chart17.xml"/><Relationship Id="rId12" Type="http://schemas.openxmlformats.org/officeDocument/2006/relationships/hyperlink" Target="#Con!A1"/><Relationship Id="rId17" Type="http://schemas.openxmlformats.org/officeDocument/2006/relationships/hyperlink" Target="#Das!A1"/><Relationship Id="rId2" Type="http://schemas.openxmlformats.org/officeDocument/2006/relationships/chart" Target="../charts/chart12.xml"/><Relationship Id="rId16" Type="http://schemas.openxmlformats.org/officeDocument/2006/relationships/hyperlink" Target="#LanAso!A1"/><Relationship Id="rId20" Type="http://schemas.openxmlformats.org/officeDocument/2006/relationships/hyperlink" Target="#LanFer!A1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11" Type="http://schemas.openxmlformats.org/officeDocument/2006/relationships/hyperlink" Target="#CadFun!A1"/><Relationship Id="rId5" Type="http://schemas.openxmlformats.org/officeDocument/2006/relationships/chart" Target="../charts/chart15.xml"/><Relationship Id="rId15" Type="http://schemas.openxmlformats.org/officeDocument/2006/relationships/image" Target="../media/image2.jpeg"/><Relationship Id="rId10" Type="http://schemas.openxmlformats.org/officeDocument/2006/relationships/chart" Target="../charts/chart20.xml"/><Relationship Id="rId19" Type="http://schemas.openxmlformats.org/officeDocument/2006/relationships/hyperlink" Target="#Gra!A1"/><Relationship Id="rId4" Type="http://schemas.openxmlformats.org/officeDocument/2006/relationships/chart" Target="../charts/chart14.xml"/><Relationship Id="rId9" Type="http://schemas.openxmlformats.org/officeDocument/2006/relationships/chart" Target="../charts/chart19.xml"/><Relationship Id="rId14" Type="http://schemas.openxmlformats.org/officeDocument/2006/relationships/hyperlink" Target="#Ini!A1"/></Relationships>
</file>

<file path=xl/drawings/_rels/drawing1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8.xml"/><Relationship Id="rId13" Type="http://schemas.openxmlformats.org/officeDocument/2006/relationships/image" Target="../media/image2.jpeg"/><Relationship Id="rId18" Type="http://schemas.openxmlformats.org/officeDocument/2006/relationships/hyperlink" Target="#LanFer!A1"/><Relationship Id="rId3" Type="http://schemas.openxmlformats.org/officeDocument/2006/relationships/chart" Target="../charts/chart23.xml"/><Relationship Id="rId7" Type="http://schemas.openxmlformats.org/officeDocument/2006/relationships/chart" Target="../charts/chart27.xml"/><Relationship Id="rId12" Type="http://schemas.openxmlformats.org/officeDocument/2006/relationships/hyperlink" Target="#Ini!A1"/><Relationship Id="rId17" Type="http://schemas.openxmlformats.org/officeDocument/2006/relationships/hyperlink" Target="#Gra!A1"/><Relationship Id="rId2" Type="http://schemas.openxmlformats.org/officeDocument/2006/relationships/chart" Target="../charts/chart22.xml"/><Relationship Id="rId16" Type="http://schemas.openxmlformats.org/officeDocument/2006/relationships/hyperlink" Target="#Rel!A1"/><Relationship Id="rId1" Type="http://schemas.openxmlformats.org/officeDocument/2006/relationships/chart" Target="../charts/chart21.xml"/><Relationship Id="rId6" Type="http://schemas.openxmlformats.org/officeDocument/2006/relationships/chart" Target="../charts/chart26.xml"/><Relationship Id="rId11" Type="http://schemas.openxmlformats.org/officeDocument/2006/relationships/hyperlink" Target="#LanTre!A1"/><Relationship Id="rId5" Type="http://schemas.openxmlformats.org/officeDocument/2006/relationships/chart" Target="../charts/chart25.xml"/><Relationship Id="rId15" Type="http://schemas.openxmlformats.org/officeDocument/2006/relationships/hyperlink" Target="#Das!A1"/><Relationship Id="rId10" Type="http://schemas.openxmlformats.org/officeDocument/2006/relationships/hyperlink" Target="#Con!A1"/><Relationship Id="rId19" Type="http://schemas.openxmlformats.org/officeDocument/2006/relationships/hyperlink" Target="#Res!A1"/><Relationship Id="rId4" Type="http://schemas.openxmlformats.org/officeDocument/2006/relationships/chart" Target="../charts/chart24.xml"/><Relationship Id="rId9" Type="http://schemas.openxmlformats.org/officeDocument/2006/relationships/hyperlink" Target="#CadFun!A1"/><Relationship Id="rId14" Type="http://schemas.openxmlformats.org/officeDocument/2006/relationships/hyperlink" Target="#LanAso!A1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jpeg"/><Relationship Id="rId13" Type="http://schemas.openxmlformats.org/officeDocument/2006/relationships/hyperlink" Target="#LanFer!A1"/><Relationship Id="rId3" Type="http://schemas.openxmlformats.org/officeDocument/2006/relationships/hyperlink" Target="#Sug!A1"/><Relationship Id="rId7" Type="http://schemas.openxmlformats.org/officeDocument/2006/relationships/hyperlink" Target="#LanTre!A1"/><Relationship Id="rId12" Type="http://schemas.openxmlformats.org/officeDocument/2006/relationships/hyperlink" Target="#Gra!A1"/><Relationship Id="rId2" Type="http://schemas.openxmlformats.org/officeDocument/2006/relationships/hyperlink" Target="#Duv!A1"/><Relationship Id="rId1" Type="http://schemas.openxmlformats.org/officeDocument/2006/relationships/hyperlink" Target="#Ini!A1"/><Relationship Id="rId6" Type="http://schemas.openxmlformats.org/officeDocument/2006/relationships/hyperlink" Target="#Con!A1"/><Relationship Id="rId11" Type="http://schemas.openxmlformats.org/officeDocument/2006/relationships/hyperlink" Target="#Rel!A1"/><Relationship Id="rId5" Type="http://schemas.openxmlformats.org/officeDocument/2006/relationships/hyperlink" Target="#CadFun!A1"/><Relationship Id="rId10" Type="http://schemas.openxmlformats.org/officeDocument/2006/relationships/hyperlink" Target="#Das!A1"/><Relationship Id="rId4" Type="http://schemas.openxmlformats.org/officeDocument/2006/relationships/hyperlink" Target="#Sou!A1"/><Relationship Id="rId9" Type="http://schemas.openxmlformats.org/officeDocument/2006/relationships/hyperlink" Target="#LanAso!A1"/><Relationship Id="rId14" Type="http://schemas.openxmlformats.org/officeDocument/2006/relationships/hyperlink" Target="#Res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Sou!A1"/><Relationship Id="rId13" Type="http://schemas.openxmlformats.org/officeDocument/2006/relationships/hyperlink" Target="#LanAso!A1"/><Relationship Id="rId18" Type="http://schemas.openxmlformats.org/officeDocument/2006/relationships/hyperlink" Target="#Res!A1"/><Relationship Id="rId3" Type="http://schemas.openxmlformats.org/officeDocument/2006/relationships/hyperlink" Target="https://souza.xyz/produto/pacote-com-todas-as-planilhas-da-souza-promocao-2019/" TargetMode="External"/><Relationship Id="rId7" Type="http://schemas.openxmlformats.org/officeDocument/2006/relationships/hyperlink" Target="#Sug!A1"/><Relationship Id="rId12" Type="http://schemas.openxmlformats.org/officeDocument/2006/relationships/image" Target="../media/image2.jpeg"/><Relationship Id="rId17" Type="http://schemas.openxmlformats.org/officeDocument/2006/relationships/hyperlink" Target="#LanFer!A1"/><Relationship Id="rId2" Type="http://schemas.openxmlformats.org/officeDocument/2006/relationships/image" Target="../media/image3.jpeg"/><Relationship Id="rId16" Type="http://schemas.openxmlformats.org/officeDocument/2006/relationships/hyperlink" Target="#Gra!A1"/><Relationship Id="rId1" Type="http://schemas.openxmlformats.org/officeDocument/2006/relationships/hyperlink" Target="https://souza.xyz/produto/pacote-de-planilhas-de-gestao-de-operacoes/" TargetMode="External"/><Relationship Id="rId6" Type="http://schemas.openxmlformats.org/officeDocument/2006/relationships/hyperlink" Target="#Duv!A1"/><Relationship Id="rId11" Type="http://schemas.openxmlformats.org/officeDocument/2006/relationships/hyperlink" Target="#LanTre!A1"/><Relationship Id="rId5" Type="http://schemas.openxmlformats.org/officeDocument/2006/relationships/hyperlink" Target="#Ini!A1"/><Relationship Id="rId15" Type="http://schemas.openxmlformats.org/officeDocument/2006/relationships/hyperlink" Target="#Rel!A1"/><Relationship Id="rId10" Type="http://schemas.openxmlformats.org/officeDocument/2006/relationships/hyperlink" Target="#Con!A1"/><Relationship Id="rId4" Type="http://schemas.openxmlformats.org/officeDocument/2006/relationships/image" Target="../media/image4.JPG"/><Relationship Id="rId9" Type="http://schemas.openxmlformats.org/officeDocument/2006/relationships/hyperlink" Target="#CadFun!A1"/><Relationship Id="rId14" Type="http://schemas.openxmlformats.org/officeDocument/2006/relationships/hyperlink" Target="#Das!A1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hyperlink" Target="#Sug!A1"/><Relationship Id="rId18" Type="http://schemas.openxmlformats.org/officeDocument/2006/relationships/image" Target="../media/image2.jpeg"/><Relationship Id="rId3" Type="http://schemas.openxmlformats.org/officeDocument/2006/relationships/hyperlink" Target="https://www.instagram.com/souza_sistemas/" TargetMode="External"/><Relationship Id="rId21" Type="http://schemas.openxmlformats.org/officeDocument/2006/relationships/hyperlink" Target="#Rel!A1"/><Relationship Id="rId7" Type="http://schemas.openxmlformats.org/officeDocument/2006/relationships/hyperlink" Target="https://www.youtube.com/c/FlavioSouza3350/featured" TargetMode="External"/><Relationship Id="rId12" Type="http://schemas.openxmlformats.org/officeDocument/2006/relationships/hyperlink" Target="#Duv!A1"/><Relationship Id="rId17" Type="http://schemas.openxmlformats.org/officeDocument/2006/relationships/hyperlink" Target="#LanTre!A1"/><Relationship Id="rId2" Type="http://schemas.openxmlformats.org/officeDocument/2006/relationships/image" Target="../media/image5.png"/><Relationship Id="rId16" Type="http://schemas.openxmlformats.org/officeDocument/2006/relationships/hyperlink" Target="#Con!A1"/><Relationship Id="rId20" Type="http://schemas.openxmlformats.org/officeDocument/2006/relationships/hyperlink" Target="#Das!A1"/><Relationship Id="rId1" Type="http://schemas.openxmlformats.org/officeDocument/2006/relationships/hyperlink" Target="https://souza.xyz/loja/" TargetMode="External"/><Relationship Id="rId6" Type="http://schemas.openxmlformats.org/officeDocument/2006/relationships/image" Target="../media/image7.png"/><Relationship Id="rId11" Type="http://schemas.openxmlformats.org/officeDocument/2006/relationships/hyperlink" Target="#Ini!A1"/><Relationship Id="rId24" Type="http://schemas.openxmlformats.org/officeDocument/2006/relationships/hyperlink" Target="#Res!A1"/><Relationship Id="rId5" Type="http://schemas.openxmlformats.org/officeDocument/2006/relationships/hyperlink" Target="https://www.facebook.com/souzasistemas" TargetMode="External"/><Relationship Id="rId15" Type="http://schemas.openxmlformats.org/officeDocument/2006/relationships/hyperlink" Target="#CadFun!A1"/><Relationship Id="rId23" Type="http://schemas.openxmlformats.org/officeDocument/2006/relationships/hyperlink" Target="#LanFer!A1"/><Relationship Id="rId10" Type="http://schemas.openxmlformats.org/officeDocument/2006/relationships/image" Target="../media/image9.png"/><Relationship Id="rId19" Type="http://schemas.openxmlformats.org/officeDocument/2006/relationships/hyperlink" Target="#LanAso!A1"/><Relationship Id="rId4" Type="http://schemas.openxmlformats.org/officeDocument/2006/relationships/image" Target="../media/image6.png"/><Relationship Id="rId9" Type="http://schemas.openxmlformats.org/officeDocument/2006/relationships/hyperlink" Target="http://blog.souza.xyz/" TargetMode="External"/><Relationship Id="rId14" Type="http://schemas.openxmlformats.org/officeDocument/2006/relationships/hyperlink" Target="#Sou!A1"/><Relationship Id="rId22" Type="http://schemas.openxmlformats.org/officeDocument/2006/relationships/hyperlink" Target="#Gra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Das!A1"/><Relationship Id="rId13" Type="http://schemas.openxmlformats.org/officeDocument/2006/relationships/hyperlink" Target="#CadTrei!A1"/><Relationship Id="rId3" Type="http://schemas.openxmlformats.org/officeDocument/2006/relationships/hyperlink" Target="#Con!A1"/><Relationship Id="rId7" Type="http://schemas.openxmlformats.org/officeDocument/2006/relationships/hyperlink" Target="#LanAso!A1"/><Relationship Id="rId12" Type="http://schemas.openxmlformats.org/officeDocument/2006/relationships/hyperlink" Target="#Res!A1"/><Relationship Id="rId2" Type="http://schemas.openxmlformats.org/officeDocument/2006/relationships/hyperlink" Target="#CadFun!A1"/><Relationship Id="rId1" Type="http://schemas.openxmlformats.org/officeDocument/2006/relationships/image" Target="../media/image10.png"/><Relationship Id="rId6" Type="http://schemas.openxmlformats.org/officeDocument/2006/relationships/image" Target="../media/image2.jpeg"/><Relationship Id="rId11" Type="http://schemas.openxmlformats.org/officeDocument/2006/relationships/hyperlink" Target="#LanFer!A1"/><Relationship Id="rId5" Type="http://schemas.openxmlformats.org/officeDocument/2006/relationships/hyperlink" Target="#Ini!A1"/><Relationship Id="rId10" Type="http://schemas.openxmlformats.org/officeDocument/2006/relationships/hyperlink" Target="#Gra!A1"/><Relationship Id="rId4" Type="http://schemas.openxmlformats.org/officeDocument/2006/relationships/hyperlink" Target="#LanTre!A1"/><Relationship Id="rId9" Type="http://schemas.openxmlformats.org/officeDocument/2006/relationships/hyperlink" Target="#Rel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Gra!A1"/><Relationship Id="rId3" Type="http://schemas.openxmlformats.org/officeDocument/2006/relationships/hyperlink" Target="#LanTre!A1"/><Relationship Id="rId7" Type="http://schemas.openxmlformats.org/officeDocument/2006/relationships/hyperlink" Target="#Rel!A1"/><Relationship Id="rId12" Type="http://schemas.openxmlformats.org/officeDocument/2006/relationships/hyperlink" Target="#CadTrei!A1"/><Relationship Id="rId2" Type="http://schemas.openxmlformats.org/officeDocument/2006/relationships/hyperlink" Target="#Con!A1"/><Relationship Id="rId1" Type="http://schemas.openxmlformats.org/officeDocument/2006/relationships/hyperlink" Target="#CadFun!A1"/><Relationship Id="rId6" Type="http://schemas.openxmlformats.org/officeDocument/2006/relationships/hyperlink" Target="#Das!A1"/><Relationship Id="rId11" Type="http://schemas.openxmlformats.org/officeDocument/2006/relationships/image" Target="../media/image2.jpeg"/><Relationship Id="rId5" Type="http://schemas.openxmlformats.org/officeDocument/2006/relationships/hyperlink" Target="#LanAso!A1"/><Relationship Id="rId10" Type="http://schemas.openxmlformats.org/officeDocument/2006/relationships/hyperlink" Target="#Res!A1"/><Relationship Id="rId4" Type="http://schemas.openxmlformats.org/officeDocument/2006/relationships/hyperlink" Target="#Ini!A1"/><Relationship Id="rId9" Type="http://schemas.openxmlformats.org/officeDocument/2006/relationships/hyperlink" Target="#LanFer!A1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Das!A1"/><Relationship Id="rId3" Type="http://schemas.openxmlformats.org/officeDocument/2006/relationships/hyperlink" Target="#Con!A1"/><Relationship Id="rId7" Type="http://schemas.openxmlformats.org/officeDocument/2006/relationships/hyperlink" Target="#LanAso!A1"/><Relationship Id="rId12" Type="http://schemas.openxmlformats.org/officeDocument/2006/relationships/hyperlink" Target="#Res!A1"/><Relationship Id="rId2" Type="http://schemas.openxmlformats.org/officeDocument/2006/relationships/hyperlink" Target="#CadFun!A1"/><Relationship Id="rId1" Type="http://schemas.openxmlformats.org/officeDocument/2006/relationships/image" Target="../media/image10.png"/><Relationship Id="rId6" Type="http://schemas.openxmlformats.org/officeDocument/2006/relationships/image" Target="../media/image2.jpeg"/><Relationship Id="rId11" Type="http://schemas.openxmlformats.org/officeDocument/2006/relationships/hyperlink" Target="#LanFer!A1"/><Relationship Id="rId5" Type="http://schemas.openxmlformats.org/officeDocument/2006/relationships/hyperlink" Target="#Ini!A1"/><Relationship Id="rId10" Type="http://schemas.openxmlformats.org/officeDocument/2006/relationships/hyperlink" Target="#Gra!A1"/><Relationship Id="rId4" Type="http://schemas.openxmlformats.org/officeDocument/2006/relationships/hyperlink" Target="#LanTre!A1"/><Relationship Id="rId9" Type="http://schemas.openxmlformats.org/officeDocument/2006/relationships/hyperlink" Target="#Rel!A1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Rel!A1"/><Relationship Id="rId3" Type="http://schemas.openxmlformats.org/officeDocument/2006/relationships/hyperlink" Target="#LanTre!A1"/><Relationship Id="rId7" Type="http://schemas.openxmlformats.org/officeDocument/2006/relationships/hyperlink" Target="#Das!A1"/><Relationship Id="rId12" Type="http://schemas.openxmlformats.org/officeDocument/2006/relationships/hyperlink" Target="#Aso!A1"/><Relationship Id="rId2" Type="http://schemas.openxmlformats.org/officeDocument/2006/relationships/hyperlink" Target="#Con!A1"/><Relationship Id="rId1" Type="http://schemas.openxmlformats.org/officeDocument/2006/relationships/hyperlink" Target="#CadFun!A1"/><Relationship Id="rId6" Type="http://schemas.openxmlformats.org/officeDocument/2006/relationships/hyperlink" Target="#LanAso!A1"/><Relationship Id="rId11" Type="http://schemas.openxmlformats.org/officeDocument/2006/relationships/hyperlink" Target="#Res!A1"/><Relationship Id="rId5" Type="http://schemas.openxmlformats.org/officeDocument/2006/relationships/image" Target="../media/image2.jpeg"/><Relationship Id="rId10" Type="http://schemas.openxmlformats.org/officeDocument/2006/relationships/hyperlink" Target="#LanFer!A1"/><Relationship Id="rId4" Type="http://schemas.openxmlformats.org/officeDocument/2006/relationships/hyperlink" Target="#Ini!A1"/><Relationship Id="rId9" Type="http://schemas.openxmlformats.org/officeDocument/2006/relationships/hyperlink" Target="#Gra!A1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hyperlink" Target="#Gra!A1"/><Relationship Id="rId3" Type="http://schemas.openxmlformats.org/officeDocument/2006/relationships/hyperlink" Target="#LanTre!A1"/><Relationship Id="rId7" Type="http://schemas.openxmlformats.org/officeDocument/2006/relationships/hyperlink" Target="#Rel!A1"/><Relationship Id="rId12" Type="http://schemas.openxmlformats.org/officeDocument/2006/relationships/hyperlink" Target="#Aso!A1"/><Relationship Id="rId2" Type="http://schemas.openxmlformats.org/officeDocument/2006/relationships/hyperlink" Target="#Con!A1"/><Relationship Id="rId1" Type="http://schemas.openxmlformats.org/officeDocument/2006/relationships/hyperlink" Target="#CadFun!A1"/><Relationship Id="rId6" Type="http://schemas.openxmlformats.org/officeDocument/2006/relationships/hyperlink" Target="#Das!A1"/><Relationship Id="rId11" Type="http://schemas.openxmlformats.org/officeDocument/2006/relationships/image" Target="../media/image2.jpeg"/><Relationship Id="rId5" Type="http://schemas.openxmlformats.org/officeDocument/2006/relationships/hyperlink" Target="#LanAso!A1"/><Relationship Id="rId10" Type="http://schemas.openxmlformats.org/officeDocument/2006/relationships/hyperlink" Target="#Res!A1"/><Relationship Id="rId4" Type="http://schemas.openxmlformats.org/officeDocument/2006/relationships/hyperlink" Target="#Ini!A1"/><Relationship Id="rId9" Type="http://schemas.openxmlformats.org/officeDocument/2006/relationships/hyperlink" Target="#LanFer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1665556</xdr:colOff>
      <xdr:row>0</xdr:row>
      <xdr:rowOff>0</xdr:rowOff>
    </xdr:from>
    <xdr:to>
      <xdr:col>2</xdr:col>
      <xdr:colOff>724006</xdr:colOff>
      <xdr:row>1</xdr:row>
      <xdr:rowOff>15000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59780814-C7F9-4922-9F89-14605BB9382F}"/>
            </a:ext>
          </a:extLst>
        </xdr:cNvPr>
        <xdr:cNvSpPr/>
      </xdr:nvSpPr>
      <xdr:spPr>
        <a:xfrm>
          <a:off x="1865581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CADASTRO</a:t>
          </a:r>
        </a:p>
      </xdr:txBody>
    </xdr:sp>
    <xdr:clientData/>
  </xdr:twoCellAnchor>
  <xdr:twoCellAnchor editAs="absolute">
    <xdr:from>
      <xdr:col>2</xdr:col>
      <xdr:colOff>781581</xdr:colOff>
      <xdr:row>0</xdr:row>
      <xdr:rowOff>0</xdr:rowOff>
    </xdr:from>
    <xdr:to>
      <xdr:col>2</xdr:col>
      <xdr:colOff>1573581</xdr:colOff>
      <xdr:row>1</xdr:row>
      <xdr:rowOff>15000</xdr:rowOff>
    </xdr:to>
    <xdr:sp macro="" textlink="">
      <xdr:nvSpPr>
        <xdr:cNvPr id="3" name="Retângulo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4D6D05B1-42C8-47E2-90C8-8606C977F2FF}"/>
            </a:ext>
          </a:extLst>
        </xdr:cNvPr>
        <xdr:cNvSpPr/>
      </xdr:nvSpPr>
      <xdr:spPr>
        <a:xfrm>
          <a:off x="2715156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CONSULTA</a:t>
          </a:r>
        </a:p>
      </xdr:txBody>
    </xdr:sp>
    <xdr:clientData/>
  </xdr:twoCellAnchor>
  <xdr:twoCellAnchor editAs="absolute">
    <xdr:from>
      <xdr:col>2</xdr:col>
      <xdr:colOff>2466969</xdr:colOff>
      <xdr:row>0</xdr:row>
      <xdr:rowOff>0</xdr:rowOff>
    </xdr:from>
    <xdr:to>
      <xdr:col>4</xdr:col>
      <xdr:colOff>397402</xdr:colOff>
      <xdr:row>1</xdr:row>
      <xdr:rowOff>15000</xdr:rowOff>
    </xdr:to>
    <xdr:sp macro="" textlink="">
      <xdr:nvSpPr>
        <xdr:cNvPr id="4" name="Retângulo 3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4400544" y="0"/>
          <a:ext cx="1045108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TREINAMENTO</a:t>
          </a:r>
        </a:p>
      </xdr:txBody>
    </xdr:sp>
    <xdr:clientData/>
  </xdr:twoCellAnchor>
  <xdr:twoCellAnchor editAs="absolute">
    <xdr:from>
      <xdr:col>12</xdr:col>
      <xdr:colOff>109527</xdr:colOff>
      <xdr:row>0</xdr:row>
      <xdr:rowOff>0</xdr:rowOff>
    </xdr:from>
    <xdr:to>
      <xdr:col>13</xdr:col>
      <xdr:colOff>363927</xdr:colOff>
      <xdr:row>1</xdr:row>
      <xdr:rowOff>15000</xdr:rowOff>
    </xdr:to>
    <xdr:sp macro="" textlink="">
      <xdr:nvSpPr>
        <xdr:cNvPr id="5" name="Retângulo 4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76C32809-6107-4C6B-85DF-66702C9AF183}"/>
            </a:ext>
          </a:extLst>
        </xdr:cNvPr>
        <xdr:cNvSpPr/>
      </xdr:nvSpPr>
      <xdr:spPr>
        <a:xfrm>
          <a:off x="10034577" y="0"/>
          <a:ext cx="864000" cy="396000"/>
        </a:xfrm>
        <a:prstGeom prst="rect">
          <a:avLst/>
        </a:prstGeom>
        <a:solidFill>
          <a:schemeClr val="accent1"/>
        </a:solidFill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INSTUÇÕES</a:t>
          </a:r>
        </a:p>
      </xdr:txBody>
    </xdr:sp>
    <xdr:clientData/>
  </xdr:twoCellAnchor>
  <xdr:twoCellAnchor editAs="absolute">
    <xdr:from>
      <xdr:col>1</xdr:col>
      <xdr:colOff>1665553</xdr:colOff>
      <xdr:row>1</xdr:row>
      <xdr:rowOff>57150</xdr:rowOff>
    </xdr:from>
    <xdr:to>
      <xdr:col>2</xdr:col>
      <xdr:colOff>868003</xdr:colOff>
      <xdr:row>2</xdr:row>
      <xdr:rowOff>38100</xdr:rowOff>
    </xdr:to>
    <xdr:sp macro="" textlink="">
      <xdr:nvSpPr>
        <xdr:cNvPr id="6" name="Retângulo 5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DA51B8B2-F2D7-4326-A77A-BE56CE7C72D4}"/>
            </a:ext>
          </a:extLst>
        </xdr:cNvPr>
        <xdr:cNvSpPr/>
      </xdr:nvSpPr>
      <xdr:spPr>
        <a:xfrm>
          <a:off x="1865578" y="438150"/>
          <a:ext cx="936000" cy="295275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Passo a passo</a:t>
          </a:r>
        </a:p>
      </xdr:txBody>
    </xdr:sp>
    <xdr:clientData/>
  </xdr:twoCellAnchor>
  <xdr:twoCellAnchor editAs="absolute">
    <xdr:from>
      <xdr:col>2</xdr:col>
      <xdr:colOff>914401</xdr:colOff>
      <xdr:row>1</xdr:row>
      <xdr:rowOff>57150</xdr:rowOff>
    </xdr:from>
    <xdr:to>
      <xdr:col>2</xdr:col>
      <xdr:colOff>1850401</xdr:colOff>
      <xdr:row>2</xdr:row>
      <xdr:rowOff>38100</xdr:rowOff>
    </xdr:to>
    <xdr:sp macro="" textlink="">
      <xdr:nvSpPr>
        <xdr:cNvPr id="7" name="Retângulo 6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8F7A2942-91AE-4BCE-8A2B-ACBDBE83EEAE}"/>
            </a:ext>
          </a:extLst>
        </xdr:cNvPr>
        <xdr:cNvSpPr/>
      </xdr:nvSpPr>
      <xdr:spPr>
        <a:xfrm>
          <a:off x="2847976" y="438150"/>
          <a:ext cx="936000" cy="295275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Dúvidas</a:t>
          </a:r>
        </a:p>
      </xdr:txBody>
    </xdr:sp>
    <xdr:clientData/>
  </xdr:twoCellAnchor>
  <xdr:twoCellAnchor editAs="oneCell">
    <xdr:from>
      <xdr:col>14</xdr:col>
      <xdr:colOff>47625</xdr:colOff>
      <xdr:row>6</xdr:row>
      <xdr:rowOff>95250</xdr:rowOff>
    </xdr:from>
    <xdr:to>
      <xdr:col>14</xdr:col>
      <xdr:colOff>574356</xdr:colOff>
      <xdr:row>6</xdr:row>
      <xdr:rowOff>599250</xdr:rowOff>
    </xdr:to>
    <xdr:pic>
      <xdr:nvPicPr>
        <xdr:cNvPr id="8" name="Imagem 7">
          <a:hlinkClick xmlns:r="http://schemas.openxmlformats.org/officeDocument/2006/relationships" r:id="rId6"/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27" r="14869"/>
        <a:stretch/>
      </xdr:blipFill>
      <xdr:spPr>
        <a:xfrm>
          <a:off x="11191875" y="2314575"/>
          <a:ext cx="526731" cy="504000"/>
        </a:xfrm>
        <a:prstGeom prst="rect">
          <a:avLst/>
        </a:prstGeom>
      </xdr:spPr>
    </xdr:pic>
    <xdr:clientData/>
  </xdr:twoCellAnchor>
  <xdr:twoCellAnchor editAs="oneCell">
    <xdr:from>
      <xdr:col>14</xdr:col>
      <xdr:colOff>47625</xdr:colOff>
      <xdr:row>8</xdr:row>
      <xdr:rowOff>95250</xdr:rowOff>
    </xdr:from>
    <xdr:to>
      <xdr:col>14</xdr:col>
      <xdr:colOff>574356</xdr:colOff>
      <xdr:row>8</xdr:row>
      <xdr:rowOff>599250</xdr:rowOff>
    </xdr:to>
    <xdr:pic>
      <xdr:nvPicPr>
        <xdr:cNvPr id="9" name="Imagem 8">
          <a:hlinkClick xmlns:r="http://schemas.openxmlformats.org/officeDocument/2006/relationships" r:id="rId8"/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27" r="14869"/>
        <a:stretch/>
      </xdr:blipFill>
      <xdr:spPr>
        <a:xfrm>
          <a:off x="11191875" y="3057525"/>
          <a:ext cx="526731" cy="504000"/>
        </a:xfrm>
        <a:prstGeom prst="rect">
          <a:avLst/>
        </a:prstGeom>
      </xdr:spPr>
    </xdr:pic>
    <xdr:clientData/>
  </xdr:twoCellAnchor>
  <xdr:twoCellAnchor editAs="oneCell">
    <xdr:from>
      <xdr:col>14</xdr:col>
      <xdr:colOff>47625</xdr:colOff>
      <xdr:row>10</xdr:row>
      <xdr:rowOff>95250</xdr:rowOff>
    </xdr:from>
    <xdr:to>
      <xdr:col>14</xdr:col>
      <xdr:colOff>574356</xdr:colOff>
      <xdr:row>10</xdr:row>
      <xdr:rowOff>599250</xdr:rowOff>
    </xdr:to>
    <xdr:pic>
      <xdr:nvPicPr>
        <xdr:cNvPr id="10" name="Imagem 9">
          <a:hlinkClick xmlns:r="http://schemas.openxmlformats.org/officeDocument/2006/relationships" r:id="rId9"/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27" r="14869"/>
        <a:stretch/>
      </xdr:blipFill>
      <xdr:spPr>
        <a:xfrm>
          <a:off x="11191875" y="3800475"/>
          <a:ext cx="526731" cy="504000"/>
        </a:xfrm>
        <a:prstGeom prst="rect">
          <a:avLst/>
        </a:prstGeom>
      </xdr:spPr>
    </xdr:pic>
    <xdr:clientData/>
  </xdr:twoCellAnchor>
  <xdr:twoCellAnchor editAs="oneCell">
    <xdr:from>
      <xdr:col>14</xdr:col>
      <xdr:colOff>47625</xdr:colOff>
      <xdr:row>12</xdr:row>
      <xdr:rowOff>95250</xdr:rowOff>
    </xdr:from>
    <xdr:to>
      <xdr:col>14</xdr:col>
      <xdr:colOff>574356</xdr:colOff>
      <xdr:row>12</xdr:row>
      <xdr:rowOff>599250</xdr:rowOff>
    </xdr:to>
    <xdr:pic>
      <xdr:nvPicPr>
        <xdr:cNvPr id="11" name="Imagem 10">
          <a:hlinkClick xmlns:r="http://schemas.openxmlformats.org/officeDocument/2006/relationships" r:id="rId10"/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27" r="14869"/>
        <a:stretch/>
      </xdr:blipFill>
      <xdr:spPr>
        <a:xfrm>
          <a:off x="11191875" y="4543425"/>
          <a:ext cx="526731" cy="504000"/>
        </a:xfrm>
        <a:prstGeom prst="rect">
          <a:avLst/>
        </a:prstGeom>
      </xdr:spPr>
    </xdr:pic>
    <xdr:clientData/>
  </xdr:twoCellAnchor>
  <xdr:twoCellAnchor editAs="oneCell">
    <xdr:from>
      <xdr:col>14</xdr:col>
      <xdr:colOff>47625</xdr:colOff>
      <xdr:row>14</xdr:row>
      <xdr:rowOff>95250</xdr:rowOff>
    </xdr:from>
    <xdr:to>
      <xdr:col>14</xdr:col>
      <xdr:colOff>574356</xdr:colOff>
      <xdr:row>14</xdr:row>
      <xdr:rowOff>599250</xdr:rowOff>
    </xdr:to>
    <xdr:pic>
      <xdr:nvPicPr>
        <xdr:cNvPr id="12" name="Imagem 11">
          <a:hlinkClick xmlns:r="http://schemas.openxmlformats.org/officeDocument/2006/relationships" r:id="rId11"/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27" r="14869"/>
        <a:stretch/>
      </xdr:blipFill>
      <xdr:spPr>
        <a:xfrm>
          <a:off x="11191875" y="5286375"/>
          <a:ext cx="526731" cy="504000"/>
        </a:xfrm>
        <a:prstGeom prst="rect">
          <a:avLst/>
        </a:prstGeom>
      </xdr:spPr>
    </xdr:pic>
    <xdr:clientData/>
  </xdr:twoCellAnchor>
  <xdr:twoCellAnchor editAs="absolute">
    <xdr:from>
      <xdr:col>0</xdr:col>
      <xdr:colOff>7</xdr:colOff>
      <xdr:row>0</xdr:row>
      <xdr:rowOff>0</xdr:rowOff>
    </xdr:from>
    <xdr:to>
      <xdr:col>1</xdr:col>
      <xdr:colOff>762165</xdr:colOff>
      <xdr:row>0</xdr:row>
      <xdr:rowOff>378000</xdr:rowOff>
    </xdr:to>
    <xdr:pic>
      <xdr:nvPicPr>
        <xdr:cNvPr id="13" name="Imagem 12"/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" y="0"/>
          <a:ext cx="962183" cy="378000"/>
        </a:xfrm>
        <a:prstGeom prst="rect">
          <a:avLst/>
        </a:prstGeom>
      </xdr:spPr>
    </xdr:pic>
    <xdr:clientData/>
  </xdr:twoCellAnchor>
  <xdr:twoCellAnchor editAs="absolute">
    <xdr:from>
      <xdr:col>2</xdr:col>
      <xdr:colOff>1628775</xdr:colOff>
      <xdr:row>0</xdr:row>
      <xdr:rowOff>0</xdr:rowOff>
    </xdr:from>
    <xdr:to>
      <xdr:col>2</xdr:col>
      <xdr:colOff>2420775</xdr:colOff>
      <xdr:row>1</xdr:row>
      <xdr:rowOff>15000</xdr:rowOff>
    </xdr:to>
    <xdr:sp macro="" textlink="">
      <xdr:nvSpPr>
        <xdr:cNvPr id="14" name="Retângulo 13">
          <a:hlinkClick xmlns:r="http://schemas.openxmlformats.org/officeDocument/2006/relationships" r:id="rId13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3562350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ASO</a:t>
          </a:r>
        </a:p>
      </xdr:txBody>
    </xdr:sp>
    <xdr:clientData/>
  </xdr:twoCellAnchor>
  <xdr:twoCellAnchor editAs="absolute">
    <xdr:from>
      <xdr:col>10</xdr:col>
      <xdr:colOff>381000</xdr:colOff>
      <xdr:row>0</xdr:row>
      <xdr:rowOff>0</xdr:rowOff>
    </xdr:from>
    <xdr:to>
      <xdr:col>12</xdr:col>
      <xdr:colOff>25800</xdr:colOff>
      <xdr:row>1</xdr:row>
      <xdr:rowOff>15000</xdr:rowOff>
    </xdr:to>
    <xdr:sp macro="" textlink="">
      <xdr:nvSpPr>
        <xdr:cNvPr id="15" name="Retângulo 14">
          <a:hlinkClick xmlns:r="http://schemas.openxmlformats.org/officeDocument/2006/relationships" r:id="rId14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9086850" y="0"/>
          <a:ext cx="864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2</xdr:col>
      <xdr:colOff>1905000</xdr:colOff>
      <xdr:row>1</xdr:row>
      <xdr:rowOff>57150</xdr:rowOff>
    </xdr:from>
    <xdr:to>
      <xdr:col>3</xdr:col>
      <xdr:colOff>335925</xdr:colOff>
      <xdr:row>2</xdr:row>
      <xdr:rowOff>38100</xdr:rowOff>
    </xdr:to>
    <xdr:sp macro="" textlink="">
      <xdr:nvSpPr>
        <xdr:cNvPr id="16" name="Retângulo 15">
          <a:hlinkClick xmlns:r="http://schemas.openxmlformats.org/officeDocument/2006/relationships" r:id="rId15"/>
          <a:extLst>
            <a:ext uri="{FF2B5EF4-FFF2-40B4-BE49-F238E27FC236}">
              <a16:creationId xmlns="" xmlns:a16="http://schemas.microsoft.com/office/drawing/2014/main" id="{8F7A2942-91AE-4BCE-8A2B-ACBDBE83EEAE}"/>
            </a:ext>
          </a:extLst>
        </xdr:cNvPr>
        <xdr:cNvSpPr/>
      </xdr:nvSpPr>
      <xdr:spPr>
        <a:xfrm>
          <a:off x="3838575" y="438150"/>
          <a:ext cx="936000" cy="295275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Sugestões</a:t>
          </a:r>
        </a:p>
      </xdr:txBody>
    </xdr:sp>
    <xdr:clientData/>
  </xdr:twoCellAnchor>
  <xdr:twoCellAnchor editAs="absolute">
    <xdr:from>
      <xdr:col>3</xdr:col>
      <xdr:colOff>390525</xdr:colOff>
      <xdr:row>1</xdr:row>
      <xdr:rowOff>57150</xdr:rowOff>
    </xdr:from>
    <xdr:to>
      <xdr:col>5</xdr:col>
      <xdr:colOff>107325</xdr:colOff>
      <xdr:row>2</xdr:row>
      <xdr:rowOff>38100</xdr:rowOff>
    </xdr:to>
    <xdr:sp macro="" textlink="">
      <xdr:nvSpPr>
        <xdr:cNvPr id="17" name="Retângulo 16">
          <a:hlinkClick xmlns:r="http://schemas.openxmlformats.org/officeDocument/2006/relationships" r:id="rId16"/>
          <a:extLst>
            <a:ext uri="{FF2B5EF4-FFF2-40B4-BE49-F238E27FC236}">
              <a16:creationId xmlns="" xmlns:a16="http://schemas.microsoft.com/office/drawing/2014/main" id="{8F7A2942-91AE-4BCE-8A2B-ACBDBE83EEAE}"/>
            </a:ext>
          </a:extLst>
        </xdr:cNvPr>
        <xdr:cNvSpPr/>
      </xdr:nvSpPr>
      <xdr:spPr>
        <a:xfrm>
          <a:off x="4829175" y="438150"/>
          <a:ext cx="936000" cy="295275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Sobre nós</a:t>
          </a:r>
        </a:p>
      </xdr:txBody>
    </xdr:sp>
    <xdr:clientData/>
  </xdr:twoCellAnchor>
  <xdr:oneCellAnchor>
    <xdr:from>
      <xdr:col>14</xdr:col>
      <xdr:colOff>47625</xdr:colOff>
      <xdr:row>16</xdr:row>
      <xdr:rowOff>95250</xdr:rowOff>
    </xdr:from>
    <xdr:ext cx="526731" cy="504000"/>
    <xdr:pic>
      <xdr:nvPicPr>
        <xdr:cNvPr id="18" name="Imagem 17">
          <a:hlinkClick xmlns:r="http://schemas.openxmlformats.org/officeDocument/2006/relationships" r:id="rId17"/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27" r="14869"/>
        <a:stretch/>
      </xdr:blipFill>
      <xdr:spPr>
        <a:xfrm>
          <a:off x="11191875" y="6029325"/>
          <a:ext cx="526731" cy="504000"/>
        </a:xfrm>
        <a:prstGeom prst="rect">
          <a:avLst/>
        </a:prstGeom>
      </xdr:spPr>
    </xdr:pic>
    <xdr:clientData/>
  </xdr:oneCellAnchor>
  <xdr:oneCellAnchor>
    <xdr:from>
      <xdr:col>14</xdr:col>
      <xdr:colOff>47625</xdr:colOff>
      <xdr:row>18</xdr:row>
      <xdr:rowOff>95250</xdr:rowOff>
    </xdr:from>
    <xdr:ext cx="526731" cy="504000"/>
    <xdr:pic>
      <xdr:nvPicPr>
        <xdr:cNvPr id="19" name="Imagem 18">
          <a:hlinkClick xmlns:r="http://schemas.openxmlformats.org/officeDocument/2006/relationships" r:id="rId18"/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27" r="14869"/>
        <a:stretch/>
      </xdr:blipFill>
      <xdr:spPr>
        <a:xfrm>
          <a:off x="11191875" y="6772275"/>
          <a:ext cx="526731" cy="504000"/>
        </a:xfrm>
        <a:prstGeom prst="rect">
          <a:avLst/>
        </a:prstGeom>
      </xdr:spPr>
    </xdr:pic>
    <xdr:clientData/>
  </xdr:oneCellAnchor>
  <xdr:twoCellAnchor editAs="absolute">
    <xdr:from>
      <xdr:col>9</xdr:col>
      <xdr:colOff>95250</xdr:colOff>
      <xdr:row>0</xdr:row>
      <xdr:rowOff>0</xdr:rowOff>
    </xdr:from>
    <xdr:to>
      <xdr:col>10</xdr:col>
      <xdr:colOff>313650</xdr:colOff>
      <xdr:row>1</xdr:row>
      <xdr:rowOff>15000</xdr:rowOff>
    </xdr:to>
    <xdr:sp macro="" textlink="">
      <xdr:nvSpPr>
        <xdr:cNvPr id="20" name="Retângulo 19">
          <a:hlinkClick xmlns:r="http://schemas.openxmlformats.org/officeDocument/2006/relationships" r:id="rId19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8191500" y="0"/>
          <a:ext cx="828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RELATÓRIO</a:t>
          </a:r>
        </a:p>
      </xdr:txBody>
    </xdr:sp>
    <xdr:clientData/>
  </xdr:twoCellAnchor>
  <xdr:twoCellAnchor editAs="absolute">
    <xdr:from>
      <xdr:col>7</xdr:col>
      <xdr:colOff>447675</xdr:colOff>
      <xdr:row>0</xdr:row>
      <xdr:rowOff>0</xdr:rowOff>
    </xdr:from>
    <xdr:to>
      <xdr:col>9</xdr:col>
      <xdr:colOff>20475</xdr:colOff>
      <xdr:row>1</xdr:row>
      <xdr:rowOff>15000</xdr:rowOff>
    </xdr:to>
    <xdr:sp macro="" textlink="">
      <xdr:nvSpPr>
        <xdr:cNvPr id="21" name="Retângulo 20">
          <a:hlinkClick xmlns:r="http://schemas.openxmlformats.org/officeDocument/2006/relationships" r:id="rId20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7324725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GRÁFICOS</a:t>
          </a:r>
        </a:p>
      </xdr:txBody>
    </xdr:sp>
    <xdr:clientData/>
  </xdr:twoCellAnchor>
  <xdr:twoCellAnchor editAs="absolute">
    <xdr:from>
      <xdr:col>4</xdr:col>
      <xdr:colOff>457200</xdr:colOff>
      <xdr:row>0</xdr:row>
      <xdr:rowOff>0</xdr:rowOff>
    </xdr:from>
    <xdr:to>
      <xdr:col>6</xdr:col>
      <xdr:colOff>30000</xdr:colOff>
      <xdr:row>1</xdr:row>
      <xdr:rowOff>15000</xdr:rowOff>
    </xdr:to>
    <xdr:sp macro="" textlink="">
      <xdr:nvSpPr>
        <xdr:cNvPr id="22" name="Retângulo 21">
          <a:hlinkClick xmlns:r="http://schemas.openxmlformats.org/officeDocument/2006/relationships" r:id="rId21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5505450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FÉRIAS</a:t>
          </a:r>
        </a:p>
      </xdr:txBody>
    </xdr:sp>
    <xdr:clientData/>
  </xdr:twoCellAnchor>
  <xdr:twoCellAnchor editAs="absolute">
    <xdr:from>
      <xdr:col>6</xdr:col>
      <xdr:colOff>95250</xdr:colOff>
      <xdr:row>0</xdr:row>
      <xdr:rowOff>0</xdr:rowOff>
    </xdr:from>
    <xdr:to>
      <xdr:col>7</xdr:col>
      <xdr:colOff>385650</xdr:colOff>
      <xdr:row>1</xdr:row>
      <xdr:rowOff>15000</xdr:rowOff>
    </xdr:to>
    <xdr:sp macro="" textlink="">
      <xdr:nvSpPr>
        <xdr:cNvPr id="23" name="Retângulo 22">
          <a:hlinkClick xmlns:r="http://schemas.openxmlformats.org/officeDocument/2006/relationships" r:id="rId22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6362700" y="0"/>
          <a:ext cx="900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RESULTADOS</a:t>
          </a:r>
        </a:p>
      </xdr:txBody>
    </xdr:sp>
    <xdr:clientData/>
  </xdr:twoCellAnchor>
  <xdr:oneCellAnchor>
    <xdr:from>
      <xdr:col>14</xdr:col>
      <xdr:colOff>47625</xdr:colOff>
      <xdr:row>20</xdr:row>
      <xdr:rowOff>95250</xdr:rowOff>
    </xdr:from>
    <xdr:ext cx="526731" cy="504000"/>
    <xdr:pic>
      <xdr:nvPicPr>
        <xdr:cNvPr id="24" name="Imagem 23">
          <a:hlinkClick xmlns:r="http://schemas.openxmlformats.org/officeDocument/2006/relationships" r:id="rId23"/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27" r="14869"/>
        <a:stretch/>
      </xdr:blipFill>
      <xdr:spPr>
        <a:xfrm>
          <a:off x="11191875" y="6029325"/>
          <a:ext cx="526731" cy="504000"/>
        </a:xfrm>
        <a:prstGeom prst="rect">
          <a:avLst/>
        </a:prstGeom>
      </xdr:spPr>
    </xdr:pic>
    <xdr:clientData/>
  </xdr:oneCellAnchor>
  <xdr:oneCellAnchor>
    <xdr:from>
      <xdr:col>14</xdr:col>
      <xdr:colOff>47625</xdr:colOff>
      <xdr:row>22</xdr:row>
      <xdr:rowOff>95250</xdr:rowOff>
    </xdr:from>
    <xdr:ext cx="526731" cy="504000"/>
    <xdr:pic>
      <xdr:nvPicPr>
        <xdr:cNvPr id="25" name="Imagem 24">
          <a:hlinkClick xmlns:r="http://schemas.openxmlformats.org/officeDocument/2006/relationships" r:id="rId24"/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27" r="14869"/>
        <a:stretch/>
      </xdr:blipFill>
      <xdr:spPr>
        <a:xfrm>
          <a:off x="11191875" y="6772275"/>
          <a:ext cx="526731" cy="504000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638174</xdr:colOff>
      <xdr:row>2</xdr:row>
      <xdr:rowOff>30923</xdr:rowOff>
    </xdr:from>
    <xdr:ext cx="4448175" cy="385738"/>
    <xdr:sp macro="" textlink="">
      <xdr:nvSpPr>
        <xdr:cNvPr id="18" name="CaixaDeTexto 17">
          <a:extLst>
            <a:ext uri="{FF2B5EF4-FFF2-40B4-BE49-F238E27FC236}">
              <a16:creationId xmlns="" xmlns:a16="http://schemas.microsoft.com/office/drawing/2014/main" id="{00000000-0008-0000-0600-000012000000}"/>
            </a:ext>
          </a:extLst>
        </xdr:cNvPr>
        <xdr:cNvSpPr txBox="1"/>
      </xdr:nvSpPr>
      <xdr:spPr>
        <a:xfrm>
          <a:off x="7505699" y="726248"/>
          <a:ext cx="4448175" cy="3857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>
          <a:spAutoFit/>
        </a:bodyPr>
        <a:lstStyle/>
        <a:p>
          <a:pPr algn="r"/>
          <a:r>
            <a:rPr lang="pt-BR" sz="1000"/>
            <a:t>Nesta aba você fará o lançamento dos treinamentos realizados</a:t>
          </a:r>
          <a:r>
            <a:rPr lang="pt-BR" sz="1000" baseline="0"/>
            <a:t> pelos funcionários de</a:t>
          </a:r>
          <a:r>
            <a:rPr lang="pt-BR" sz="1000"/>
            <a:t> sua empresa informando a data do treinamento e a data de validade.</a:t>
          </a:r>
        </a:p>
      </xdr:txBody>
    </xdr:sp>
    <xdr:clientData/>
  </xdr:oneCellAnchor>
  <xdr:twoCellAnchor editAs="absolute">
    <xdr:from>
      <xdr:col>1</xdr:col>
      <xdr:colOff>1684599</xdr:colOff>
      <xdr:row>0</xdr:row>
      <xdr:rowOff>0</xdr:rowOff>
    </xdr:from>
    <xdr:to>
      <xdr:col>2</xdr:col>
      <xdr:colOff>238224</xdr:colOff>
      <xdr:row>1</xdr:row>
      <xdr:rowOff>15000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59780814-C7F9-4922-9F89-14605BB9382F}"/>
            </a:ext>
          </a:extLst>
        </xdr:cNvPr>
        <xdr:cNvSpPr/>
      </xdr:nvSpPr>
      <xdr:spPr>
        <a:xfrm>
          <a:off x="1865574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CADASTRO</a:t>
          </a:r>
        </a:p>
      </xdr:txBody>
    </xdr:sp>
    <xdr:clientData/>
  </xdr:twoCellAnchor>
  <xdr:twoCellAnchor editAs="absolute">
    <xdr:from>
      <xdr:col>2</xdr:col>
      <xdr:colOff>295799</xdr:colOff>
      <xdr:row>0</xdr:row>
      <xdr:rowOff>0</xdr:rowOff>
    </xdr:from>
    <xdr:to>
      <xdr:col>3</xdr:col>
      <xdr:colOff>401999</xdr:colOff>
      <xdr:row>1</xdr:row>
      <xdr:rowOff>15000</xdr:rowOff>
    </xdr:to>
    <xdr:sp macro="" textlink="">
      <xdr:nvSpPr>
        <xdr:cNvPr id="4" name="Retângulo 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4D6D05B1-42C8-47E2-90C8-8606C977F2FF}"/>
            </a:ext>
          </a:extLst>
        </xdr:cNvPr>
        <xdr:cNvSpPr/>
      </xdr:nvSpPr>
      <xdr:spPr>
        <a:xfrm>
          <a:off x="2715149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CONSULTA</a:t>
          </a:r>
        </a:p>
      </xdr:txBody>
    </xdr:sp>
    <xdr:clientData/>
  </xdr:twoCellAnchor>
  <xdr:twoCellAnchor editAs="absolute">
    <xdr:from>
      <xdr:col>3</xdr:col>
      <xdr:colOff>1295387</xdr:colOff>
      <xdr:row>0</xdr:row>
      <xdr:rowOff>0</xdr:rowOff>
    </xdr:from>
    <xdr:to>
      <xdr:col>3</xdr:col>
      <xdr:colOff>2340495</xdr:colOff>
      <xdr:row>1</xdr:row>
      <xdr:rowOff>15000</xdr:rowOff>
    </xdr:to>
    <xdr:sp macro="" textlink="">
      <xdr:nvSpPr>
        <xdr:cNvPr id="5" name="Retângulo 4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4400537" y="0"/>
          <a:ext cx="1045108" cy="396000"/>
        </a:xfrm>
        <a:prstGeom prst="rect">
          <a:avLst/>
        </a:prstGeom>
        <a:solidFill>
          <a:schemeClr val="accent1"/>
        </a:solidFill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TREINAMENTO</a:t>
          </a:r>
        </a:p>
      </xdr:txBody>
    </xdr:sp>
    <xdr:clientData/>
  </xdr:twoCellAnchor>
  <xdr:twoCellAnchor editAs="absolute">
    <xdr:from>
      <xdr:col>8</xdr:col>
      <xdr:colOff>119045</xdr:colOff>
      <xdr:row>0</xdr:row>
      <xdr:rowOff>0</xdr:rowOff>
    </xdr:from>
    <xdr:to>
      <xdr:col>8</xdr:col>
      <xdr:colOff>983045</xdr:colOff>
      <xdr:row>1</xdr:row>
      <xdr:rowOff>15000</xdr:rowOff>
    </xdr:to>
    <xdr:sp macro="" textlink="">
      <xdr:nvSpPr>
        <xdr:cNvPr id="6" name="Retângulo 5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76C32809-6107-4C6B-85DF-66702C9AF183}"/>
            </a:ext>
          </a:extLst>
        </xdr:cNvPr>
        <xdr:cNvSpPr/>
      </xdr:nvSpPr>
      <xdr:spPr>
        <a:xfrm>
          <a:off x="10034570" y="0"/>
          <a:ext cx="864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INSTUÇÕES</a:t>
          </a:r>
        </a:p>
      </xdr:txBody>
    </xdr:sp>
    <xdr:clientData/>
  </xdr:twoCellAnchor>
  <xdr:twoCellAnchor editAs="absolute">
    <xdr:from>
      <xdr:col>3</xdr:col>
      <xdr:colOff>457193</xdr:colOff>
      <xdr:row>0</xdr:row>
      <xdr:rowOff>0</xdr:rowOff>
    </xdr:from>
    <xdr:to>
      <xdr:col>3</xdr:col>
      <xdr:colOff>1249193</xdr:colOff>
      <xdr:row>1</xdr:row>
      <xdr:rowOff>15000</xdr:rowOff>
    </xdr:to>
    <xdr:sp macro="" textlink="">
      <xdr:nvSpPr>
        <xdr:cNvPr id="8" name="Retângulo 7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3562343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ASO</a:t>
          </a:r>
        </a:p>
      </xdr:txBody>
    </xdr:sp>
    <xdr:clientData/>
  </xdr:twoCellAnchor>
  <xdr:twoCellAnchor editAs="absolute">
    <xdr:from>
      <xdr:col>6</xdr:col>
      <xdr:colOff>1314443</xdr:colOff>
      <xdr:row>0</xdr:row>
      <xdr:rowOff>0</xdr:rowOff>
    </xdr:from>
    <xdr:to>
      <xdr:col>8</xdr:col>
      <xdr:colOff>35318</xdr:colOff>
      <xdr:row>1</xdr:row>
      <xdr:rowOff>15000</xdr:rowOff>
    </xdr:to>
    <xdr:sp macro="" textlink="">
      <xdr:nvSpPr>
        <xdr:cNvPr id="9" name="Retângulo 8">
          <a:hlinkClick xmlns:r="http://schemas.openxmlformats.org/officeDocument/2006/relationships" r:id="rId6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9086843" y="0"/>
          <a:ext cx="864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6</xdr:col>
      <xdr:colOff>419093</xdr:colOff>
      <xdr:row>0</xdr:row>
      <xdr:rowOff>0</xdr:rowOff>
    </xdr:from>
    <xdr:to>
      <xdr:col>6</xdr:col>
      <xdr:colOff>1247093</xdr:colOff>
      <xdr:row>1</xdr:row>
      <xdr:rowOff>15000</xdr:rowOff>
    </xdr:to>
    <xdr:sp macro="" textlink="">
      <xdr:nvSpPr>
        <xdr:cNvPr id="10" name="Retângulo 9">
          <a:hlinkClick xmlns:r="http://schemas.openxmlformats.org/officeDocument/2006/relationships" r:id="rId7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8191493" y="0"/>
          <a:ext cx="828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RELATÓRIO</a:t>
          </a:r>
        </a:p>
      </xdr:txBody>
    </xdr:sp>
    <xdr:clientData/>
  </xdr:twoCellAnchor>
  <xdr:twoCellAnchor editAs="absolute">
    <xdr:from>
      <xdr:col>5</xdr:col>
      <xdr:colOff>457193</xdr:colOff>
      <xdr:row>0</xdr:row>
      <xdr:rowOff>0</xdr:rowOff>
    </xdr:from>
    <xdr:to>
      <xdr:col>6</xdr:col>
      <xdr:colOff>344318</xdr:colOff>
      <xdr:row>1</xdr:row>
      <xdr:rowOff>15000</xdr:rowOff>
    </xdr:to>
    <xdr:sp macro="" textlink="">
      <xdr:nvSpPr>
        <xdr:cNvPr id="11" name="Retângulo 10">
          <a:hlinkClick xmlns:r="http://schemas.openxmlformats.org/officeDocument/2006/relationships" r:id="rId8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7324718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GRÁFICOS</a:t>
          </a:r>
        </a:p>
      </xdr:txBody>
    </xdr:sp>
    <xdr:clientData/>
  </xdr:twoCellAnchor>
  <xdr:twoCellAnchor editAs="absolute">
    <xdr:from>
      <xdr:col>3</xdr:col>
      <xdr:colOff>2400293</xdr:colOff>
      <xdr:row>0</xdr:row>
      <xdr:rowOff>0</xdr:rowOff>
    </xdr:from>
    <xdr:to>
      <xdr:col>4</xdr:col>
      <xdr:colOff>334793</xdr:colOff>
      <xdr:row>1</xdr:row>
      <xdr:rowOff>15000</xdr:rowOff>
    </xdr:to>
    <xdr:sp macro="" textlink="">
      <xdr:nvSpPr>
        <xdr:cNvPr id="12" name="Retângulo 11">
          <a:hlinkClick xmlns:r="http://schemas.openxmlformats.org/officeDocument/2006/relationships" r:id="rId9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5505443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FÉRIAS</a:t>
          </a:r>
        </a:p>
      </xdr:txBody>
    </xdr:sp>
    <xdr:clientData/>
  </xdr:twoCellAnchor>
  <xdr:twoCellAnchor editAs="absolute">
    <xdr:from>
      <xdr:col>4</xdr:col>
      <xdr:colOff>400043</xdr:colOff>
      <xdr:row>0</xdr:row>
      <xdr:rowOff>0</xdr:rowOff>
    </xdr:from>
    <xdr:to>
      <xdr:col>5</xdr:col>
      <xdr:colOff>395168</xdr:colOff>
      <xdr:row>1</xdr:row>
      <xdr:rowOff>15000</xdr:rowOff>
    </xdr:to>
    <xdr:sp macro="" textlink="">
      <xdr:nvSpPr>
        <xdr:cNvPr id="13" name="Retângulo 12">
          <a:hlinkClick xmlns:r="http://schemas.openxmlformats.org/officeDocument/2006/relationships" r:id="rId10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6362693" y="0"/>
          <a:ext cx="900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RESULTADOS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1</xdr:col>
      <xdr:colOff>781208</xdr:colOff>
      <xdr:row>0</xdr:row>
      <xdr:rowOff>378000</xdr:rowOff>
    </xdr:to>
    <xdr:pic>
      <xdr:nvPicPr>
        <xdr:cNvPr id="14" name="Imagem 13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62183" cy="378000"/>
        </a:xfrm>
        <a:prstGeom prst="rect">
          <a:avLst/>
        </a:prstGeom>
      </xdr:spPr>
    </xdr:pic>
    <xdr:clientData/>
  </xdr:twoCellAnchor>
  <xdr:twoCellAnchor editAs="absolute">
    <xdr:from>
      <xdr:col>1</xdr:col>
      <xdr:colOff>1684599</xdr:colOff>
      <xdr:row>1</xdr:row>
      <xdr:rowOff>47625</xdr:rowOff>
    </xdr:from>
    <xdr:to>
      <xdr:col>2</xdr:col>
      <xdr:colOff>382224</xdr:colOff>
      <xdr:row>2</xdr:row>
      <xdr:rowOff>28575</xdr:rowOff>
    </xdr:to>
    <xdr:sp macro="" textlink="">
      <xdr:nvSpPr>
        <xdr:cNvPr id="15" name="Retângulo 14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DA51B8B2-F2D7-4326-A77A-BE56CE7C72D4}"/>
            </a:ext>
          </a:extLst>
        </xdr:cNvPr>
        <xdr:cNvSpPr/>
      </xdr:nvSpPr>
      <xdr:spPr>
        <a:xfrm>
          <a:off x="1865574" y="428625"/>
          <a:ext cx="936000" cy="295275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Lançamento</a:t>
          </a:r>
        </a:p>
      </xdr:txBody>
    </xdr:sp>
    <xdr:clientData/>
  </xdr:twoCellAnchor>
  <xdr:twoCellAnchor editAs="absolute">
    <xdr:from>
      <xdr:col>2</xdr:col>
      <xdr:colOff>468048</xdr:colOff>
      <xdr:row>1</xdr:row>
      <xdr:rowOff>47625</xdr:rowOff>
    </xdr:from>
    <xdr:to>
      <xdr:col>3</xdr:col>
      <xdr:colOff>718248</xdr:colOff>
      <xdr:row>2</xdr:row>
      <xdr:rowOff>28575</xdr:rowOff>
    </xdr:to>
    <xdr:sp macro="" textlink="">
      <xdr:nvSpPr>
        <xdr:cNvPr id="16" name="Retângulo 15">
          <a:hlinkClick xmlns:r="http://schemas.openxmlformats.org/officeDocument/2006/relationships" r:id="rId12"/>
          <a:extLst>
            <a:ext uri="{FF2B5EF4-FFF2-40B4-BE49-F238E27FC236}">
              <a16:creationId xmlns="" xmlns:a16="http://schemas.microsoft.com/office/drawing/2014/main" id="{8F7A2942-91AE-4BCE-8A2B-ACBDBE83EEAE}"/>
            </a:ext>
          </a:extLst>
        </xdr:cNvPr>
        <xdr:cNvSpPr/>
      </xdr:nvSpPr>
      <xdr:spPr>
        <a:xfrm>
          <a:off x="2887398" y="428625"/>
          <a:ext cx="936000" cy="295275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Controle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295275</xdr:colOff>
      <xdr:row>2</xdr:row>
      <xdr:rowOff>18931</xdr:rowOff>
    </xdr:from>
    <xdr:ext cx="7362825" cy="385738"/>
    <xdr:sp macro="" textlink="">
      <xdr:nvSpPr>
        <xdr:cNvPr id="18" name="CaixaDeTexto 17">
          <a:extLst>
            <a:ext uri="{FF2B5EF4-FFF2-40B4-BE49-F238E27FC236}">
              <a16:creationId xmlns="" xmlns:a16="http://schemas.microsoft.com/office/drawing/2014/main" id="{00000000-0008-0000-0700-000012000000}"/>
            </a:ext>
          </a:extLst>
        </xdr:cNvPr>
        <xdr:cNvSpPr txBox="1"/>
      </xdr:nvSpPr>
      <xdr:spPr>
        <a:xfrm>
          <a:off x="4981575" y="714256"/>
          <a:ext cx="7362825" cy="3857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>
          <a:spAutoFit/>
        </a:bodyPr>
        <a:lstStyle/>
        <a:p>
          <a:pPr algn="r"/>
          <a:r>
            <a:rPr lang="pt-BR" sz="1000"/>
            <a:t>Nesta aba você poderá controlar os treinamentos que cada funcionário realiza em sua empresa controlando a data de realização e a data de validade de cada treinamento. Você conta também com alertas automáticos que indicam o status da validade de cada treinamento.</a:t>
          </a:r>
        </a:p>
      </xdr:txBody>
    </xdr:sp>
    <xdr:clientData/>
  </xdr:oneCellAnchor>
  <xdr:twoCellAnchor editAs="absolute">
    <xdr:from>
      <xdr:col>2</xdr:col>
      <xdr:colOff>1217874</xdr:colOff>
      <xdr:row>0</xdr:row>
      <xdr:rowOff>0</xdr:rowOff>
    </xdr:from>
    <xdr:to>
      <xdr:col>2</xdr:col>
      <xdr:colOff>2009874</xdr:colOff>
      <xdr:row>1</xdr:row>
      <xdr:rowOff>15000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59780814-C7F9-4922-9F89-14605BB9382F}"/>
            </a:ext>
          </a:extLst>
        </xdr:cNvPr>
        <xdr:cNvSpPr/>
      </xdr:nvSpPr>
      <xdr:spPr>
        <a:xfrm>
          <a:off x="1865574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CADASTRO</a:t>
          </a:r>
        </a:p>
      </xdr:txBody>
    </xdr:sp>
    <xdr:clientData/>
  </xdr:twoCellAnchor>
  <xdr:twoCellAnchor editAs="absolute">
    <xdr:from>
      <xdr:col>2</xdr:col>
      <xdr:colOff>2067449</xdr:colOff>
      <xdr:row>0</xdr:row>
      <xdr:rowOff>0</xdr:rowOff>
    </xdr:from>
    <xdr:to>
      <xdr:col>3</xdr:col>
      <xdr:colOff>659174</xdr:colOff>
      <xdr:row>1</xdr:row>
      <xdr:rowOff>15000</xdr:rowOff>
    </xdr:to>
    <xdr:sp macro="" textlink="">
      <xdr:nvSpPr>
        <xdr:cNvPr id="4" name="Retângulo 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4D6D05B1-42C8-47E2-90C8-8606C977F2FF}"/>
            </a:ext>
          </a:extLst>
        </xdr:cNvPr>
        <xdr:cNvSpPr/>
      </xdr:nvSpPr>
      <xdr:spPr>
        <a:xfrm>
          <a:off x="2715149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CONSULTA</a:t>
          </a:r>
        </a:p>
      </xdr:txBody>
    </xdr:sp>
    <xdr:clientData/>
  </xdr:twoCellAnchor>
  <xdr:twoCellAnchor editAs="absolute">
    <xdr:from>
      <xdr:col>4</xdr:col>
      <xdr:colOff>619112</xdr:colOff>
      <xdr:row>0</xdr:row>
      <xdr:rowOff>0</xdr:rowOff>
    </xdr:from>
    <xdr:to>
      <xdr:col>5</xdr:col>
      <xdr:colOff>759345</xdr:colOff>
      <xdr:row>1</xdr:row>
      <xdr:rowOff>15000</xdr:rowOff>
    </xdr:to>
    <xdr:sp macro="" textlink="">
      <xdr:nvSpPr>
        <xdr:cNvPr id="5" name="Retângulo 4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4400537" y="0"/>
          <a:ext cx="1045108" cy="396000"/>
        </a:xfrm>
        <a:prstGeom prst="rect">
          <a:avLst/>
        </a:prstGeom>
        <a:solidFill>
          <a:schemeClr val="accent1"/>
        </a:solidFill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TREINAMENTO</a:t>
          </a:r>
        </a:p>
      </xdr:txBody>
    </xdr:sp>
    <xdr:clientData/>
  </xdr:twoCellAnchor>
  <xdr:twoCellAnchor editAs="absolute">
    <xdr:from>
      <xdr:col>8</xdr:col>
      <xdr:colOff>890570</xdr:colOff>
      <xdr:row>0</xdr:row>
      <xdr:rowOff>0</xdr:rowOff>
    </xdr:from>
    <xdr:to>
      <xdr:col>9</xdr:col>
      <xdr:colOff>268670</xdr:colOff>
      <xdr:row>1</xdr:row>
      <xdr:rowOff>15000</xdr:rowOff>
    </xdr:to>
    <xdr:sp macro="" textlink="">
      <xdr:nvSpPr>
        <xdr:cNvPr id="6" name="Retângulo 5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76C32809-6107-4C6B-85DF-66702C9AF183}"/>
            </a:ext>
          </a:extLst>
        </xdr:cNvPr>
        <xdr:cNvSpPr/>
      </xdr:nvSpPr>
      <xdr:spPr>
        <a:xfrm>
          <a:off x="10034570" y="0"/>
          <a:ext cx="864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INSTUÇÕES</a:t>
          </a:r>
        </a:p>
      </xdr:txBody>
    </xdr:sp>
    <xdr:clientData/>
  </xdr:twoCellAnchor>
  <xdr:twoCellAnchor editAs="absolute">
    <xdr:from>
      <xdr:col>3</xdr:col>
      <xdr:colOff>714368</xdr:colOff>
      <xdr:row>0</xdr:row>
      <xdr:rowOff>0</xdr:rowOff>
    </xdr:from>
    <xdr:to>
      <xdr:col>4</xdr:col>
      <xdr:colOff>572918</xdr:colOff>
      <xdr:row>1</xdr:row>
      <xdr:rowOff>15000</xdr:rowOff>
    </xdr:to>
    <xdr:sp macro="" textlink="">
      <xdr:nvSpPr>
        <xdr:cNvPr id="8" name="Retângulo 7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3562343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ASO</a:t>
          </a:r>
        </a:p>
      </xdr:txBody>
    </xdr:sp>
    <xdr:clientData/>
  </xdr:twoCellAnchor>
  <xdr:twoCellAnchor editAs="absolute">
    <xdr:from>
      <xdr:col>7</xdr:col>
      <xdr:colOff>1428743</xdr:colOff>
      <xdr:row>0</xdr:row>
      <xdr:rowOff>0</xdr:rowOff>
    </xdr:from>
    <xdr:to>
      <xdr:col>8</xdr:col>
      <xdr:colOff>806843</xdr:colOff>
      <xdr:row>1</xdr:row>
      <xdr:rowOff>15000</xdr:rowOff>
    </xdr:to>
    <xdr:sp macro="" textlink="">
      <xdr:nvSpPr>
        <xdr:cNvPr id="9" name="Retângulo 8">
          <a:hlinkClick xmlns:r="http://schemas.openxmlformats.org/officeDocument/2006/relationships" r:id="rId6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9086843" y="0"/>
          <a:ext cx="864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7</xdr:col>
      <xdr:colOff>533393</xdr:colOff>
      <xdr:row>0</xdr:row>
      <xdr:rowOff>0</xdr:rowOff>
    </xdr:from>
    <xdr:to>
      <xdr:col>7</xdr:col>
      <xdr:colOff>1361393</xdr:colOff>
      <xdr:row>1</xdr:row>
      <xdr:rowOff>15000</xdr:rowOff>
    </xdr:to>
    <xdr:sp macro="" textlink="">
      <xdr:nvSpPr>
        <xdr:cNvPr id="10" name="Retângulo 9">
          <a:hlinkClick xmlns:r="http://schemas.openxmlformats.org/officeDocument/2006/relationships" r:id="rId7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8191493" y="0"/>
          <a:ext cx="828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RELATÓRIO</a:t>
          </a:r>
        </a:p>
      </xdr:txBody>
    </xdr:sp>
    <xdr:clientData/>
  </xdr:twoCellAnchor>
  <xdr:twoCellAnchor editAs="absolute">
    <xdr:from>
      <xdr:col>6</xdr:col>
      <xdr:colOff>1152518</xdr:colOff>
      <xdr:row>0</xdr:row>
      <xdr:rowOff>0</xdr:rowOff>
    </xdr:from>
    <xdr:to>
      <xdr:col>7</xdr:col>
      <xdr:colOff>458618</xdr:colOff>
      <xdr:row>1</xdr:row>
      <xdr:rowOff>15000</xdr:rowOff>
    </xdr:to>
    <xdr:sp macro="" textlink="">
      <xdr:nvSpPr>
        <xdr:cNvPr id="11" name="Retângulo 10">
          <a:hlinkClick xmlns:r="http://schemas.openxmlformats.org/officeDocument/2006/relationships" r:id="rId8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7324718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GRÁFICOS</a:t>
          </a:r>
        </a:p>
      </xdr:txBody>
    </xdr:sp>
    <xdr:clientData/>
  </xdr:twoCellAnchor>
  <xdr:twoCellAnchor editAs="absolute">
    <xdr:from>
      <xdr:col>5</xdr:col>
      <xdr:colOff>819143</xdr:colOff>
      <xdr:row>0</xdr:row>
      <xdr:rowOff>0</xdr:rowOff>
    </xdr:from>
    <xdr:to>
      <xdr:col>6</xdr:col>
      <xdr:colOff>125243</xdr:colOff>
      <xdr:row>1</xdr:row>
      <xdr:rowOff>15000</xdr:rowOff>
    </xdr:to>
    <xdr:sp macro="" textlink="">
      <xdr:nvSpPr>
        <xdr:cNvPr id="12" name="Retângulo 11">
          <a:hlinkClick xmlns:r="http://schemas.openxmlformats.org/officeDocument/2006/relationships" r:id="rId9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5505443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FÉRIAS</a:t>
          </a:r>
        </a:p>
      </xdr:txBody>
    </xdr:sp>
    <xdr:clientData/>
  </xdr:twoCellAnchor>
  <xdr:twoCellAnchor editAs="absolute">
    <xdr:from>
      <xdr:col>6</xdr:col>
      <xdr:colOff>190493</xdr:colOff>
      <xdr:row>0</xdr:row>
      <xdr:rowOff>0</xdr:rowOff>
    </xdr:from>
    <xdr:to>
      <xdr:col>6</xdr:col>
      <xdr:colOff>1090493</xdr:colOff>
      <xdr:row>1</xdr:row>
      <xdr:rowOff>15000</xdr:rowOff>
    </xdr:to>
    <xdr:sp macro="" textlink="">
      <xdr:nvSpPr>
        <xdr:cNvPr id="13" name="Retângulo 12">
          <a:hlinkClick xmlns:r="http://schemas.openxmlformats.org/officeDocument/2006/relationships" r:id="rId10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6362693" y="0"/>
          <a:ext cx="900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RESULTADOS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2</xdr:col>
      <xdr:colOff>314483</xdr:colOff>
      <xdr:row>0</xdr:row>
      <xdr:rowOff>378000</xdr:rowOff>
    </xdr:to>
    <xdr:pic>
      <xdr:nvPicPr>
        <xdr:cNvPr id="14" name="Imagem 13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62183" cy="378000"/>
        </a:xfrm>
        <a:prstGeom prst="rect">
          <a:avLst/>
        </a:prstGeom>
      </xdr:spPr>
    </xdr:pic>
    <xdr:clientData/>
  </xdr:twoCellAnchor>
  <xdr:twoCellAnchor editAs="absolute">
    <xdr:from>
      <xdr:col>2</xdr:col>
      <xdr:colOff>1217874</xdr:colOff>
      <xdr:row>1</xdr:row>
      <xdr:rowOff>47625</xdr:rowOff>
    </xdr:from>
    <xdr:to>
      <xdr:col>2</xdr:col>
      <xdr:colOff>2153874</xdr:colOff>
      <xdr:row>2</xdr:row>
      <xdr:rowOff>28575</xdr:rowOff>
    </xdr:to>
    <xdr:sp macro="" textlink="">
      <xdr:nvSpPr>
        <xdr:cNvPr id="15" name="Retângulo 14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DA51B8B2-F2D7-4326-A77A-BE56CE7C72D4}"/>
            </a:ext>
          </a:extLst>
        </xdr:cNvPr>
        <xdr:cNvSpPr/>
      </xdr:nvSpPr>
      <xdr:spPr>
        <a:xfrm>
          <a:off x="1865574" y="428625"/>
          <a:ext cx="936000" cy="295275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Lançamento</a:t>
          </a:r>
        </a:p>
      </xdr:txBody>
    </xdr:sp>
    <xdr:clientData/>
  </xdr:twoCellAnchor>
  <xdr:twoCellAnchor editAs="absolute">
    <xdr:from>
      <xdr:col>3</xdr:col>
      <xdr:colOff>39423</xdr:colOff>
      <xdr:row>1</xdr:row>
      <xdr:rowOff>47625</xdr:rowOff>
    </xdr:from>
    <xdr:to>
      <xdr:col>4</xdr:col>
      <xdr:colOff>41973</xdr:colOff>
      <xdr:row>2</xdr:row>
      <xdr:rowOff>28575</xdr:rowOff>
    </xdr:to>
    <xdr:sp macro="" textlink="">
      <xdr:nvSpPr>
        <xdr:cNvPr id="16" name="Retângulo 15">
          <a:hlinkClick xmlns:r="http://schemas.openxmlformats.org/officeDocument/2006/relationships" r:id="rId12"/>
          <a:extLst>
            <a:ext uri="{FF2B5EF4-FFF2-40B4-BE49-F238E27FC236}">
              <a16:creationId xmlns="" xmlns:a16="http://schemas.microsoft.com/office/drawing/2014/main" id="{8F7A2942-91AE-4BCE-8A2B-ACBDBE83EEAE}"/>
            </a:ext>
          </a:extLst>
        </xdr:cNvPr>
        <xdr:cNvSpPr/>
      </xdr:nvSpPr>
      <xdr:spPr>
        <a:xfrm>
          <a:off x="2887398" y="428625"/>
          <a:ext cx="936000" cy="295275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Controle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1684599</xdr:colOff>
      <xdr:row>0</xdr:row>
      <xdr:rowOff>0</xdr:rowOff>
    </xdr:from>
    <xdr:to>
      <xdr:col>1</xdr:col>
      <xdr:colOff>2476599</xdr:colOff>
      <xdr:row>1</xdr:row>
      <xdr:rowOff>15000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59780814-C7F9-4922-9F89-14605BB9382F}"/>
            </a:ext>
          </a:extLst>
        </xdr:cNvPr>
        <xdr:cNvSpPr/>
      </xdr:nvSpPr>
      <xdr:spPr>
        <a:xfrm>
          <a:off x="1865574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CADASTRO</a:t>
          </a:r>
        </a:p>
      </xdr:txBody>
    </xdr:sp>
    <xdr:clientData/>
  </xdr:twoCellAnchor>
  <xdr:twoCellAnchor editAs="absolute">
    <xdr:from>
      <xdr:col>1</xdr:col>
      <xdr:colOff>2534174</xdr:colOff>
      <xdr:row>0</xdr:row>
      <xdr:rowOff>0</xdr:rowOff>
    </xdr:from>
    <xdr:to>
      <xdr:col>2</xdr:col>
      <xdr:colOff>459149</xdr:colOff>
      <xdr:row>1</xdr:row>
      <xdr:rowOff>15000</xdr:rowOff>
    </xdr:to>
    <xdr:sp macro="" textlink="">
      <xdr:nvSpPr>
        <xdr:cNvPr id="3" name="Retângulo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4D6D05B1-42C8-47E2-90C8-8606C977F2FF}"/>
            </a:ext>
          </a:extLst>
        </xdr:cNvPr>
        <xdr:cNvSpPr/>
      </xdr:nvSpPr>
      <xdr:spPr>
        <a:xfrm>
          <a:off x="2715149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CONSULTA</a:t>
          </a:r>
        </a:p>
      </xdr:txBody>
    </xdr:sp>
    <xdr:clientData/>
  </xdr:twoCellAnchor>
  <xdr:twoCellAnchor editAs="absolute">
    <xdr:from>
      <xdr:col>3</xdr:col>
      <xdr:colOff>657212</xdr:colOff>
      <xdr:row>0</xdr:row>
      <xdr:rowOff>0</xdr:rowOff>
    </xdr:from>
    <xdr:to>
      <xdr:col>4</xdr:col>
      <xdr:colOff>749820</xdr:colOff>
      <xdr:row>1</xdr:row>
      <xdr:rowOff>15000</xdr:rowOff>
    </xdr:to>
    <xdr:sp macro="" textlink="">
      <xdr:nvSpPr>
        <xdr:cNvPr id="4" name="Retângulo 3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4400537" y="0"/>
          <a:ext cx="1045108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TREINAMENTO</a:t>
          </a:r>
        </a:p>
      </xdr:txBody>
    </xdr:sp>
    <xdr:clientData/>
  </xdr:twoCellAnchor>
  <xdr:twoCellAnchor editAs="absolute">
    <xdr:from>
      <xdr:col>11</xdr:col>
      <xdr:colOff>538145</xdr:colOff>
      <xdr:row>0</xdr:row>
      <xdr:rowOff>0</xdr:rowOff>
    </xdr:from>
    <xdr:to>
      <xdr:col>13</xdr:col>
      <xdr:colOff>182945</xdr:colOff>
      <xdr:row>1</xdr:row>
      <xdr:rowOff>15000</xdr:rowOff>
    </xdr:to>
    <xdr:sp macro="" textlink="">
      <xdr:nvSpPr>
        <xdr:cNvPr id="5" name="Retângulo 4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76C32809-6107-4C6B-85DF-66702C9AF183}"/>
            </a:ext>
          </a:extLst>
        </xdr:cNvPr>
        <xdr:cNvSpPr/>
      </xdr:nvSpPr>
      <xdr:spPr>
        <a:xfrm>
          <a:off x="10034570" y="0"/>
          <a:ext cx="864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INSTUÇÕES</a:t>
          </a:r>
        </a:p>
      </xdr:txBody>
    </xdr:sp>
    <xdr:clientData/>
  </xdr:twoCellAnchor>
  <xdr:twoCellAnchor editAs="absolute">
    <xdr:from>
      <xdr:col>2</xdr:col>
      <xdr:colOff>514343</xdr:colOff>
      <xdr:row>0</xdr:row>
      <xdr:rowOff>0</xdr:rowOff>
    </xdr:from>
    <xdr:to>
      <xdr:col>3</xdr:col>
      <xdr:colOff>611018</xdr:colOff>
      <xdr:row>1</xdr:row>
      <xdr:rowOff>15000</xdr:rowOff>
    </xdr:to>
    <xdr:sp macro="" textlink="">
      <xdr:nvSpPr>
        <xdr:cNvPr id="7" name="Retângulo 6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3562343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ASO</a:t>
          </a:r>
        </a:p>
      </xdr:txBody>
    </xdr:sp>
    <xdr:clientData/>
  </xdr:twoCellAnchor>
  <xdr:twoCellAnchor editAs="absolute">
    <xdr:from>
      <xdr:col>10</xdr:col>
      <xdr:colOff>200018</xdr:colOff>
      <xdr:row>0</xdr:row>
      <xdr:rowOff>0</xdr:rowOff>
    </xdr:from>
    <xdr:to>
      <xdr:col>11</xdr:col>
      <xdr:colOff>454418</xdr:colOff>
      <xdr:row>1</xdr:row>
      <xdr:rowOff>15000</xdr:rowOff>
    </xdr:to>
    <xdr:sp macro="" textlink="">
      <xdr:nvSpPr>
        <xdr:cNvPr id="8" name="Retângulo 7">
          <a:hlinkClick xmlns:r="http://schemas.openxmlformats.org/officeDocument/2006/relationships" r:id="rId6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9086843" y="0"/>
          <a:ext cx="864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8</xdr:col>
      <xdr:colOff>523868</xdr:colOff>
      <xdr:row>0</xdr:row>
      <xdr:rowOff>0</xdr:rowOff>
    </xdr:from>
    <xdr:to>
      <xdr:col>10</xdr:col>
      <xdr:colOff>132668</xdr:colOff>
      <xdr:row>1</xdr:row>
      <xdr:rowOff>15000</xdr:rowOff>
    </xdr:to>
    <xdr:sp macro="" textlink="">
      <xdr:nvSpPr>
        <xdr:cNvPr id="9" name="Retângulo 8">
          <a:hlinkClick xmlns:r="http://schemas.openxmlformats.org/officeDocument/2006/relationships" r:id="rId7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8191493" y="0"/>
          <a:ext cx="828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RELATÓRIO</a:t>
          </a:r>
        </a:p>
      </xdr:txBody>
    </xdr:sp>
    <xdr:clientData/>
  </xdr:twoCellAnchor>
  <xdr:twoCellAnchor editAs="absolute">
    <xdr:from>
      <xdr:col>7</xdr:col>
      <xdr:colOff>266693</xdr:colOff>
      <xdr:row>0</xdr:row>
      <xdr:rowOff>0</xdr:rowOff>
    </xdr:from>
    <xdr:to>
      <xdr:col>8</xdr:col>
      <xdr:colOff>449093</xdr:colOff>
      <xdr:row>1</xdr:row>
      <xdr:rowOff>15000</xdr:rowOff>
    </xdr:to>
    <xdr:sp macro="" textlink="">
      <xdr:nvSpPr>
        <xdr:cNvPr id="10" name="Retângulo 9">
          <a:hlinkClick xmlns:r="http://schemas.openxmlformats.org/officeDocument/2006/relationships" r:id="rId8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7324718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GRÁFICOS</a:t>
          </a:r>
        </a:p>
      </xdr:txBody>
    </xdr:sp>
    <xdr:clientData/>
  </xdr:twoCellAnchor>
  <xdr:twoCellAnchor editAs="absolute">
    <xdr:from>
      <xdr:col>4</xdr:col>
      <xdr:colOff>809618</xdr:colOff>
      <xdr:row>0</xdr:row>
      <xdr:rowOff>0</xdr:rowOff>
    </xdr:from>
    <xdr:to>
      <xdr:col>6</xdr:col>
      <xdr:colOff>191918</xdr:colOff>
      <xdr:row>1</xdr:row>
      <xdr:rowOff>15000</xdr:rowOff>
    </xdr:to>
    <xdr:sp macro="" textlink="">
      <xdr:nvSpPr>
        <xdr:cNvPr id="11" name="Retângulo 10">
          <a:hlinkClick xmlns:r="http://schemas.openxmlformats.org/officeDocument/2006/relationships" r:id="rId9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5505443" y="0"/>
          <a:ext cx="792000" cy="396000"/>
        </a:xfrm>
        <a:prstGeom prst="rect">
          <a:avLst/>
        </a:prstGeom>
        <a:solidFill>
          <a:schemeClr val="accent1"/>
        </a:solidFill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FÉRIAS</a:t>
          </a:r>
        </a:p>
      </xdr:txBody>
    </xdr:sp>
    <xdr:clientData/>
  </xdr:twoCellAnchor>
  <xdr:twoCellAnchor editAs="absolute">
    <xdr:from>
      <xdr:col>6</xdr:col>
      <xdr:colOff>257168</xdr:colOff>
      <xdr:row>0</xdr:row>
      <xdr:rowOff>0</xdr:rowOff>
    </xdr:from>
    <xdr:to>
      <xdr:col>7</xdr:col>
      <xdr:colOff>204668</xdr:colOff>
      <xdr:row>1</xdr:row>
      <xdr:rowOff>15000</xdr:rowOff>
    </xdr:to>
    <xdr:sp macro="" textlink="">
      <xdr:nvSpPr>
        <xdr:cNvPr id="12" name="Retângulo 11">
          <a:hlinkClick xmlns:r="http://schemas.openxmlformats.org/officeDocument/2006/relationships" r:id="rId10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6362693" y="0"/>
          <a:ext cx="900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RESULTADOS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1</xdr:col>
      <xdr:colOff>781208</xdr:colOff>
      <xdr:row>0</xdr:row>
      <xdr:rowOff>378000</xdr:rowOff>
    </xdr:to>
    <xdr:pic>
      <xdr:nvPicPr>
        <xdr:cNvPr id="13" name="Imagem 12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62183" cy="378000"/>
        </a:xfrm>
        <a:prstGeom prst="rect">
          <a:avLst/>
        </a:prstGeom>
      </xdr:spPr>
    </xdr:pic>
    <xdr:clientData/>
  </xdr:twoCellAnchor>
  <xdr:twoCellAnchor editAs="absolute">
    <xdr:from>
      <xdr:col>1</xdr:col>
      <xdr:colOff>1684599</xdr:colOff>
      <xdr:row>1</xdr:row>
      <xdr:rowOff>47625</xdr:rowOff>
    </xdr:from>
    <xdr:to>
      <xdr:col>1</xdr:col>
      <xdr:colOff>2620599</xdr:colOff>
      <xdr:row>2</xdr:row>
      <xdr:rowOff>28575</xdr:rowOff>
    </xdr:to>
    <xdr:sp macro="" textlink="">
      <xdr:nvSpPr>
        <xdr:cNvPr id="14" name="Retângulo 13">
          <a:hlinkClick xmlns:r="http://schemas.openxmlformats.org/officeDocument/2006/relationships" r:id="rId9"/>
          <a:extLst>
            <a:ext uri="{FF2B5EF4-FFF2-40B4-BE49-F238E27FC236}">
              <a16:creationId xmlns="" xmlns:a16="http://schemas.microsoft.com/office/drawing/2014/main" id="{DA51B8B2-F2D7-4326-A77A-BE56CE7C72D4}"/>
            </a:ext>
          </a:extLst>
        </xdr:cNvPr>
        <xdr:cNvSpPr/>
      </xdr:nvSpPr>
      <xdr:spPr>
        <a:xfrm>
          <a:off x="1865574" y="428625"/>
          <a:ext cx="936000" cy="295275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Lançamento</a:t>
          </a:r>
        </a:p>
      </xdr:txBody>
    </xdr:sp>
    <xdr:clientData/>
  </xdr:twoCellAnchor>
  <xdr:twoCellAnchor editAs="absolute">
    <xdr:from>
      <xdr:col>1</xdr:col>
      <xdr:colOff>2706423</xdr:colOff>
      <xdr:row>1</xdr:row>
      <xdr:rowOff>47625</xdr:rowOff>
    </xdr:from>
    <xdr:to>
      <xdr:col>3</xdr:col>
      <xdr:colOff>80073</xdr:colOff>
      <xdr:row>2</xdr:row>
      <xdr:rowOff>28575</xdr:rowOff>
    </xdr:to>
    <xdr:sp macro="" textlink="">
      <xdr:nvSpPr>
        <xdr:cNvPr id="15" name="Retângulo 14">
          <a:hlinkClick xmlns:r="http://schemas.openxmlformats.org/officeDocument/2006/relationships" r:id="rId12"/>
          <a:extLst>
            <a:ext uri="{FF2B5EF4-FFF2-40B4-BE49-F238E27FC236}">
              <a16:creationId xmlns="" xmlns:a16="http://schemas.microsoft.com/office/drawing/2014/main" id="{8F7A2942-91AE-4BCE-8A2B-ACBDBE83EEAE}"/>
            </a:ext>
          </a:extLst>
        </xdr:cNvPr>
        <xdr:cNvSpPr/>
      </xdr:nvSpPr>
      <xdr:spPr>
        <a:xfrm>
          <a:off x="2887398" y="428625"/>
          <a:ext cx="936000" cy="295275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Controle</a:t>
          </a:r>
        </a:p>
      </xdr:txBody>
    </xdr:sp>
    <xdr:clientData/>
  </xdr:twoCellAnchor>
  <xdr:oneCellAnchor>
    <xdr:from>
      <xdr:col>3</xdr:col>
      <xdr:colOff>47625</xdr:colOff>
      <xdr:row>2</xdr:row>
      <xdr:rowOff>38100</xdr:rowOff>
    </xdr:from>
    <xdr:ext cx="4448175" cy="385738"/>
    <xdr:sp macro="" textlink="">
      <xdr:nvSpPr>
        <xdr:cNvPr id="16" name="CaixaDeTexto 15">
          <a:extLst>
            <a:ext uri="{FF2B5EF4-FFF2-40B4-BE49-F238E27FC236}">
              <a16:creationId xmlns="" xmlns:a16="http://schemas.microsoft.com/office/drawing/2014/main" id="{00000000-0008-0000-0600-000012000000}"/>
            </a:ext>
          </a:extLst>
        </xdr:cNvPr>
        <xdr:cNvSpPr txBox="1"/>
      </xdr:nvSpPr>
      <xdr:spPr>
        <a:xfrm>
          <a:off x="3790950" y="733425"/>
          <a:ext cx="4448175" cy="3857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>
          <a:spAutoFit/>
        </a:bodyPr>
        <a:lstStyle/>
        <a:p>
          <a:pPr algn="r"/>
          <a:r>
            <a:rPr lang="pt-BR" sz="1000"/>
            <a:t>Nesta aba você fará o lançamento das fgérias gozadas</a:t>
          </a:r>
          <a:r>
            <a:rPr lang="pt-BR" sz="1000" baseline="0"/>
            <a:t> pelos funcionários de</a:t>
          </a:r>
          <a:r>
            <a:rPr lang="pt-BR" sz="1000"/>
            <a:t> sua empresa informando a data de</a:t>
          </a:r>
          <a:r>
            <a:rPr lang="pt-BR" sz="1000" baseline="0"/>
            <a:t> início </a:t>
          </a:r>
          <a:r>
            <a:rPr lang="pt-BR" sz="1000"/>
            <a:t>e a data de término.</a:t>
          </a:r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1074999</xdr:colOff>
      <xdr:row>0</xdr:row>
      <xdr:rowOff>0</xdr:rowOff>
    </xdr:from>
    <xdr:to>
      <xdr:col>2</xdr:col>
      <xdr:colOff>1866999</xdr:colOff>
      <xdr:row>1</xdr:row>
      <xdr:rowOff>15000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59780814-C7F9-4922-9F89-14605BB9382F}"/>
            </a:ext>
          </a:extLst>
        </xdr:cNvPr>
        <xdr:cNvSpPr/>
      </xdr:nvSpPr>
      <xdr:spPr>
        <a:xfrm>
          <a:off x="1865574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CADASTRO</a:t>
          </a:r>
        </a:p>
      </xdr:txBody>
    </xdr:sp>
    <xdr:clientData/>
  </xdr:twoCellAnchor>
  <xdr:twoCellAnchor editAs="absolute">
    <xdr:from>
      <xdr:col>2</xdr:col>
      <xdr:colOff>1924574</xdr:colOff>
      <xdr:row>0</xdr:row>
      <xdr:rowOff>0</xdr:rowOff>
    </xdr:from>
    <xdr:to>
      <xdr:col>3</xdr:col>
      <xdr:colOff>516299</xdr:colOff>
      <xdr:row>1</xdr:row>
      <xdr:rowOff>15000</xdr:rowOff>
    </xdr:to>
    <xdr:sp macro="" textlink="">
      <xdr:nvSpPr>
        <xdr:cNvPr id="3" name="Retângulo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4D6D05B1-42C8-47E2-90C8-8606C977F2FF}"/>
            </a:ext>
          </a:extLst>
        </xdr:cNvPr>
        <xdr:cNvSpPr/>
      </xdr:nvSpPr>
      <xdr:spPr>
        <a:xfrm>
          <a:off x="2715149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CONSULTA</a:t>
          </a:r>
        </a:p>
      </xdr:txBody>
    </xdr:sp>
    <xdr:clientData/>
  </xdr:twoCellAnchor>
  <xdr:twoCellAnchor editAs="absolute">
    <xdr:from>
      <xdr:col>4</xdr:col>
      <xdr:colOff>657212</xdr:colOff>
      <xdr:row>0</xdr:row>
      <xdr:rowOff>0</xdr:rowOff>
    </xdr:from>
    <xdr:to>
      <xdr:col>6</xdr:col>
      <xdr:colOff>25920</xdr:colOff>
      <xdr:row>1</xdr:row>
      <xdr:rowOff>15000</xdr:rowOff>
    </xdr:to>
    <xdr:sp macro="" textlink="">
      <xdr:nvSpPr>
        <xdr:cNvPr id="4" name="Retângulo 3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4400537" y="0"/>
          <a:ext cx="1045108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TREINAMENTO</a:t>
          </a:r>
        </a:p>
      </xdr:txBody>
    </xdr:sp>
    <xdr:clientData/>
  </xdr:twoCellAnchor>
  <xdr:twoCellAnchor editAs="absolute">
    <xdr:from>
      <xdr:col>11</xdr:col>
      <xdr:colOff>671495</xdr:colOff>
      <xdr:row>0</xdr:row>
      <xdr:rowOff>0</xdr:rowOff>
    </xdr:from>
    <xdr:to>
      <xdr:col>11</xdr:col>
      <xdr:colOff>1535495</xdr:colOff>
      <xdr:row>1</xdr:row>
      <xdr:rowOff>15000</xdr:rowOff>
    </xdr:to>
    <xdr:sp macro="" textlink="">
      <xdr:nvSpPr>
        <xdr:cNvPr id="5" name="Retângulo 4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76C32809-6107-4C6B-85DF-66702C9AF183}"/>
            </a:ext>
          </a:extLst>
        </xdr:cNvPr>
        <xdr:cNvSpPr/>
      </xdr:nvSpPr>
      <xdr:spPr>
        <a:xfrm>
          <a:off x="10034570" y="0"/>
          <a:ext cx="864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INSTUÇÕES</a:t>
          </a:r>
        </a:p>
      </xdr:txBody>
    </xdr:sp>
    <xdr:clientData/>
  </xdr:twoCellAnchor>
  <xdr:twoCellAnchor editAs="absolute">
    <xdr:from>
      <xdr:col>3</xdr:col>
      <xdr:colOff>571493</xdr:colOff>
      <xdr:row>0</xdr:row>
      <xdr:rowOff>0</xdr:rowOff>
    </xdr:from>
    <xdr:to>
      <xdr:col>4</xdr:col>
      <xdr:colOff>611018</xdr:colOff>
      <xdr:row>1</xdr:row>
      <xdr:rowOff>15000</xdr:rowOff>
    </xdr:to>
    <xdr:sp macro="" textlink="">
      <xdr:nvSpPr>
        <xdr:cNvPr id="7" name="Retângulo 6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3562343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ASO</a:t>
          </a:r>
        </a:p>
      </xdr:txBody>
    </xdr:sp>
    <xdr:clientData/>
  </xdr:twoCellAnchor>
  <xdr:twoCellAnchor editAs="absolute">
    <xdr:from>
      <xdr:col>10</xdr:col>
      <xdr:colOff>419093</xdr:colOff>
      <xdr:row>0</xdr:row>
      <xdr:rowOff>0</xdr:rowOff>
    </xdr:from>
    <xdr:to>
      <xdr:col>11</xdr:col>
      <xdr:colOff>587768</xdr:colOff>
      <xdr:row>1</xdr:row>
      <xdr:rowOff>15000</xdr:rowOff>
    </xdr:to>
    <xdr:sp macro="" textlink="">
      <xdr:nvSpPr>
        <xdr:cNvPr id="8" name="Retângulo 7">
          <a:hlinkClick xmlns:r="http://schemas.openxmlformats.org/officeDocument/2006/relationships" r:id="rId6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9086843" y="0"/>
          <a:ext cx="864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9</xdr:col>
      <xdr:colOff>219068</xdr:colOff>
      <xdr:row>0</xdr:row>
      <xdr:rowOff>0</xdr:rowOff>
    </xdr:from>
    <xdr:to>
      <xdr:col>10</xdr:col>
      <xdr:colOff>351743</xdr:colOff>
      <xdr:row>1</xdr:row>
      <xdr:rowOff>15000</xdr:rowOff>
    </xdr:to>
    <xdr:sp macro="" textlink="">
      <xdr:nvSpPr>
        <xdr:cNvPr id="9" name="Retângulo 8">
          <a:hlinkClick xmlns:r="http://schemas.openxmlformats.org/officeDocument/2006/relationships" r:id="rId7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8191493" y="0"/>
          <a:ext cx="828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RELATÓRIO</a:t>
          </a:r>
        </a:p>
      </xdr:txBody>
    </xdr:sp>
    <xdr:clientData/>
  </xdr:twoCellAnchor>
  <xdr:twoCellAnchor editAs="absolute">
    <xdr:from>
      <xdr:col>8</xdr:col>
      <xdr:colOff>47618</xdr:colOff>
      <xdr:row>0</xdr:row>
      <xdr:rowOff>0</xdr:rowOff>
    </xdr:from>
    <xdr:to>
      <xdr:col>9</xdr:col>
      <xdr:colOff>144293</xdr:colOff>
      <xdr:row>1</xdr:row>
      <xdr:rowOff>15000</xdr:rowOff>
    </xdr:to>
    <xdr:sp macro="" textlink="">
      <xdr:nvSpPr>
        <xdr:cNvPr id="10" name="Retângulo 9">
          <a:hlinkClick xmlns:r="http://schemas.openxmlformats.org/officeDocument/2006/relationships" r:id="rId8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7324718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GRÁFICOS</a:t>
          </a:r>
        </a:p>
      </xdr:txBody>
    </xdr:sp>
    <xdr:clientData/>
  </xdr:twoCellAnchor>
  <xdr:twoCellAnchor editAs="absolute">
    <xdr:from>
      <xdr:col>6</xdr:col>
      <xdr:colOff>85718</xdr:colOff>
      <xdr:row>0</xdr:row>
      <xdr:rowOff>0</xdr:rowOff>
    </xdr:from>
    <xdr:to>
      <xdr:col>7</xdr:col>
      <xdr:colOff>96668</xdr:colOff>
      <xdr:row>1</xdr:row>
      <xdr:rowOff>15000</xdr:rowOff>
    </xdr:to>
    <xdr:sp macro="" textlink="">
      <xdr:nvSpPr>
        <xdr:cNvPr id="11" name="Retângulo 10">
          <a:hlinkClick xmlns:r="http://schemas.openxmlformats.org/officeDocument/2006/relationships" r:id="rId9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5505443" y="0"/>
          <a:ext cx="792000" cy="396000"/>
        </a:xfrm>
        <a:prstGeom prst="rect">
          <a:avLst/>
        </a:prstGeom>
        <a:solidFill>
          <a:schemeClr val="accent1"/>
        </a:solidFill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FÉRIAS</a:t>
          </a:r>
        </a:p>
      </xdr:txBody>
    </xdr:sp>
    <xdr:clientData/>
  </xdr:twoCellAnchor>
  <xdr:twoCellAnchor editAs="absolute">
    <xdr:from>
      <xdr:col>7</xdr:col>
      <xdr:colOff>161918</xdr:colOff>
      <xdr:row>0</xdr:row>
      <xdr:rowOff>0</xdr:rowOff>
    </xdr:from>
    <xdr:to>
      <xdr:col>7</xdr:col>
      <xdr:colOff>1061918</xdr:colOff>
      <xdr:row>1</xdr:row>
      <xdr:rowOff>15000</xdr:rowOff>
    </xdr:to>
    <xdr:sp macro="" textlink="">
      <xdr:nvSpPr>
        <xdr:cNvPr id="12" name="Retângulo 11">
          <a:hlinkClick xmlns:r="http://schemas.openxmlformats.org/officeDocument/2006/relationships" r:id="rId10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6362693" y="0"/>
          <a:ext cx="900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RESULTADOS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2</xdr:col>
      <xdr:colOff>171608</xdr:colOff>
      <xdr:row>0</xdr:row>
      <xdr:rowOff>378000</xdr:rowOff>
    </xdr:to>
    <xdr:pic>
      <xdr:nvPicPr>
        <xdr:cNvPr id="13" name="Imagem 12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62183" cy="378000"/>
        </a:xfrm>
        <a:prstGeom prst="rect">
          <a:avLst/>
        </a:prstGeom>
      </xdr:spPr>
    </xdr:pic>
    <xdr:clientData/>
  </xdr:twoCellAnchor>
  <xdr:twoCellAnchor editAs="absolute">
    <xdr:from>
      <xdr:col>2</xdr:col>
      <xdr:colOff>1074999</xdr:colOff>
      <xdr:row>1</xdr:row>
      <xdr:rowOff>47625</xdr:rowOff>
    </xdr:from>
    <xdr:to>
      <xdr:col>2</xdr:col>
      <xdr:colOff>2010999</xdr:colOff>
      <xdr:row>2</xdr:row>
      <xdr:rowOff>28575</xdr:rowOff>
    </xdr:to>
    <xdr:sp macro="" textlink="">
      <xdr:nvSpPr>
        <xdr:cNvPr id="14" name="Retângulo 13">
          <a:hlinkClick xmlns:r="http://schemas.openxmlformats.org/officeDocument/2006/relationships" r:id="rId9"/>
          <a:extLst>
            <a:ext uri="{FF2B5EF4-FFF2-40B4-BE49-F238E27FC236}">
              <a16:creationId xmlns="" xmlns:a16="http://schemas.microsoft.com/office/drawing/2014/main" id="{DA51B8B2-F2D7-4326-A77A-BE56CE7C72D4}"/>
            </a:ext>
          </a:extLst>
        </xdr:cNvPr>
        <xdr:cNvSpPr/>
      </xdr:nvSpPr>
      <xdr:spPr>
        <a:xfrm>
          <a:off x="1865574" y="428625"/>
          <a:ext cx="936000" cy="295275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Lançamento</a:t>
          </a:r>
        </a:p>
      </xdr:txBody>
    </xdr:sp>
    <xdr:clientData/>
  </xdr:twoCellAnchor>
  <xdr:twoCellAnchor editAs="absolute">
    <xdr:from>
      <xdr:col>2</xdr:col>
      <xdr:colOff>2096823</xdr:colOff>
      <xdr:row>1</xdr:row>
      <xdr:rowOff>47625</xdr:rowOff>
    </xdr:from>
    <xdr:to>
      <xdr:col>4</xdr:col>
      <xdr:colOff>80073</xdr:colOff>
      <xdr:row>2</xdr:row>
      <xdr:rowOff>28575</xdr:rowOff>
    </xdr:to>
    <xdr:sp macro="" textlink="">
      <xdr:nvSpPr>
        <xdr:cNvPr id="15" name="Retângulo 14">
          <a:hlinkClick xmlns:r="http://schemas.openxmlformats.org/officeDocument/2006/relationships" r:id="rId12"/>
          <a:extLst>
            <a:ext uri="{FF2B5EF4-FFF2-40B4-BE49-F238E27FC236}">
              <a16:creationId xmlns="" xmlns:a16="http://schemas.microsoft.com/office/drawing/2014/main" id="{8F7A2942-91AE-4BCE-8A2B-ACBDBE83EEAE}"/>
            </a:ext>
          </a:extLst>
        </xdr:cNvPr>
        <xdr:cNvSpPr/>
      </xdr:nvSpPr>
      <xdr:spPr>
        <a:xfrm>
          <a:off x="2887398" y="428625"/>
          <a:ext cx="936000" cy="295275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Controle</a:t>
          </a:r>
        </a:p>
      </xdr:txBody>
    </xdr:sp>
    <xdr:clientData/>
  </xdr:twoCellAnchor>
  <xdr:oneCellAnchor>
    <xdr:from>
      <xdr:col>4</xdr:col>
      <xdr:colOff>809625</xdr:colOff>
      <xdr:row>2</xdr:row>
      <xdr:rowOff>28575</xdr:rowOff>
    </xdr:from>
    <xdr:ext cx="7362825" cy="385738"/>
    <xdr:sp macro="" textlink="">
      <xdr:nvSpPr>
        <xdr:cNvPr id="16" name="CaixaDeTexto 15">
          <a:extLst>
            <a:ext uri="{FF2B5EF4-FFF2-40B4-BE49-F238E27FC236}">
              <a16:creationId xmlns="" xmlns:a16="http://schemas.microsoft.com/office/drawing/2014/main" id="{00000000-0008-0000-0700-000012000000}"/>
            </a:ext>
          </a:extLst>
        </xdr:cNvPr>
        <xdr:cNvSpPr txBox="1"/>
      </xdr:nvSpPr>
      <xdr:spPr>
        <a:xfrm>
          <a:off x="4552950" y="723900"/>
          <a:ext cx="7362825" cy="3857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>
          <a:spAutoFit/>
        </a:bodyPr>
        <a:lstStyle/>
        <a:p>
          <a:pPr algn="r"/>
          <a:r>
            <a:rPr lang="pt-BR" sz="1000"/>
            <a:t>Nesta aba você poderá controlar as</a:t>
          </a:r>
          <a:r>
            <a:rPr lang="pt-BR" sz="1000" baseline="0"/>
            <a:t> férias de</a:t>
          </a:r>
          <a:r>
            <a:rPr lang="pt-BR" sz="1000"/>
            <a:t> cada funcionário de sua empresa controlando a data de próximas férias, férias geradas, férias gozadas</a:t>
          </a:r>
          <a:r>
            <a:rPr lang="pt-BR" sz="1000" baseline="0"/>
            <a:t> e </a:t>
          </a:r>
          <a:r>
            <a:rPr lang="pt-BR" sz="1000"/>
            <a:t>férias devidas. Você conta também com alertas automáticos que indicam o status da validade das férias.</a:t>
          </a:r>
        </a:p>
      </xdr:txBody>
    </xdr:sp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714375</xdr:colOff>
      <xdr:row>2</xdr:row>
      <xdr:rowOff>76200</xdr:rowOff>
    </xdr:from>
    <xdr:ext cx="5524500" cy="385738"/>
    <xdr:sp macro="" textlink="">
      <xdr:nvSpPr>
        <xdr:cNvPr id="18" name="CaixaDeTexto 17">
          <a:extLst>
            <a:ext uri="{FF2B5EF4-FFF2-40B4-BE49-F238E27FC236}">
              <a16:creationId xmlns="" xmlns:a16="http://schemas.microsoft.com/office/drawing/2014/main" id="{00000000-0008-0000-0800-000012000000}"/>
            </a:ext>
          </a:extLst>
        </xdr:cNvPr>
        <xdr:cNvSpPr txBox="1"/>
      </xdr:nvSpPr>
      <xdr:spPr>
        <a:xfrm>
          <a:off x="5915025" y="771525"/>
          <a:ext cx="5524500" cy="3857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>
          <a:spAutoFit/>
        </a:bodyPr>
        <a:lstStyle/>
        <a:p>
          <a:pPr algn="r"/>
          <a:r>
            <a:rPr lang="pt-BR" sz="1000"/>
            <a:t>Nesta aba você encontra os resultados consolidados dos treinamentos, ASO e das principais informações sobre seu cadastro de funcionários.</a:t>
          </a:r>
        </a:p>
      </xdr:txBody>
    </xdr:sp>
    <xdr:clientData/>
  </xdr:oneCellAnchor>
  <xdr:twoCellAnchor editAs="absolute">
    <xdr:from>
      <xdr:col>1</xdr:col>
      <xdr:colOff>1684599</xdr:colOff>
      <xdr:row>0</xdr:row>
      <xdr:rowOff>0</xdr:rowOff>
    </xdr:from>
    <xdr:to>
      <xdr:col>2</xdr:col>
      <xdr:colOff>581124</xdr:colOff>
      <xdr:row>1</xdr:row>
      <xdr:rowOff>15000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59780814-C7F9-4922-9F89-14605BB9382F}"/>
            </a:ext>
          </a:extLst>
        </xdr:cNvPr>
        <xdr:cNvSpPr/>
      </xdr:nvSpPr>
      <xdr:spPr>
        <a:xfrm>
          <a:off x="1865574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CADASTRO</a:t>
          </a:r>
        </a:p>
      </xdr:txBody>
    </xdr:sp>
    <xdr:clientData/>
  </xdr:twoCellAnchor>
  <xdr:twoCellAnchor editAs="absolute">
    <xdr:from>
      <xdr:col>2</xdr:col>
      <xdr:colOff>638699</xdr:colOff>
      <xdr:row>0</xdr:row>
      <xdr:rowOff>0</xdr:rowOff>
    </xdr:from>
    <xdr:to>
      <xdr:col>3</xdr:col>
      <xdr:colOff>649649</xdr:colOff>
      <xdr:row>1</xdr:row>
      <xdr:rowOff>15000</xdr:rowOff>
    </xdr:to>
    <xdr:sp macro="" textlink="">
      <xdr:nvSpPr>
        <xdr:cNvPr id="4" name="Retângulo 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4D6D05B1-42C8-47E2-90C8-8606C977F2FF}"/>
            </a:ext>
          </a:extLst>
        </xdr:cNvPr>
        <xdr:cNvSpPr/>
      </xdr:nvSpPr>
      <xdr:spPr>
        <a:xfrm>
          <a:off x="2715149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CONSULTA</a:t>
          </a:r>
        </a:p>
      </xdr:txBody>
    </xdr:sp>
    <xdr:clientData/>
  </xdr:twoCellAnchor>
  <xdr:twoCellAnchor editAs="absolute">
    <xdr:from>
      <xdr:col>4</xdr:col>
      <xdr:colOff>761987</xdr:colOff>
      <xdr:row>0</xdr:row>
      <xdr:rowOff>0</xdr:rowOff>
    </xdr:from>
    <xdr:to>
      <xdr:col>6</xdr:col>
      <xdr:colOff>244995</xdr:colOff>
      <xdr:row>1</xdr:row>
      <xdr:rowOff>15000</xdr:rowOff>
    </xdr:to>
    <xdr:sp macro="" textlink="">
      <xdr:nvSpPr>
        <xdr:cNvPr id="5" name="Retângulo 4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4400537" y="0"/>
          <a:ext cx="1045108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TREINAMENTO</a:t>
          </a:r>
        </a:p>
      </xdr:txBody>
    </xdr:sp>
    <xdr:clientData/>
  </xdr:twoCellAnchor>
  <xdr:twoCellAnchor editAs="absolute">
    <xdr:from>
      <xdr:col>12</xdr:col>
      <xdr:colOff>147620</xdr:colOff>
      <xdr:row>0</xdr:row>
      <xdr:rowOff>0</xdr:rowOff>
    </xdr:from>
    <xdr:to>
      <xdr:col>13</xdr:col>
      <xdr:colOff>230570</xdr:colOff>
      <xdr:row>1</xdr:row>
      <xdr:rowOff>15000</xdr:rowOff>
    </xdr:to>
    <xdr:sp macro="" textlink="">
      <xdr:nvSpPr>
        <xdr:cNvPr id="6" name="Retângulo 5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76C32809-6107-4C6B-85DF-66702C9AF183}"/>
            </a:ext>
          </a:extLst>
        </xdr:cNvPr>
        <xdr:cNvSpPr/>
      </xdr:nvSpPr>
      <xdr:spPr>
        <a:xfrm>
          <a:off x="10034570" y="0"/>
          <a:ext cx="864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INSTUÇÕES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1</xdr:col>
      <xdr:colOff>781208</xdr:colOff>
      <xdr:row>0</xdr:row>
      <xdr:rowOff>378000</xdr:rowOff>
    </xdr:to>
    <xdr:pic>
      <xdr:nvPicPr>
        <xdr:cNvPr id="7" name="Imagem 6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62183" cy="378000"/>
        </a:xfrm>
        <a:prstGeom prst="rect">
          <a:avLst/>
        </a:prstGeom>
      </xdr:spPr>
    </xdr:pic>
    <xdr:clientData/>
  </xdr:twoCellAnchor>
  <xdr:twoCellAnchor editAs="absolute">
    <xdr:from>
      <xdr:col>3</xdr:col>
      <xdr:colOff>704843</xdr:colOff>
      <xdr:row>0</xdr:row>
      <xdr:rowOff>0</xdr:rowOff>
    </xdr:from>
    <xdr:to>
      <xdr:col>4</xdr:col>
      <xdr:colOff>715793</xdr:colOff>
      <xdr:row>1</xdr:row>
      <xdr:rowOff>15000</xdr:rowOff>
    </xdr:to>
    <xdr:sp macro="" textlink="">
      <xdr:nvSpPr>
        <xdr:cNvPr id="8" name="Retângulo 7">
          <a:hlinkClick xmlns:r="http://schemas.openxmlformats.org/officeDocument/2006/relationships" r:id="rId6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3562343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ASO</a:t>
          </a:r>
        </a:p>
      </xdr:txBody>
    </xdr:sp>
    <xdr:clientData/>
  </xdr:twoCellAnchor>
  <xdr:twoCellAnchor editAs="absolute">
    <xdr:from>
      <xdr:col>10</xdr:col>
      <xdr:colOff>761993</xdr:colOff>
      <xdr:row>0</xdr:row>
      <xdr:rowOff>0</xdr:rowOff>
    </xdr:from>
    <xdr:to>
      <xdr:col>12</xdr:col>
      <xdr:colOff>63893</xdr:colOff>
      <xdr:row>1</xdr:row>
      <xdr:rowOff>15000</xdr:rowOff>
    </xdr:to>
    <xdr:sp macro="" textlink="">
      <xdr:nvSpPr>
        <xdr:cNvPr id="9" name="Retângulo 8">
          <a:hlinkClick xmlns:r="http://schemas.openxmlformats.org/officeDocument/2006/relationships" r:id="rId7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9086843" y="0"/>
          <a:ext cx="864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9</xdr:col>
      <xdr:colOff>647693</xdr:colOff>
      <xdr:row>0</xdr:row>
      <xdr:rowOff>0</xdr:rowOff>
    </xdr:from>
    <xdr:to>
      <xdr:col>10</xdr:col>
      <xdr:colOff>694643</xdr:colOff>
      <xdr:row>1</xdr:row>
      <xdr:rowOff>15000</xdr:rowOff>
    </xdr:to>
    <xdr:sp macro="" textlink="">
      <xdr:nvSpPr>
        <xdr:cNvPr id="10" name="Retângulo 9">
          <a:hlinkClick xmlns:r="http://schemas.openxmlformats.org/officeDocument/2006/relationships" r:id="rId8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8191493" y="0"/>
          <a:ext cx="828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RELATÓRIO</a:t>
          </a:r>
        </a:p>
      </xdr:txBody>
    </xdr:sp>
    <xdr:clientData/>
  </xdr:twoCellAnchor>
  <xdr:twoCellAnchor editAs="absolute">
    <xdr:from>
      <xdr:col>8</xdr:col>
      <xdr:colOff>561968</xdr:colOff>
      <xdr:row>0</xdr:row>
      <xdr:rowOff>0</xdr:rowOff>
    </xdr:from>
    <xdr:to>
      <xdr:col>9</xdr:col>
      <xdr:colOff>572918</xdr:colOff>
      <xdr:row>1</xdr:row>
      <xdr:rowOff>15000</xdr:rowOff>
    </xdr:to>
    <xdr:sp macro="" textlink="">
      <xdr:nvSpPr>
        <xdr:cNvPr id="11" name="Retângulo 10">
          <a:hlinkClick xmlns:r="http://schemas.openxmlformats.org/officeDocument/2006/relationships" r:id="rId9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7324718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GRÁFICOS</a:t>
          </a:r>
        </a:p>
      </xdr:txBody>
    </xdr:sp>
    <xdr:clientData/>
  </xdr:twoCellAnchor>
  <xdr:twoCellAnchor editAs="absolute">
    <xdr:from>
      <xdr:col>6</xdr:col>
      <xdr:colOff>304793</xdr:colOff>
      <xdr:row>0</xdr:row>
      <xdr:rowOff>0</xdr:rowOff>
    </xdr:from>
    <xdr:to>
      <xdr:col>7</xdr:col>
      <xdr:colOff>315743</xdr:colOff>
      <xdr:row>1</xdr:row>
      <xdr:rowOff>15000</xdr:rowOff>
    </xdr:to>
    <xdr:sp macro="" textlink="">
      <xdr:nvSpPr>
        <xdr:cNvPr id="12" name="Retângulo 11">
          <a:hlinkClick xmlns:r="http://schemas.openxmlformats.org/officeDocument/2006/relationships" r:id="rId10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5505443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FÉRIAS</a:t>
          </a:r>
        </a:p>
      </xdr:txBody>
    </xdr:sp>
    <xdr:clientData/>
  </xdr:twoCellAnchor>
  <xdr:twoCellAnchor editAs="absolute">
    <xdr:from>
      <xdr:col>7</xdr:col>
      <xdr:colOff>380993</xdr:colOff>
      <xdr:row>0</xdr:row>
      <xdr:rowOff>0</xdr:rowOff>
    </xdr:from>
    <xdr:to>
      <xdr:col>8</xdr:col>
      <xdr:colOff>499943</xdr:colOff>
      <xdr:row>1</xdr:row>
      <xdr:rowOff>15000</xdr:rowOff>
    </xdr:to>
    <xdr:sp macro="" textlink="">
      <xdr:nvSpPr>
        <xdr:cNvPr id="13" name="Retângulo 12">
          <a:hlinkClick xmlns:r="http://schemas.openxmlformats.org/officeDocument/2006/relationships" r:id="rId11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6362693" y="0"/>
          <a:ext cx="900000" cy="396000"/>
        </a:xfrm>
        <a:prstGeom prst="rect">
          <a:avLst/>
        </a:prstGeom>
        <a:solidFill>
          <a:schemeClr val="accent1"/>
        </a:solidFill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RESULTADOS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542925</xdr:colOff>
      <xdr:row>2</xdr:row>
      <xdr:rowOff>59748</xdr:rowOff>
    </xdr:from>
    <xdr:ext cx="5562600" cy="385738"/>
    <xdr:sp macro="" textlink="">
      <xdr:nvSpPr>
        <xdr:cNvPr id="94" name="CaixaDeTexto 93">
          <a:extLst>
            <a:ext uri="{FF2B5EF4-FFF2-40B4-BE49-F238E27FC236}">
              <a16:creationId xmlns="" xmlns:a16="http://schemas.microsoft.com/office/drawing/2014/main" id="{00000000-0008-0000-0900-00005E000000}"/>
            </a:ext>
          </a:extLst>
        </xdr:cNvPr>
        <xdr:cNvSpPr txBox="1"/>
      </xdr:nvSpPr>
      <xdr:spPr>
        <a:xfrm>
          <a:off x="4381500" y="755073"/>
          <a:ext cx="5562600" cy="3857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>
          <a:spAutoFit/>
        </a:bodyPr>
        <a:lstStyle/>
        <a:p>
          <a:pPr algn="r"/>
          <a:r>
            <a:rPr lang="pt-BR" sz="1000"/>
            <a:t>Nesta aba você encontra os resultados consolidados dos treinamentos, ASO e das principais informações sobre seu cadastro de funcionários</a:t>
          </a:r>
          <a:r>
            <a:rPr lang="pt-BR" sz="1000" baseline="0"/>
            <a:t> expressos graficamente.</a:t>
          </a:r>
          <a:endParaRPr lang="pt-BR" sz="1000"/>
        </a:p>
      </xdr:txBody>
    </xdr:sp>
    <xdr:clientData/>
  </xdr:oneCellAnchor>
  <xdr:twoCellAnchor editAs="absolute">
    <xdr:from>
      <xdr:col>1</xdr:col>
      <xdr:colOff>0</xdr:colOff>
      <xdr:row>6</xdr:row>
      <xdr:rowOff>38100</xdr:rowOff>
    </xdr:from>
    <xdr:to>
      <xdr:col>15</xdr:col>
      <xdr:colOff>571500</xdr:colOff>
      <xdr:row>20</xdr:row>
      <xdr:rowOff>114300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180974</xdr:colOff>
      <xdr:row>22</xdr:row>
      <xdr:rowOff>38100</xdr:rowOff>
    </xdr:from>
    <xdr:to>
      <xdr:col>15</xdr:col>
      <xdr:colOff>561974</xdr:colOff>
      <xdr:row>36</xdr:row>
      <xdr:rowOff>114300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0</xdr:col>
      <xdr:colOff>180974</xdr:colOff>
      <xdr:row>37</xdr:row>
      <xdr:rowOff>0</xdr:rowOff>
    </xdr:from>
    <xdr:to>
      <xdr:col>8</xdr:col>
      <xdr:colOff>268799</xdr:colOff>
      <xdr:row>51</xdr:row>
      <xdr:rowOff>76200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absolute">
    <xdr:from>
      <xdr:col>8</xdr:col>
      <xdr:colOff>285974</xdr:colOff>
      <xdr:row>37</xdr:row>
      <xdr:rowOff>0</xdr:rowOff>
    </xdr:from>
    <xdr:to>
      <xdr:col>15</xdr:col>
      <xdr:colOff>554774</xdr:colOff>
      <xdr:row>51</xdr:row>
      <xdr:rowOff>76200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53</xdr:row>
      <xdr:rowOff>0</xdr:rowOff>
    </xdr:from>
    <xdr:to>
      <xdr:col>15</xdr:col>
      <xdr:colOff>562800</xdr:colOff>
      <xdr:row>67</xdr:row>
      <xdr:rowOff>76200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absolute">
    <xdr:from>
      <xdr:col>1</xdr:col>
      <xdr:colOff>0</xdr:colOff>
      <xdr:row>67</xdr:row>
      <xdr:rowOff>57150</xdr:rowOff>
    </xdr:from>
    <xdr:to>
      <xdr:col>8</xdr:col>
      <xdr:colOff>268800</xdr:colOff>
      <xdr:row>81</xdr:row>
      <xdr:rowOff>85725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absolute">
    <xdr:from>
      <xdr:col>8</xdr:col>
      <xdr:colOff>294000</xdr:colOff>
      <xdr:row>67</xdr:row>
      <xdr:rowOff>57150</xdr:rowOff>
    </xdr:from>
    <xdr:to>
      <xdr:col>15</xdr:col>
      <xdr:colOff>562800</xdr:colOff>
      <xdr:row>81</xdr:row>
      <xdr:rowOff>85725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absolute">
    <xdr:from>
      <xdr:col>1</xdr:col>
      <xdr:colOff>0</xdr:colOff>
      <xdr:row>82</xdr:row>
      <xdr:rowOff>9525</xdr:rowOff>
    </xdr:from>
    <xdr:to>
      <xdr:col>5</xdr:col>
      <xdr:colOff>585600</xdr:colOff>
      <xdr:row>101</xdr:row>
      <xdr:rowOff>170025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absolute">
    <xdr:from>
      <xdr:col>5</xdr:col>
      <xdr:colOff>600075</xdr:colOff>
      <xdr:row>82</xdr:row>
      <xdr:rowOff>9525</xdr:rowOff>
    </xdr:from>
    <xdr:to>
      <xdr:col>10</xdr:col>
      <xdr:colOff>576075</xdr:colOff>
      <xdr:row>101</xdr:row>
      <xdr:rowOff>170025</xdr:rowOff>
    </xdr:to>
    <xdr:graphicFrame macro="">
      <xdr:nvGraphicFramePr>
        <xdr:cNvPr id="11" name="Gráfico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absolute">
    <xdr:from>
      <xdr:col>10</xdr:col>
      <xdr:colOff>600074</xdr:colOff>
      <xdr:row>82</xdr:row>
      <xdr:rowOff>9525</xdr:rowOff>
    </xdr:from>
    <xdr:to>
      <xdr:col>15</xdr:col>
      <xdr:colOff>576074</xdr:colOff>
      <xdr:row>101</xdr:row>
      <xdr:rowOff>171450</xdr:rowOff>
    </xdr:to>
    <xdr:graphicFrame macro="">
      <xdr:nvGraphicFramePr>
        <xdr:cNvPr id="12" name="Gráfico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absolute">
    <xdr:from>
      <xdr:col>3</xdr:col>
      <xdr:colOff>465399</xdr:colOff>
      <xdr:row>0</xdr:row>
      <xdr:rowOff>0</xdr:rowOff>
    </xdr:from>
    <xdr:to>
      <xdr:col>5</xdr:col>
      <xdr:colOff>38199</xdr:colOff>
      <xdr:row>1</xdr:row>
      <xdr:rowOff>15000</xdr:rowOff>
    </xdr:to>
    <xdr:sp macro="" textlink="">
      <xdr:nvSpPr>
        <xdr:cNvPr id="13" name="Retângulo 12">
          <a:hlinkClick xmlns:r="http://schemas.openxmlformats.org/officeDocument/2006/relationships" r:id="rId11"/>
          <a:extLst>
            <a:ext uri="{FF2B5EF4-FFF2-40B4-BE49-F238E27FC236}">
              <a16:creationId xmlns="" xmlns:a16="http://schemas.microsoft.com/office/drawing/2014/main" id="{59780814-C7F9-4922-9F89-14605BB9382F}"/>
            </a:ext>
          </a:extLst>
        </xdr:cNvPr>
        <xdr:cNvSpPr/>
      </xdr:nvSpPr>
      <xdr:spPr>
        <a:xfrm>
          <a:off x="1865574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CADASTRO</a:t>
          </a:r>
        </a:p>
      </xdr:txBody>
    </xdr:sp>
    <xdr:clientData/>
  </xdr:twoCellAnchor>
  <xdr:twoCellAnchor editAs="absolute">
    <xdr:from>
      <xdr:col>5</xdr:col>
      <xdr:colOff>95774</xdr:colOff>
      <xdr:row>0</xdr:row>
      <xdr:rowOff>0</xdr:rowOff>
    </xdr:from>
    <xdr:to>
      <xdr:col>6</xdr:col>
      <xdr:colOff>278174</xdr:colOff>
      <xdr:row>1</xdr:row>
      <xdr:rowOff>15000</xdr:rowOff>
    </xdr:to>
    <xdr:sp macro="" textlink="">
      <xdr:nvSpPr>
        <xdr:cNvPr id="14" name="Retângulo 13">
          <a:hlinkClick xmlns:r="http://schemas.openxmlformats.org/officeDocument/2006/relationships" r:id="rId12"/>
          <a:extLst>
            <a:ext uri="{FF2B5EF4-FFF2-40B4-BE49-F238E27FC236}">
              <a16:creationId xmlns="" xmlns:a16="http://schemas.microsoft.com/office/drawing/2014/main" id="{4D6D05B1-42C8-47E2-90C8-8606C977F2FF}"/>
            </a:ext>
          </a:extLst>
        </xdr:cNvPr>
        <xdr:cNvSpPr/>
      </xdr:nvSpPr>
      <xdr:spPr>
        <a:xfrm>
          <a:off x="2715149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CONSULTA</a:t>
          </a:r>
        </a:p>
      </xdr:txBody>
    </xdr:sp>
    <xdr:clientData/>
  </xdr:twoCellAnchor>
  <xdr:twoCellAnchor editAs="absolute">
    <xdr:from>
      <xdr:col>7</xdr:col>
      <xdr:colOff>561962</xdr:colOff>
      <xdr:row>0</xdr:row>
      <xdr:rowOff>0</xdr:rowOff>
    </xdr:from>
    <xdr:to>
      <xdr:col>9</xdr:col>
      <xdr:colOff>387870</xdr:colOff>
      <xdr:row>1</xdr:row>
      <xdr:rowOff>15000</xdr:rowOff>
    </xdr:to>
    <xdr:sp macro="" textlink="">
      <xdr:nvSpPr>
        <xdr:cNvPr id="15" name="Retângulo 14">
          <a:hlinkClick xmlns:r="http://schemas.openxmlformats.org/officeDocument/2006/relationships" r:id="rId13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4400537" y="0"/>
          <a:ext cx="1045108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TREINAMENTO</a:t>
          </a:r>
        </a:p>
      </xdr:txBody>
    </xdr:sp>
    <xdr:clientData/>
  </xdr:twoCellAnchor>
  <xdr:twoCellAnchor editAs="absolute">
    <xdr:from>
      <xdr:col>17</xdr:col>
      <xdr:colOff>99995</xdr:colOff>
      <xdr:row>0</xdr:row>
      <xdr:rowOff>0</xdr:rowOff>
    </xdr:from>
    <xdr:to>
      <xdr:col>18</xdr:col>
      <xdr:colOff>354395</xdr:colOff>
      <xdr:row>1</xdr:row>
      <xdr:rowOff>15000</xdr:rowOff>
    </xdr:to>
    <xdr:sp macro="" textlink="">
      <xdr:nvSpPr>
        <xdr:cNvPr id="16" name="Retângulo 15">
          <a:hlinkClick xmlns:r="http://schemas.openxmlformats.org/officeDocument/2006/relationships" r:id="rId14"/>
          <a:extLst>
            <a:ext uri="{FF2B5EF4-FFF2-40B4-BE49-F238E27FC236}">
              <a16:creationId xmlns="" xmlns:a16="http://schemas.microsoft.com/office/drawing/2014/main" id="{76C32809-6107-4C6B-85DF-66702C9AF183}"/>
            </a:ext>
          </a:extLst>
        </xdr:cNvPr>
        <xdr:cNvSpPr/>
      </xdr:nvSpPr>
      <xdr:spPr>
        <a:xfrm>
          <a:off x="10034570" y="0"/>
          <a:ext cx="864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INSTUÇÕES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2</xdr:col>
      <xdr:colOff>171608</xdr:colOff>
      <xdr:row>0</xdr:row>
      <xdr:rowOff>378000</xdr:rowOff>
    </xdr:to>
    <xdr:pic>
      <xdr:nvPicPr>
        <xdr:cNvPr id="17" name="Imagem 16"/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62183" cy="378000"/>
        </a:xfrm>
        <a:prstGeom prst="rect">
          <a:avLst/>
        </a:prstGeom>
      </xdr:spPr>
    </xdr:pic>
    <xdr:clientData/>
  </xdr:twoCellAnchor>
  <xdr:twoCellAnchor editAs="absolute">
    <xdr:from>
      <xdr:col>6</xdr:col>
      <xdr:colOff>333368</xdr:colOff>
      <xdr:row>0</xdr:row>
      <xdr:rowOff>0</xdr:rowOff>
    </xdr:from>
    <xdr:to>
      <xdr:col>7</xdr:col>
      <xdr:colOff>515768</xdr:colOff>
      <xdr:row>1</xdr:row>
      <xdr:rowOff>15000</xdr:rowOff>
    </xdr:to>
    <xdr:sp macro="" textlink="">
      <xdr:nvSpPr>
        <xdr:cNvPr id="18" name="Retângulo 17">
          <a:hlinkClick xmlns:r="http://schemas.openxmlformats.org/officeDocument/2006/relationships" r:id="rId16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3562343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ASO</a:t>
          </a:r>
        </a:p>
      </xdr:txBody>
    </xdr:sp>
    <xdr:clientData/>
  </xdr:twoCellAnchor>
  <xdr:twoCellAnchor editAs="absolute">
    <xdr:from>
      <xdr:col>15</xdr:col>
      <xdr:colOff>371468</xdr:colOff>
      <xdr:row>0</xdr:row>
      <xdr:rowOff>0</xdr:rowOff>
    </xdr:from>
    <xdr:to>
      <xdr:col>17</xdr:col>
      <xdr:colOff>16268</xdr:colOff>
      <xdr:row>1</xdr:row>
      <xdr:rowOff>15000</xdr:rowOff>
    </xdr:to>
    <xdr:sp macro="" textlink="">
      <xdr:nvSpPr>
        <xdr:cNvPr id="19" name="Retângulo 18">
          <a:hlinkClick xmlns:r="http://schemas.openxmlformats.org/officeDocument/2006/relationships" r:id="rId17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9086843" y="0"/>
          <a:ext cx="864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14</xdr:col>
      <xdr:colOff>85718</xdr:colOff>
      <xdr:row>0</xdr:row>
      <xdr:rowOff>0</xdr:rowOff>
    </xdr:from>
    <xdr:to>
      <xdr:col>15</xdr:col>
      <xdr:colOff>304118</xdr:colOff>
      <xdr:row>1</xdr:row>
      <xdr:rowOff>15000</xdr:rowOff>
    </xdr:to>
    <xdr:sp macro="" textlink="">
      <xdr:nvSpPr>
        <xdr:cNvPr id="20" name="Retângulo 19">
          <a:hlinkClick xmlns:r="http://schemas.openxmlformats.org/officeDocument/2006/relationships" r:id="rId18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8191493" y="0"/>
          <a:ext cx="828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RELATÓRIO</a:t>
          </a:r>
        </a:p>
      </xdr:txBody>
    </xdr:sp>
    <xdr:clientData/>
  </xdr:twoCellAnchor>
  <xdr:twoCellAnchor editAs="absolute">
    <xdr:from>
      <xdr:col>12</xdr:col>
      <xdr:colOff>438143</xdr:colOff>
      <xdr:row>0</xdr:row>
      <xdr:rowOff>0</xdr:rowOff>
    </xdr:from>
    <xdr:to>
      <xdr:col>14</xdr:col>
      <xdr:colOff>10943</xdr:colOff>
      <xdr:row>1</xdr:row>
      <xdr:rowOff>15000</xdr:rowOff>
    </xdr:to>
    <xdr:sp macro="" textlink="">
      <xdr:nvSpPr>
        <xdr:cNvPr id="21" name="Retângulo 20">
          <a:hlinkClick xmlns:r="http://schemas.openxmlformats.org/officeDocument/2006/relationships" r:id="rId19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7324718" y="0"/>
          <a:ext cx="792000" cy="396000"/>
        </a:xfrm>
        <a:prstGeom prst="rect">
          <a:avLst/>
        </a:prstGeom>
        <a:solidFill>
          <a:schemeClr val="accent1"/>
        </a:solidFill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GRÁFICOS</a:t>
          </a:r>
        </a:p>
      </xdr:txBody>
    </xdr:sp>
    <xdr:clientData/>
  </xdr:twoCellAnchor>
  <xdr:twoCellAnchor editAs="absolute">
    <xdr:from>
      <xdr:col>9</xdr:col>
      <xdr:colOff>447668</xdr:colOff>
      <xdr:row>0</xdr:row>
      <xdr:rowOff>0</xdr:rowOff>
    </xdr:from>
    <xdr:to>
      <xdr:col>11</xdr:col>
      <xdr:colOff>20468</xdr:colOff>
      <xdr:row>1</xdr:row>
      <xdr:rowOff>15000</xdr:rowOff>
    </xdr:to>
    <xdr:sp macro="" textlink="">
      <xdr:nvSpPr>
        <xdr:cNvPr id="22" name="Retângulo 21">
          <a:hlinkClick xmlns:r="http://schemas.openxmlformats.org/officeDocument/2006/relationships" r:id="rId20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5505443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FÉRIAS</a:t>
          </a:r>
        </a:p>
      </xdr:txBody>
    </xdr:sp>
    <xdr:clientData/>
  </xdr:twoCellAnchor>
  <xdr:twoCellAnchor editAs="absolute">
    <xdr:from>
      <xdr:col>11</xdr:col>
      <xdr:colOff>85718</xdr:colOff>
      <xdr:row>0</xdr:row>
      <xdr:rowOff>0</xdr:rowOff>
    </xdr:from>
    <xdr:to>
      <xdr:col>12</xdr:col>
      <xdr:colOff>376118</xdr:colOff>
      <xdr:row>1</xdr:row>
      <xdr:rowOff>15000</xdr:rowOff>
    </xdr:to>
    <xdr:sp macro="" textlink="">
      <xdr:nvSpPr>
        <xdr:cNvPr id="23" name="Retângulo 22">
          <a:hlinkClick xmlns:r="http://schemas.openxmlformats.org/officeDocument/2006/relationships" r:id="rId21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6362693" y="0"/>
          <a:ext cx="900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RESULTADOS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333375</xdr:colOff>
      <xdr:row>2</xdr:row>
      <xdr:rowOff>107123</xdr:rowOff>
    </xdr:from>
    <xdr:ext cx="6296025" cy="385738"/>
    <xdr:sp macro="" textlink="">
      <xdr:nvSpPr>
        <xdr:cNvPr id="94" name="CaixaDeTexto 93">
          <a:extLst>
            <a:ext uri="{FF2B5EF4-FFF2-40B4-BE49-F238E27FC236}">
              <a16:creationId xmlns="" xmlns:a16="http://schemas.microsoft.com/office/drawing/2014/main" id="{00000000-0008-0000-0A00-00005E000000}"/>
            </a:ext>
          </a:extLst>
        </xdr:cNvPr>
        <xdr:cNvSpPr txBox="1"/>
      </xdr:nvSpPr>
      <xdr:spPr>
        <a:xfrm>
          <a:off x="5334000" y="802448"/>
          <a:ext cx="6296025" cy="3857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>
          <a:spAutoFit/>
        </a:bodyPr>
        <a:lstStyle/>
        <a:p>
          <a:pPr algn="r"/>
          <a:r>
            <a:rPr lang="pt-BR" sz="1000"/>
            <a:t>Nesta aba você encontra um relatório pronto para impressão, formatado em A4 com os resultados e gráficos da planilha . Basta</a:t>
          </a:r>
          <a:r>
            <a:rPr lang="pt-BR" sz="1000" baseline="0"/>
            <a:t> teclar Ctrl+P em seu teclado ou ir na guia Arquivo/Imprimir e pronto.</a:t>
          </a:r>
          <a:endParaRPr lang="pt-BR" sz="1000"/>
        </a:p>
      </xdr:txBody>
    </xdr:sp>
    <xdr:clientData/>
  </xdr:oneCellAnchor>
  <xdr:twoCellAnchor editAs="absolute">
    <xdr:from>
      <xdr:col>1</xdr:col>
      <xdr:colOff>38099</xdr:colOff>
      <xdr:row>21</xdr:row>
      <xdr:rowOff>47625</xdr:rowOff>
    </xdr:from>
    <xdr:to>
      <xdr:col>13</xdr:col>
      <xdr:colOff>647700</xdr:colOff>
      <xdr:row>35</xdr:row>
      <xdr:rowOff>123825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38100</xdr:colOff>
      <xdr:row>49</xdr:row>
      <xdr:rowOff>66675</xdr:rowOff>
    </xdr:from>
    <xdr:to>
      <xdr:col>13</xdr:col>
      <xdr:colOff>666750</xdr:colOff>
      <xdr:row>63</xdr:row>
      <xdr:rowOff>142875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38100</xdr:colOff>
      <xdr:row>64</xdr:row>
      <xdr:rowOff>76200</xdr:rowOff>
    </xdr:from>
    <xdr:to>
      <xdr:col>6</xdr:col>
      <xdr:colOff>618450</xdr:colOff>
      <xdr:row>78</xdr:row>
      <xdr:rowOff>152400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6</xdr:col>
      <xdr:colOff>648375</xdr:colOff>
      <xdr:row>64</xdr:row>
      <xdr:rowOff>76200</xdr:rowOff>
    </xdr:from>
    <xdr:to>
      <xdr:col>13</xdr:col>
      <xdr:colOff>666750</xdr:colOff>
      <xdr:row>78</xdr:row>
      <xdr:rowOff>152400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48750</xdr:colOff>
      <xdr:row>84</xdr:row>
      <xdr:rowOff>28575</xdr:rowOff>
    </xdr:from>
    <xdr:to>
      <xdr:col>13</xdr:col>
      <xdr:colOff>676275</xdr:colOff>
      <xdr:row>98</xdr:row>
      <xdr:rowOff>104775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1</xdr:col>
      <xdr:colOff>48750</xdr:colOff>
      <xdr:row>103</xdr:row>
      <xdr:rowOff>66675</xdr:rowOff>
    </xdr:from>
    <xdr:to>
      <xdr:col>6</xdr:col>
      <xdr:colOff>629100</xdr:colOff>
      <xdr:row>117</xdr:row>
      <xdr:rowOff>142875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6</xdr:col>
      <xdr:colOff>657900</xdr:colOff>
      <xdr:row>103</xdr:row>
      <xdr:rowOff>66675</xdr:rowOff>
    </xdr:from>
    <xdr:to>
      <xdr:col>13</xdr:col>
      <xdr:colOff>676275</xdr:colOff>
      <xdr:row>117</xdr:row>
      <xdr:rowOff>142875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48750</xdr:colOff>
      <xdr:row>118</xdr:row>
      <xdr:rowOff>0</xdr:rowOff>
    </xdr:from>
    <xdr:to>
      <xdr:col>4</xdr:col>
      <xdr:colOff>191125</xdr:colOff>
      <xdr:row>136</xdr:row>
      <xdr:rowOff>171000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4</xdr:col>
      <xdr:colOff>381000</xdr:colOff>
      <xdr:row>118</xdr:row>
      <xdr:rowOff>0</xdr:rowOff>
    </xdr:from>
    <xdr:to>
      <xdr:col>8</xdr:col>
      <xdr:colOff>793250</xdr:colOff>
      <xdr:row>136</xdr:row>
      <xdr:rowOff>171000</xdr:rowOff>
    </xdr:to>
    <xdr:graphicFrame macro="">
      <xdr:nvGraphicFramePr>
        <xdr:cNvPr id="11" name="Gráfico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9</xdr:col>
      <xdr:colOff>108449</xdr:colOff>
      <xdr:row>118</xdr:row>
      <xdr:rowOff>0</xdr:rowOff>
    </xdr:from>
    <xdr:to>
      <xdr:col>13</xdr:col>
      <xdr:colOff>679449</xdr:colOff>
      <xdr:row>136</xdr:row>
      <xdr:rowOff>171000</xdr:rowOff>
    </xdr:to>
    <xdr:graphicFrame macro="">
      <xdr:nvGraphicFramePr>
        <xdr:cNvPr id="12" name="Gráfico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absolute">
    <xdr:from>
      <xdr:col>1</xdr:col>
      <xdr:colOff>1684599</xdr:colOff>
      <xdr:row>0</xdr:row>
      <xdr:rowOff>0</xdr:rowOff>
    </xdr:from>
    <xdr:to>
      <xdr:col>2</xdr:col>
      <xdr:colOff>590649</xdr:colOff>
      <xdr:row>1</xdr:row>
      <xdr:rowOff>15000</xdr:rowOff>
    </xdr:to>
    <xdr:sp macro="" textlink="">
      <xdr:nvSpPr>
        <xdr:cNvPr id="13" name="Retângulo 12">
          <a:hlinkClick xmlns:r="http://schemas.openxmlformats.org/officeDocument/2006/relationships" r:id="rId11"/>
          <a:extLst>
            <a:ext uri="{FF2B5EF4-FFF2-40B4-BE49-F238E27FC236}">
              <a16:creationId xmlns="" xmlns:a16="http://schemas.microsoft.com/office/drawing/2014/main" id="{59780814-C7F9-4922-9F89-14605BB9382F}"/>
            </a:ext>
          </a:extLst>
        </xdr:cNvPr>
        <xdr:cNvSpPr/>
      </xdr:nvSpPr>
      <xdr:spPr>
        <a:xfrm>
          <a:off x="1865574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CADASTRO</a:t>
          </a:r>
        </a:p>
      </xdr:txBody>
    </xdr:sp>
    <xdr:clientData/>
  </xdr:twoCellAnchor>
  <xdr:twoCellAnchor editAs="absolute">
    <xdr:from>
      <xdr:col>2</xdr:col>
      <xdr:colOff>648224</xdr:colOff>
      <xdr:row>0</xdr:row>
      <xdr:rowOff>0</xdr:rowOff>
    </xdr:from>
    <xdr:to>
      <xdr:col>3</xdr:col>
      <xdr:colOff>725849</xdr:colOff>
      <xdr:row>1</xdr:row>
      <xdr:rowOff>15000</xdr:rowOff>
    </xdr:to>
    <xdr:sp macro="" textlink="">
      <xdr:nvSpPr>
        <xdr:cNvPr id="14" name="Retângulo 13">
          <a:hlinkClick xmlns:r="http://schemas.openxmlformats.org/officeDocument/2006/relationships" r:id="rId12"/>
          <a:extLst>
            <a:ext uri="{FF2B5EF4-FFF2-40B4-BE49-F238E27FC236}">
              <a16:creationId xmlns="" xmlns:a16="http://schemas.microsoft.com/office/drawing/2014/main" id="{4D6D05B1-42C8-47E2-90C8-8606C977F2FF}"/>
            </a:ext>
          </a:extLst>
        </xdr:cNvPr>
        <xdr:cNvSpPr/>
      </xdr:nvSpPr>
      <xdr:spPr>
        <a:xfrm>
          <a:off x="2715149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CONSULTA</a:t>
          </a:r>
        </a:p>
      </xdr:txBody>
    </xdr:sp>
    <xdr:clientData/>
  </xdr:twoCellAnchor>
  <xdr:twoCellAnchor editAs="absolute">
    <xdr:from>
      <xdr:col>5</xdr:col>
      <xdr:colOff>161912</xdr:colOff>
      <xdr:row>0</xdr:row>
      <xdr:rowOff>0</xdr:rowOff>
    </xdr:from>
    <xdr:to>
      <xdr:col>6</xdr:col>
      <xdr:colOff>445020</xdr:colOff>
      <xdr:row>1</xdr:row>
      <xdr:rowOff>15000</xdr:rowOff>
    </xdr:to>
    <xdr:sp macro="" textlink="">
      <xdr:nvSpPr>
        <xdr:cNvPr id="15" name="Retângulo 14">
          <a:hlinkClick xmlns:r="http://schemas.openxmlformats.org/officeDocument/2006/relationships" r:id="rId13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4400537" y="0"/>
          <a:ext cx="1045108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TREINAMENTO</a:t>
          </a:r>
        </a:p>
      </xdr:txBody>
    </xdr:sp>
    <xdr:clientData/>
  </xdr:twoCellAnchor>
  <xdr:twoCellAnchor editAs="absolute">
    <xdr:from>
      <xdr:col>12</xdr:col>
      <xdr:colOff>366695</xdr:colOff>
      <xdr:row>0</xdr:row>
      <xdr:rowOff>0</xdr:rowOff>
    </xdr:from>
    <xdr:to>
      <xdr:col>13</xdr:col>
      <xdr:colOff>516320</xdr:colOff>
      <xdr:row>1</xdr:row>
      <xdr:rowOff>15000</xdr:rowOff>
    </xdr:to>
    <xdr:sp macro="" textlink="">
      <xdr:nvSpPr>
        <xdr:cNvPr id="16" name="Retângulo 15">
          <a:hlinkClick xmlns:r="http://schemas.openxmlformats.org/officeDocument/2006/relationships" r:id="rId14"/>
          <a:extLst>
            <a:ext uri="{FF2B5EF4-FFF2-40B4-BE49-F238E27FC236}">
              <a16:creationId xmlns="" xmlns:a16="http://schemas.microsoft.com/office/drawing/2014/main" id="{76C32809-6107-4C6B-85DF-66702C9AF183}"/>
            </a:ext>
          </a:extLst>
        </xdr:cNvPr>
        <xdr:cNvSpPr/>
      </xdr:nvSpPr>
      <xdr:spPr>
        <a:xfrm>
          <a:off x="10034570" y="0"/>
          <a:ext cx="864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INSTUÇÕES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1</xdr:col>
      <xdr:colOff>781208</xdr:colOff>
      <xdr:row>0</xdr:row>
      <xdr:rowOff>378000</xdr:rowOff>
    </xdr:to>
    <xdr:pic>
      <xdr:nvPicPr>
        <xdr:cNvPr id="17" name="Imagem 16"/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62183" cy="378000"/>
        </a:xfrm>
        <a:prstGeom prst="rect">
          <a:avLst/>
        </a:prstGeom>
      </xdr:spPr>
    </xdr:pic>
    <xdr:clientData/>
  </xdr:twoCellAnchor>
  <xdr:twoCellAnchor editAs="absolute">
    <xdr:from>
      <xdr:col>4</xdr:col>
      <xdr:colOff>38093</xdr:colOff>
      <xdr:row>0</xdr:row>
      <xdr:rowOff>0</xdr:rowOff>
    </xdr:from>
    <xdr:to>
      <xdr:col>5</xdr:col>
      <xdr:colOff>115718</xdr:colOff>
      <xdr:row>1</xdr:row>
      <xdr:rowOff>15000</xdr:rowOff>
    </xdr:to>
    <xdr:sp macro="" textlink="">
      <xdr:nvSpPr>
        <xdr:cNvPr id="18" name="Retângulo 17">
          <a:hlinkClick xmlns:r="http://schemas.openxmlformats.org/officeDocument/2006/relationships" r:id="rId16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3562343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ASO</a:t>
          </a:r>
        </a:p>
      </xdr:txBody>
    </xdr:sp>
    <xdr:clientData/>
  </xdr:twoCellAnchor>
  <xdr:twoCellAnchor editAs="absolute">
    <xdr:from>
      <xdr:col>11</xdr:col>
      <xdr:colOff>180968</xdr:colOff>
      <xdr:row>0</xdr:row>
      <xdr:rowOff>0</xdr:rowOff>
    </xdr:from>
    <xdr:to>
      <xdr:col>12</xdr:col>
      <xdr:colOff>282968</xdr:colOff>
      <xdr:row>1</xdr:row>
      <xdr:rowOff>15000</xdr:rowOff>
    </xdr:to>
    <xdr:sp macro="" textlink="">
      <xdr:nvSpPr>
        <xdr:cNvPr id="19" name="Retângulo 18">
          <a:hlinkClick xmlns:r="http://schemas.openxmlformats.org/officeDocument/2006/relationships" r:id="rId17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9086843" y="0"/>
          <a:ext cx="864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10</xdr:col>
      <xdr:colOff>19043</xdr:colOff>
      <xdr:row>0</xdr:row>
      <xdr:rowOff>0</xdr:rowOff>
    </xdr:from>
    <xdr:to>
      <xdr:col>11</xdr:col>
      <xdr:colOff>113618</xdr:colOff>
      <xdr:row>1</xdr:row>
      <xdr:rowOff>15000</xdr:rowOff>
    </xdr:to>
    <xdr:sp macro="" textlink="">
      <xdr:nvSpPr>
        <xdr:cNvPr id="20" name="Retângulo 19">
          <a:hlinkClick xmlns:r="http://schemas.openxmlformats.org/officeDocument/2006/relationships" r:id="rId18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8191493" y="0"/>
          <a:ext cx="828000" cy="396000"/>
        </a:xfrm>
        <a:prstGeom prst="rect">
          <a:avLst/>
        </a:prstGeom>
        <a:solidFill>
          <a:schemeClr val="accent1"/>
        </a:solidFill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RELATÓRIO</a:t>
          </a:r>
        </a:p>
      </xdr:txBody>
    </xdr:sp>
    <xdr:clientData/>
  </xdr:twoCellAnchor>
  <xdr:twoCellAnchor editAs="absolute">
    <xdr:from>
      <xdr:col>8</xdr:col>
      <xdr:colOff>714368</xdr:colOff>
      <xdr:row>0</xdr:row>
      <xdr:rowOff>0</xdr:rowOff>
    </xdr:from>
    <xdr:to>
      <xdr:col>9</xdr:col>
      <xdr:colOff>658643</xdr:colOff>
      <xdr:row>1</xdr:row>
      <xdr:rowOff>15000</xdr:rowOff>
    </xdr:to>
    <xdr:sp macro="" textlink="">
      <xdr:nvSpPr>
        <xdr:cNvPr id="21" name="Retângulo 20">
          <a:hlinkClick xmlns:r="http://schemas.openxmlformats.org/officeDocument/2006/relationships" r:id="rId19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7324718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GRÁFICOS</a:t>
          </a:r>
        </a:p>
      </xdr:txBody>
    </xdr:sp>
    <xdr:clientData/>
  </xdr:twoCellAnchor>
  <xdr:twoCellAnchor editAs="absolute">
    <xdr:from>
      <xdr:col>6</xdr:col>
      <xdr:colOff>504818</xdr:colOff>
      <xdr:row>0</xdr:row>
      <xdr:rowOff>0</xdr:rowOff>
    </xdr:from>
    <xdr:to>
      <xdr:col>7</xdr:col>
      <xdr:colOff>582443</xdr:colOff>
      <xdr:row>1</xdr:row>
      <xdr:rowOff>15000</xdr:rowOff>
    </xdr:to>
    <xdr:sp macro="" textlink="">
      <xdr:nvSpPr>
        <xdr:cNvPr id="22" name="Retângulo 21">
          <a:hlinkClick xmlns:r="http://schemas.openxmlformats.org/officeDocument/2006/relationships" r:id="rId20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5505443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FÉRIAS</a:t>
          </a:r>
        </a:p>
      </xdr:txBody>
    </xdr:sp>
    <xdr:clientData/>
  </xdr:twoCellAnchor>
  <xdr:twoCellAnchor editAs="absolute">
    <xdr:from>
      <xdr:col>7</xdr:col>
      <xdr:colOff>647693</xdr:colOff>
      <xdr:row>0</xdr:row>
      <xdr:rowOff>0</xdr:rowOff>
    </xdr:from>
    <xdr:to>
      <xdr:col>8</xdr:col>
      <xdr:colOff>652343</xdr:colOff>
      <xdr:row>1</xdr:row>
      <xdr:rowOff>15000</xdr:rowOff>
    </xdr:to>
    <xdr:sp macro="" textlink="">
      <xdr:nvSpPr>
        <xdr:cNvPr id="23" name="Retângulo 22">
          <a:hlinkClick xmlns:r="http://schemas.openxmlformats.org/officeDocument/2006/relationships" r:id="rId21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6362693" y="0"/>
          <a:ext cx="900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RESULTADOS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5</xdr:row>
      <xdr:rowOff>28575</xdr:rowOff>
    </xdr:from>
    <xdr:to>
      <xdr:col>2</xdr:col>
      <xdr:colOff>545400</xdr:colOff>
      <xdr:row>19</xdr:row>
      <xdr:rowOff>104775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561975</xdr:colOff>
      <xdr:row>5</xdr:row>
      <xdr:rowOff>28575</xdr:rowOff>
    </xdr:from>
    <xdr:to>
      <xdr:col>4</xdr:col>
      <xdr:colOff>383475</xdr:colOff>
      <xdr:row>19</xdr:row>
      <xdr:rowOff>104775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561975</xdr:colOff>
      <xdr:row>19</xdr:row>
      <xdr:rowOff>123825</xdr:rowOff>
    </xdr:from>
    <xdr:to>
      <xdr:col>4</xdr:col>
      <xdr:colOff>383475</xdr:colOff>
      <xdr:row>34</xdr:row>
      <xdr:rowOff>9525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4</xdr:col>
      <xdr:colOff>409575</xdr:colOff>
      <xdr:row>5</xdr:row>
      <xdr:rowOff>28575</xdr:rowOff>
    </xdr:from>
    <xdr:to>
      <xdr:col>6</xdr:col>
      <xdr:colOff>231075</xdr:colOff>
      <xdr:row>19</xdr:row>
      <xdr:rowOff>104775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4</xdr:col>
      <xdr:colOff>409575</xdr:colOff>
      <xdr:row>19</xdr:row>
      <xdr:rowOff>123825</xdr:rowOff>
    </xdr:from>
    <xdr:to>
      <xdr:col>6</xdr:col>
      <xdr:colOff>231075</xdr:colOff>
      <xdr:row>34</xdr:row>
      <xdr:rowOff>9525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6</xdr:col>
      <xdr:colOff>257175</xdr:colOff>
      <xdr:row>5</xdr:row>
      <xdr:rowOff>28575</xdr:rowOff>
    </xdr:from>
    <xdr:to>
      <xdr:col>8</xdr:col>
      <xdr:colOff>78675</xdr:colOff>
      <xdr:row>19</xdr:row>
      <xdr:rowOff>104775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6</xdr:col>
      <xdr:colOff>257175</xdr:colOff>
      <xdr:row>19</xdr:row>
      <xdr:rowOff>123825</xdr:rowOff>
    </xdr:from>
    <xdr:to>
      <xdr:col>8</xdr:col>
      <xdr:colOff>78675</xdr:colOff>
      <xdr:row>34</xdr:row>
      <xdr:rowOff>9525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38100</xdr:colOff>
      <xdr:row>19</xdr:row>
      <xdr:rowOff>123825</xdr:rowOff>
    </xdr:from>
    <xdr:to>
      <xdr:col>2</xdr:col>
      <xdr:colOff>545400</xdr:colOff>
      <xdr:row>34</xdr:row>
      <xdr:rowOff>9525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absolute">
    <xdr:from>
      <xdr:col>1</xdr:col>
      <xdr:colOff>1684599</xdr:colOff>
      <xdr:row>0</xdr:row>
      <xdr:rowOff>0</xdr:rowOff>
    </xdr:from>
    <xdr:to>
      <xdr:col>1</xdr:col>
      <xdr:colOff>2476599</xdr:colOff>
      <xdr:row>1</xdr:row>
      <xdr:rowOff>15000</xdr:rowOff>
    </xdr:to>
    <xdr:sp macro="" textlink="">
      <xdr:nvSpPr>
        <xdr:cNvPr id="11" name="Retângulo 10">
          <a:hlinkClick xmlns:r="http://schemas.openxmlformats.org/officeDocument/2006/relationships" r:id="rId9"/>
          <a:extLst>
            <a:ext uri="{FF2B5EF4-FFF2-40B4-BE49-F238E27FC236}">
              <a16:creationId xmlns="" xmlns:a16="http://schemas.microsoft.com/office/drawing/2014/main" id="{59780814-C7F9-4922-9F89-14605BB9382F}"/>
            </a:ext>
          </a:extLst>
        </xdr:cNvPr>
        <xdr:cNvSpPr/>
      </xdr:nvSpPr>
      <xdr:spPr>
        <a:xfrm>
          <a:off x="1865574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CADASTRO</a:t>
          </a:r>
        </a:p>
      </xdr:txBody>
    </xdr:sp>
    <xdr:clientData/>
  </xdr:twoCellAnchor>
  <xdr:twoCellAnchor editAs="absolute">
    <xdr:from>
      <xdr:col>1</xdr:col>
      <xdr:colOff>2534174</xdr:colOff>
      <xdr:row>0</xdr:row>
      <xdr:rowOff>0</xdr:rowOff>
    </xdr:from>
    <xdr:to>
      <xdr:col>3</xdr:col>
      <xdr:colOff>87674</xdr:colOff>
      <xdr:row>1</xdr:row>
      <xdr:rowOff>15000</xdr:rowOff>
    </xdr:to>
    <xdr:sp macro="" textlink="">
      <xdr:nvSpPr>
        <xdr:cNvPr id="12" name="Retângulo 11">
          <a:hlinkClick xmlns:r="http://schemas.openxmlformats.org/officeDocument/2006/relationships" r:id="rId10"/>
          <a:extLst>
            <a:ext uri="{FF2B5EF4-FFF2-40B4-BE49-F238E27FC236}">
              <a16:creationId xmlns="" xmlns:a16="http://schemas.microsoft.com/office/drawing/2014/main" id="{4D6D05B1-42C8-47E2-90C8-8606C977F2FF}"/>
            </a:ext>
          </a:extLst>
        </xdr:cNvPr>
        <xdr:cNvSpPr/>
      </xdr:nvSpPr>
      <xdr:spPr>
        <a:xfrm>
          <a:off x="2715149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CONSULTA</a:t>
          </a:r>
        </a:p>
      </xdr:txBody>
    </xdr:sp>
    <xdr:clientData/>
  </xdr:twoCellAnchor>
  <xdr:twoCellAnchor editAs="absolute">
    <xdr:from>
      <xdr:col>3</xdr:col>
      <xdr:colOff>981062</xdr:colOff>
      <xdr:row>0</xdr:row>
      <xdr:rowOff>0</xdr:rowOff>
    </xdr:from>
    <xdr:to>
      <xdr:col>3</xdr:col>
      <xdr:colOff>2026170</xdr:colOff>
      <xdr:row>1</xdr:row>
      <xdr:rowOff>15000</xdr:rowOff>
    </xdr:to>
    <xdr:sp macro="" textlink="">
      <xdr:nvSpPr>
        <xdr:cNvPr id="13" name="Retângulo 12">
          <a:hlinkClick xmlns:r="http://schemas.openxmlformats.org/officeDocument/2006/relationships" r:id="rId11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4400537" y="0"/>
          <a:ext cx="1045108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TREINAMENTO</a:t>
          </a:r>
        </a:p>
      </xdr:txBody>
    </xdr:sp>
    <xdr:clientData/>
  </xdr:twoCellAnchor>
  <xdr:twoCellAnchor editAs="absolute">
    <xdr:from>
      <xdr:col>7</xdr:col>
      <xdr:colOff>138095</xdr:colOff>
      <xdr:row>0</xdr:row>
      <xdr:rowOff>0</xdr:rowOff>
    </xdr:from>
    <xdr:to>
      <xdr:col>7</xdr:col>
      <xdr:colOff>1002095</xdr:colOff>
      <xdr:row>1</xdr:row>
      <xdr:rowOff>15000</xdr:rowOff>
    </xdr:to>
    <xdr:sp macro="" textlink="">
      <xdr:nvSpPr>
        <xdr:cNvPr id="14" name="Retângulo 13">
          <a:hlinkClick xmlns:r="http://schemas.openxmlformats.org/officeDocument/2006/relationships" r:id="rId12"/>
          <a:extLst>
            <a:ext uri="{FF2B5EF4-FFF2-40B4-BE49-F238E27FC236}">
              <a16:creationId xmlns="" xmlns:a16="http://schemas.microsoft.com/office/drawing/2014/main" id="{76C32809-6107-4C6B-85DF-66702C9AF183}"/>
            </a:ext>
          </a:extLst>
        </xdr:cNvPr>
        <xdr:cNvSpPr/>
      </xdr:nvSpPr>
      <xdr:spPr>
        <a:xfrm>
          <a:off x="10034570" y="0"/>
          <a:ext cx="864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INSTUÇÕES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1</xdr:col>
      <xdr:colOff>781208</xdr:colOff>
      <xdr:row>0</xdr:row>
      <xdr:rowOff>378000</xdr:rowOff>
    </xdr:to>
    <xdr:pic>
      <xdr:nvPicPr>
        <xdr:cNvPr id="15" name="Imagem 14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62183" cy="378000"/>
        </a:xfrm>
        <a:prstGeom prst="rect">
          <a:avLst/>
        </a:prstGeom>
      </xdr:spPr>
    </xdr:pic>
    <xdr:clientData/>
  </xdr:twoCellAnchor>
  <xdr:twoCellAnchor editAs="absolute">
    <xdr:from>
      <xdr:col>3</xdr:col>
      <xdr:colOff>142868</xdr:colOff>
      <xdr:row>0</xdr:row>
      <xdr:rowOff>0</xdr:rowOff>
    </xdr:from>
    <xdr:to>
      <xdr:col>3</xdr:col>
      <xdr:colOff>934868</xdr:colOff>
      <xdr:row>1</xdr:row>
      <xdr:rowOff>15000</xdr:rowOff>
    </xdr:to>
    <xdr:sp macro="" textlink="">
      <xdr:nvSpPr>
        <xdr:cNvPr id="16" name="Retângulo 15">
          <a:hlinkClick xmlns:r="http://schemas.openxmlformats.org/officeDocument/2006/relationships" r:id="rId14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3562343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ASO</a:t>
          </a:r>
        </a:p>
      </xdr:txBody>
    </xdr:sp>
    <xdr:clientData/>
  </xdr:twoCellAnchor>
  <xdr:twoCellAnchor editAs="absolute">
    <xdr:from>
      <xdr:col>5</xdr:col>
      <xdr:colOff>2428868</xdr:colOff>
      <xdr:row>0</xdr:row>
      <xdr:rowOff>0</xdr:rowOff>
    </xdr:from>
    <xdr:to>
      <xdr:col>7</xdr:col>
      <xdr:colOff>54368</xdr:colOff>
      <xdr:row>1</xdr:row>
      <xdr:rowOff>15000</xdr:rowOff>
    </xdr:to>
    <xdr:sp macro="" textlink="">
      <xdr:nvSpPr>
        <xdr:cNvPr id="17" name="Retângulo 16">
          <a:hlinkClick xmlns:r="http://schemas.openxmlformats.org/officeDocument/2006/relationships" r:id="rId15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9086843" y="0"/>
          <a:ext cx="864000" cy="396000"/>
        </a:xfrm>
        <a:prstGeom prst="rect">
          <a:avLst/>
        </a:prstGeom>
        <a:solidFill>
          <a:schemeClr val="accent1"/>
        </a:solidFill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5</xdr:col>
      <xdr:colOff>1533518</xdr:colOff>
      <xdr:row>0</xdr:row>
      <xdr:rowOff>0</xdr:rowOff>
    </xdr:from>
    <xdr:to>
      <xdr:col>5</xdr:col>
      <xdr:colOff>2361518</xdr:colOff>
      <xdr:row>1</xdr:row>
      <xdr:rowOff>15000</xdr:rowOff>
    </xdr:to>
    <xdr:sp macro="" textlink="">
      <xdr:nvSpPr>
        <xdr:cNvPr id="18" name="Retângulo 17">
          <a:hlinkClick xmlns:r="http://schemas.openxmlformats.org/officeDocument/2006/relationships" r:id="rId16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8191493" y="0"/>
          <a:ext cx="828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RELATÓRIO</a:t>
          </a:r>
        </a:p>
      </xdr:txBody>
    </xdr:sp>
    <xdr:clientData/>
  </xdr:twoCellAnchor>
  <xdr:twoCellAnchor editAs="absolute">
    <xdr:from>
      <xdr:col>5</xdr:col>
      <xdr:colOff>666743</xdr:colOff>
      <xdr:row>0</xdr:row>
      <xdr:rowOff>0</xdr:rowOff>
    </xdr:from>
    <xdr:to>
      <xdr:col>5</xdr:col>
      <xdr:colOff>1458743</xdr:colOff>
      <xdr:row>1</xdr:row>
      <xdr:rowOff>15000</xdr:rowOff>
    </xdr:to>
    <xdr:sp macro="" textlink="">
      <xdr:nvSpPr>
        <xdr:cNvPr id="19" name="Retângulo 18">
          <a:hlinkClick xmlns:r="http://schemas.openxmlformats.org/officeDocument/2006/relationships" r:id="rId17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7324718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GRÁFICOS</a:t>
          </a:r>
        </a:p>
      </xdr:txBody>
    </xdr:sp>
    <xdr:clientData/>
  </xdr:twoCellAnchor>
  <xdr:twoCellAnchor editAs="absolute">
    <xdr:from>
      <xdr:col>3</xdr:col>
      <xdr:colOff>2085968</xdr:colOff>
      <xdr:row>0</xdr:row>
      <xdr:rowOff>0</xdr:rowOff>
    </xdr:from>
    <xdr:to>
      <xdr:col>4</xdr:col>
      <xdr:colOff>325268</xdr:colOff>
      <xdr:row>1</xdr:row>
      <xdr:rowOff>15000</xdr:rowOff>
    </xdr:to>
    <xdr:sp macro="" textlink="">
      <xdr:nvSpPr>
        <xdr:cNvPr id="20" name="Retângulo 19">
          <a:hlinkClick xmlns:r="http://schemas.openxmlformats.org/officeDocument/2006/relationships" r:id="rId18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5505443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FÉRIAS</a:t>
          </a:r>
        </a:p>
      </xdr:txBody>
    </xdr:sp>
    <xdr:clientData/>
  </xdr:twoCellAnchor>
  <xdr:twoCellAnchor editAs="absolute">
    <xdr:from>
      <xdr:col>4</xdr:col>
      <xdr:colOff>390518</xdr:colOff>
      <xdr:row>0</xdr:row>
      <xdr:rowOff>0</xdr:rowOff>
    </xdr:from>
    <xdr:to>
      <xdr:col>5</xdr:col>
      <xdr:colOff>604718</xdr:colOff>
      <xdr:row>1</xdr:row>
      <xdr:rowOff>15000</xdr:rowOff>
    </xdr:to>
    <xdr:sp macro="" textlink="">
      <xdr:nvSpPr>
        <xdr:cNvPr id="21" name="Retângulo 20">
          <a:hlinkClick xmlns:r="http://schemas.openxmlformats.org/officeDocument/2006/relationships" r:id="rId19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6362693" y="0"/>
          <a:ext cx="900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RESULTADOS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1684596</xdr:colOff>
      <xdr:row>1</xdr:row>
      <xdr:rowOff>57150</xdr:rowOff>
    </xdr:from>
    <xdr:to>
      <xdr:col>1</xdr:col>
      <xdr:colOff>2620596</xdr:colOff>
      <xdr:row>2</xdr:row>
      <xdr:rowOff>38100</xdr:rowOff>
    </xdr:to>
    <xdr:sp macro="" textlink="">
      <xdr:nvSpPr>
        <xdr:cNvPr id="6" name="Retângulo 5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DA51B8B2-F2D7-4326-A77A-BE56CE7C72D4}"/>
            </a:ext>
          </a:extLst>
        </xdr:cNvPr>
        <xdr:cNvSpPr/>
      </xdr:nvSpPr>
      <xdr:spPr>
        <a:xfrm>
          <a:off x="1865571" y="438150"/>
          <a:ext cx="936000" cy="295275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Passo a passo</a:t>
          </a:r>
        </a:p>
      </xdr:txBody>
    </xdr:sp>
    <xdr:clientData/>
  </xdr:twoCellAnchor>
  <xdr:twoCellAnchor editAs="absolute">
    <xdr:from>
      <xdr:col>1</xdr:col>
      <xdr:colOff>2666994</xdr:colOff>
      <xdr:row>1</xdr:row>
      <xdr:rowOff>57150</xdr:rowOff>
    </xdr:from>
    <xdr:to>
      <xdr:col>1</xdr:col>
      <xdr:colOff>3602994</xdr:colOff>
      <xdr:row>2</xdr:row>
      <xdr:rowOff>38100</xdr:rowOff>
    </xdr:to>
    <xdr:sp macro="" textlink="">
      <xdr:nvSpPr>
        <xdr:cNvPr id="7" name="Retângulo 6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8F7A2942-91AE-4BCE-8A2B-ACBDBE83EEAE}"/>
            </a:ext>
          </a:extLst>
        </xdr:cNvPr>
        <xdr:cNvSpPr/>
      </xdr:nvSpPr>
      <xdr:spPr>
        <a:xfrm>
          <a:off x="2847969" y="438150"/>
          <a:ext cx="936000" cy="295275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Dúvidas</a:t>
          </a:r>
        </a:p>
      </xdr:txBody>
    </xdr:sp>
    <xdr:clientData/>
  </xdr:twoCellAnchor>
  <xdr:twoCellAnchor editAs="absolute">
    <xdr:from>
      <xdr:col>1</xdr:col>
      <xdr:colOff>3657593</xdr:colOff>
      <xdr:row>1</xdr:row>
      <xdr:rowOff>57150</xdr:rowOff>
    </xdr:from>
    <xdr:to>
      <xdr:col>1</xdr:col>
      <xdr:colOff>4593593</xdr:colOff>
      <xdr:row>2</xdr:row>
      <xdr:rowOff>38100</xdr:rowOff>
    </xdr:to>
    <xdr:sp macro="" textlink="">
      <xdr:nvSpPr>
        <xdr:cNvPr id="11" name="Retângulo 10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8F7A2942-91AE-4BCE-8A2B-ACBDBE83EEAE}"/>
            </a:ext>
          </a:extLst>
        </xdr:cNvPr>
        <xdr:cNvSpPr/>
      </xdr:nvSpPr>
      <xdr:spPr>
        <a:xfrm>
          <a:off x="3838568" y="438150"/>
          <a:ext cx="936000" cy="295275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Sugestões</a:t>
          </a:r>
        </a:p>
      </xdr:txBody>
    </xdr:sp>
    <xdr:clientData/>
  </xdr:twoCellAnchor>
  <xdr:twoCellAnchor editAs="absolute">
    <xdr:from>
      <xdr:col>1</xdr:col>
      <xdr:colOff>4648193</xdr:colOff>
      <xdr:row>1</xdr:row>
      <xdr:rowOff>57150</xdr:rowOff>
    </xdr:from>
    <xdr:to>
      <xdr:col>1</xdr:col>
      <xdr:colOff>5584193</xdr:colOff>
      <xdr:row>2</xdr:row>
      <xdr:rowOff>38100</xdr:rowOff>
    </xdr:to>
    <xdr:sp macro="" textlink="">
      <xdr:nvSpPr>
        <xdr:cNvPr id="12" name="Retângulo 11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8F7A2942-91AE-4BCE-8A2B-ACBDBE83EEAE}"/>
            </a:ext>
          </a:extLst>
        </xdr:cNvPr>
        <xdr:cNvSpPr/>
      </xdr:nvSpPr>
      <xdr:spPr>
        <a:xfrm>
          <a:off x="4829168" y="438150"/>
          <a:ext cx="936000" cy="295275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Sobre nós</a:t>
          </a:r>
        </a:p>
      </xdr:txBody>
    </xdr:sp>
    <xdr:clientData/>
  </xdr:twoCellAnchor>
  <xdr:twoCellAnchor editAs="absolute">
    <xdr:from>
      <xdr:col>1</xdr:col>
      <xdr:colOff>1684599</xdr:colOff>
      <xdr:row>0</xdr:row>
      <xdr:rowOff>0</xdr:rowOff>
    </xdr:from>
    <xdr:to>
      <xdr:col>1</xdr:col>
      <xdr:colOff>2476599</xdr:colOff>
      <xdr:row>1</xdr:row>
      <xdr:rowOff>15000</xdr:rowOff>
    </xdr:to>
    <xdr:sp macro="" textlink="">
      <xdr:nvSpPr>
        <xdr:cNvPr id="15" name="Retângulo 14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59780814-C7F9-4922-9F89-14605BB9382F}"/>
            </a:ext>
          </a:extLst>
        </xdr:cNvPr>
        <xdr:cNvSpPr/>
      </xdr:nvSpPr>
      <xdr:spPr>
        <a:xfrm>
          <a:off x="1865574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CADASTRO</a:t>
          </a:r>
        </a:p>
      </xdr:txBody>
    </xdr:sp>
    <xdr:clientData/>
  </xdr:twoCellAnchor>
  <xdr:twoCellAnchor editAs="absolute">
    <xdr:from>
      <xdr:col>1</xdr:col>
      <xdr:colOff>2534174</xdr:colOff>
      <xdr:row>0</xdr:row>
      <xdr:rowOff>0</xdr:rowOff>
    </xdr:from>
    <xdr:to>
      <xdr:col>1</xdr:col>
      <xdr:colOff>3326174</xdr:colOff>
      <xdr:row>1</xdr:row>
      <xdr:rowOff>15000</xdr:rowOff>
    </xdr:to>
    <xdr:sp macro="" textlink="">
      <xdr:nvSpPr>
        <xdr:cNvPr id="16" name="Retângulo 15">
          <a:hlinkClick xmlns:r="http://schemas.openxmlformats.org/officeDocument/2006/relationships" r:id="rId6"/>
          <a:extLst>
            <a:ext uri="{FF2B5EF4-FFF2-40B4-BE49-F238E27FC236}">
              <a16:creationId xmlns="" xmlns:a16="http://schemas.microsoft.com/office/drawing/2014/main" id="{4D6D05B1-42C8-47E2-90C8-8606C977F2FF}"/>
            </a:ext>
          </a:extLst>
        </xdr:cNvPr>
        <xdr:cNvSpPr/>
      </xdr:nvSpPr>
      <xdr:spPr>
        <a:xfrm>
          <a:off x="2715149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CONSULTA</a:t>
          </a:r>
        </a:p>
      </xdr:txBody>
    </xdr:sp>
    <xdr:clientData/>
  </xdr:twoCellAnchor>
  <xdr:twoCellAnchor editAs="absolute">
    <xdr:from>
      <xdr:col>1</xdr:col>
      <xdr:colOff>4219562</xdr:colOff>
      <xdr:row>0</xdr:row>
      <xdr:rowOff>0</xdr:rowOff>
    </xdr:from>
    <xdr:to>
      <xdr:col>1</xdr:col>
      <xdr:colOff>5264670</xdr:colOff>
      <xdr:row>1</xdr:row>
      <xdr:rowOff>15000</xdr:rowOff>
    </xdr:to>
    <xdr:sp macro="" textlink="">
      <xdr:nvSpPr>
        <xdr:cNvPr id="17" name="Retângulo 16">
          <a:hlinkClick xmlns:r="http://schemas.openxmlformats.org/officeDocument/2006/relationships" r:id="rId7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4400537" y="0"/>
          <a:ext cx="1045108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TREINAMENTO</a:t>
          </a:r>
        </a:p>
      </xdr:txBody>
    </xdr:sp>
    <xdr:clientData/>
  </xdr:twoCellAnchor>
  <xdr:twoCellAnchor editAs="absolute">
    <xdr:from>
      <xdr:col>3</xdr:col>
      <xdr:colOff>3909995</xdr:colOff>
      <xdr:row>0</xdr:row>
      <xdr:rowOff>0</xdr:rowOff>
    </xdr:from>
    <xdr:to>
      <xdr:col>3</xdr:col>
      <xdr:colOff>4773995</xdr:colOff>
      <xdr:row>1</xdr:row>
      <xdr:rowOff>15000</xdr:rowOff>
    </xdr:to>
    <xdr:sp macro="" textlink="">
      <xdr:nvSpPr>
        <xdr:cNvPr id="18" name="Retângulo 17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76C32809-6107-4C6B-85DF-66702C9AF183}"/>
            </a:ext>
          </a:extLst>
        </xdr:cNvPr>
        <xdr:cNvSpPr/>
      </xdr:nvSpPr>
      <xdr:spPr>
        <a:xfrm>
          <a:off x="10034570" y="0"/>
          <a:ext cx="864000" cy="396000"/>
        </a:xfrm>
        <a:prstGeom prst="rect">
          <a:avLst/>
        </a:prstGeom>
        <a:solidFill>
          <a:schemeClr val="accent1"/>
        </a:solidFill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INSTUÇÕES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1</xdr:col>
      <xdr:colOff>781208</xdr:colOff>
      <xdr:row>0</xdr:row>
      <xdr:rowOff>378000</xdr:rowOff>
    </xdr:to>
    <xdr:pic>
      <xdr:nvPicPr>
        <xdr:cNvPr id="19" name="Imagem 18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62183" cy="378000"/>
        </a:xfrm>
        <a:prstGeom prst="rect">
          <a:avLst/>
        </a:prstGeom>
      </xdr:spPr>
    </xdr:pic>
    <xdr:clientData/>
  </xdr:twoCellAnchor>
  <xdr:twoCellAnchor editAs="absolute">
    <xdr:from>
      <xdr:col>1</xdr:col>
      <xdr:colOff>3381368</xdr:colOff>
      <xdr:row>0</xdr:row>
      <xdr:rowOff>0</xdr:rowOff>
    </xdr:from>
    <xdr:to>
      <xdr:col>1</xdr:col>
      <xdr:colOff>4173368</xdr:colOff>
      <xdr:row>1</xdr:row>
      <xdr:rowOff>15000</xdr:rowOff>
    </xdr:to>
    <xdr:sp macro="" textlink="">
      <xdr:nvSpPr>
        <xdr:cNvPr id="20" name="Retângulo 19">
          <a:hlinkClick xmlns:r="http://schemas.openxmlformats.org/officeDocument/2006/relationships" r:id="rId9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3562343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ASO</a:t>
          </a:r>
        </a:p>
      </xdr:txBody>
    </xdr:sp>
    <xdr:clientData/>
  </xdr:twoCellAnchor>
  <xdr:twoCellAnchor editAs="absolute">
    <xdr:from>
      <xdr:col>3</xdr:col>
      <xdr:colOff>2962268</xdr:colOff>
      <xdr:row>0</xdr:row>
      <xdr:rowOff>0</xdr:rowOff>
    </xdr:from>
    <xdr:to>
      <xdr:col>3</xdr:col>
      <xdr:colOff>3826268</xdr:colOff>
      <xdr:row>1</xdr:row>
      <xdr:rowOff>15000</xdr:rowOff>
    </xdr:to>
    <xdr:sp macro="" textlink="">
      <xdr:nvSpPr>
        <xdr:cNvPr id="21" name="Retângulo 20">
          <a:hlinkClick xmlns:r="http://schemas.openxmlformats.org/officeDocument/2006/relationships" r:id="rId10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9086843" y="0"/>
          <a:ext cx="864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3</xdr:col>
      <xdr:colOff>2066918</xdr:colOff>
      <xdr:row>0</xdr:row>
      <xdr:rowOff>0</xdr:rowOff>
    </xdr:from>
    <xdr:to>
      <xdr:col>3</xdr:col>
      <xdr:colOff>2894918</xdr:colOff>
      <xdr:row>1</xdr:row>
      <xdr:rowOff>15000</xdr:rowOff>
    </xdr:to>
    <xdr:sp macro="" textlink="">
      <xdr:nvSpPr>
        <xdr:cNvPr id="22" name="Retângulo 21">
          <a:hlinkClick xmlns:r="http://schemas.openxmlformats.org/officeDocument/2006/relationships" r:id="rId11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8191493" y="0"/>
          <a:ext cx="828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RELATÓRIO</a:t>
          </a:r>
        </a:p>
      </xdr:txBody>
    </xdr:sp>
    <xdr:clientData/>
  </xdr:twoCellAnchor>
  <xdr:twoCellAnchor editAs="absolute">
    <xdr:from>
      <xdr:col>3</xdr:col>
      <xdr:colOff>1200143</xdr:colOff>
      <xdr:row>0</xdr:row>
      <xdr:rowOff>0</xdr:rowOff>
    </xdr:from>
    <xdr:to>
      <xdr:col>3</xdr:col>
      <xdr:colOff>1992143</xdr:colOff>
      <xdr:row>1</xdr:row>
      <xdr:rowOff>15000</xdr:rowOff>
    </xdr:to>
    <xdr:sp macro="" textlink="">
      <xdr:nvSpPr>
        <xdr:cNvPr id="23" name="Retângulo 22">
          <a:hlinkClick xmlns:r="http://schemas.openxmlformats.org/officeDocument/2006/relationships" r:id="rId12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7324718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GRÁFICOS</a:t>
          </a:r>
        </a:p>
      </xdr:txBody>
    </xdr:sp>
    <xdr:clientData/>
  </xdr:twoCellAnchor>
  <xdr:twoCellAnchor editAs="absolute">
    <xdr:from>
      <xdr:col>1</xdr:col>
      <xdr:colOff>5324468</xdr:colOff>
      <xdr:row>0</xdr:row>
      <xdr:rowOff>0</xdr:rowOff>
    </xdr:from>
    <xdr:to>
      <xdr:col>3</xdr:col>
      <xdr:colOff>172868</xdr:colOff>
      <xdr:row>1</xdr:row>
      <xdr:rowOff>15000</xdr:rowOff>
    </xdr:to>
    <xdr:sp macro="" textlink="">
      <xdr:nvSpPr>
        <xdr:cNvPr id="24" name="Retângulo 23">
          <a:hlinkClick xmlns:r="http://schemas.openxmlformats.org/officeDocument/2006/relationships" r:id="rId13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5505443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FÉRIAS</a:t>
          </a:r>
        </a:p>
      </xdr:txBody>
    </xdr:sp>
    <xdr:clientData/>
  </xdr:twoCellAnchor>
  <xdr:twoCellAnchor editAs="absolute">
    <xdr:from>
      <xdr:col>3</xdr:col>
      <xdr:colOff>238118</xdr:colOff>
      <xdr:row>0</xdr:row>
      <xdr:rowOff>0</xdr:rowOff>
    </xdr:from>
    <xdr:to>
      <xdr:col>3</xdr:col>
      <xdr:colOff>1138118</xdr:colOff>
      <xdr:row>1</xdr:row>
      <xdr:rowOff>15000</xdr:rowOff>
    </xdr:to>
    <xdr:sp macro="" textlink="">
      <xdr:nvSpPr>
        <xdr:cNvPr id="25" name="Retângulo 24">
          <a:hlinkClick xmlns:r="http://schemas.openxmlformats.org/officeDocument/2006/relationships" r:id="rId14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6362693" y="0"/>
          <a:ext cx="900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RESULTADOS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371475</xdr:colOff>
      <xdr:row>3</xdr:row>
      <xdr:rowOff>16934</xdr:rowOff>
    </xdr:from>
    <xdr:ext cx="4505326" cy="585545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xmlns="" id="{16337F32-E358-440E-AA28-C2AF9E2B6D2A}"/>
            </a:ext>
          </a:extLst>
        </xdr:cNvPr>
        <xdr:cNvSpPr txBox="1"/>
      </xdr:nvSpPr>
      <xdr:spPr>
        <a:xfrm>
          <a:off x="12820650" y="959909"/>
          <a:ext cx="4505326" cy="5855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pt-BR" sz="1050">
              <a:solidFill>
                <a:schemeClr val="tx1">
                  <a:lumMod val="65000"/>
                  <a:lumOff val="35000"/>
                </a:schemeClr>
              </a:solidFill>
            </a:rPr>
            <a:t>Além</a:t>
          </a:r>
          <a:r>
            <a:rPr lang="pt-BR" sz="1050" baseline="0">
              <a:solidFill>
                <a:schemeClr val="tx1">
                  <a:lumMod val="65000"/>
                  <a:lumOff val="35000"/>
                </a:schemeClr>
              </a:solidFill>
            </a:rPr>
            <a:t> dessa planilha, você pode usar outras planilhas para melhorar a gestão da sua empresa. Todas as planilhas da SOUZA já estão prontas e são práticas de se usar!</a:t>
          </a:r>
          <a:endParaRPr lang="pt-BR" sz="105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oneCellAnchor>
  <xdr:twoCellAnchor editAs="oneCell">
    <xdr:from>
      <xdr:col>5</xdr:col>
      <xdr:colOff>45225</xdr:colOff>
      <xdr:row>3</xdr:row>
      <xdr:rowOff>257175</xdr:rowOff>
    </xdr:from>
    <xdr:to>
      <xdr:col>8</xdr:col>
      <xdr:colOff>614550</xdr:colOff>
      <xdr:row>13</xdr:row>
      <xdr:rowOff>89175</xdr:rowOff>
    </xdr:to>
    <xdr:pic>
      <xdr:nvPicPr>
        <xdr:cNvPr id="3" name="Imagem 2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46150" y="1200150"/>
          <a:ext cx="2160000" cy="2880000"/>
        </a:xfrm>
        <a:prstGeom prst="rect">
          <a:avLst/>
        </a:prstGeom>
      </xdr:spPr>
    </xdr:pic>
    <xdr:clientData/>
  </xdr:twoCellAnchor>
  <xdr:twoCellAnchor editAs="oneCell">
    <xdr:from>
      <xdr:col>8</xdr:col>
      <xdr:colOff>885825</xdr:colOff>
      <xdr:row>3</xdr:row>
      <xdr:rowOff>257175</xdr:rowOff>
    </xdr:from>
    <xdr:to>
      <xdr:col>12</xdr:col>
      <xdr:colOff>178800</xdr:colOff>
      <xdr:row>13</xdr:row>
      <xdr:rowOff>89175</xdr:rowOff>
    </xdr:to>
    <xdr:pic>
      <xdr:nvPicPr>
        <xdr:cNvPr id="4" name="Imagem 3">
          <a:hlinkClick xmlns:r="http://schemas.openxmlformats.org/officeDocument/2006/relationships" r:id="rId3"/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77425" y="1200150"/>
          <a:ext cx="2160000" cy="2880000"/>
        </a:xfrm>
        <a:prstGeom prst="rect">
          <a:avLst/>
        </a:prstGeom>
      </xdr:spPr>
    </xdr:pic>
    <xdr:clientData/>
  </xdr:twoCellAnchor>
  <xdr:twoCellAnchor editAs="absolute">
    <xdr:from>
      <xdr:col>2</xdr:col>
      <xdr:colOff>1103571</xdr:colOff>
      <xdr:row>1</xdr:row>
      <xdr:rowOff>57150</xdr:rowOff>
    </xdr:from>
    <xdr:to>
      <xdr:col>2</xdr:col>
      <xdr:colOff>2039571</xdr:colOff>
      <xdr:row>2</xdr:row>
      <xdr:rowOff>38100</xdr:rowOff>
    </xdr:to>
    <xdr:sp macro="" textlink="">
      <xdr:nvSpPr>
        <xdr:cNvPr id="9" name="Retângulo 8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DA51B8B2-F2D7-4326-A77A-BE56CE7C72D4}"/>
            </a:ext>
          </a:extLst>
        </xdr:cNvPr>
        <xdr:cNvSpPr/>
      </xdr:nvSpPr>
      <xdr:spPr>
        <a:xfrm>
          <a:off x="1865571" y="438150"/>
          <a:ext cx="936000" cy="295275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Passo a passo</a:t>
          </a:r>
        </a:p>
      </xdr:txBody>
    </xdr:sp>
    <xdr:clientData/>
  </xdr:twoCellAnchor>
  <xdr:twoCellAnchor editAs="absolute">
    <xdr:from>
      <xdr:col>2</xdr:col>
      <xdr:colOff>2085969</xdr:colOff>
      <xdr:row>1</xdr:row>
      <xdr:rowOff>57150</xdr:rowOff>
    </xdr:from>
    <xdr:to>
      <xdr:col>2</xdr:col>
      <xdr:colOff>3021969</xdr:colOff>
      <xdr:row>2</xdr:row>
      <xdr:rowOff>38100</xdr:rowOff>
    </xdr:to>
    <xdr:sp macro="" textlink="">
      <xdr:nvSpPr>
        <xdr:cNvPr id="10" name="Retângulo 9">
          <a:hlinkClick xmlns:r="http://schemas.openxmlformats.org/officeDocument/2006/relationships" r:id="rId6"/>
          <a:extLst>
            <a:ext uri="{FF2B5EF4-FFF2-40B4-BE49-F238E27FC236}">
              <a16:creationId xmlns="" xmlns:a16="http://schemas.microsoft.com/office/drawing/2014/main" id="{8F7A2942-91AE-4BCE-8A2B-ACBDBE83EEAE}"/>
            </a:ext>
          </a:extLst>
        </xdr:cNvPr>
        <xdr:cNvSpPr/>
      </xdr:nvSpPr>
      <xdr:spPr>
        <a:xfrm>
          <a:off x="2847969" y="438150"/>
          <a:ext cx="936000" cy="295275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Dúvidas</a:t>
          </a:r>
        </a:p>
      </xdr:txBody>
    </xdr:sp>
    <xdr:clientData/>
  </xdr:twoCellAnchor>
  <xdr:twoCellAnchor editAs="absolute">
    <xdr:from>
      <xdr:col>2</xdr:col>
      <xdr:colOff>3076568</xdr:colOff>
      <xdr:row>1</xdr:row>
      <xdr:rowOff>57150</xdr:rowOff>
    </xdr:from>
    <xdr:to>
      <xdr:col>2</xdr:col>
      <xdr:colOff>4012568</xdr:colOff>
      <xdr:row>2</xdr:row>
      <xdr:rowOff>38100</xdr:rowOff>
    </xdr:to>
    <xdr:sp macro="" textlink="">
      <xdr:nvSpPr>
        <xdr:cNvPr id="14" name="Retângulo 13">
          <a:hlinkClick xmlns:r="http://schemas.openxmlformats.org/officeDocument/2006/relationships" r:id="rId7"/>
          <a:extLst>
            <a:ext uri="{FF2B5EF4-FFF2-40B4-BE49-F238E27FC236}">
              <a16:creationId xmlns="" xmlns:a16="http://schemas.microsoft.com/office/drawing/2014/main" id="{8F7A2942-91AE-4BCE-8A2B-ACBDBE83EEAE}"/>
            </a:ext>
          </a:extLst>
        </xdr:cNvPr>
        <xdr:cNvSpPr/>
      </xdr:nvSpPr>
      <xdr:spPr>
        <a:xfrm>
          <a:off x="3838568" y="438150"/>
          <a:ext cx="936000" cy="295275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Sugestões</a:t>
          </a:r>
        </a:p>
      </xdr:txBody>
    </xdr:sp>
    <xdr:clientData/>
  </xdr:twoCellAnchor>
  <xdr:twoCellAnchor editAs="absolute">
    <xdr:from>
      <xdr:col>2</xdr:col>
      <xdr:colOff>4067168</xdr:colOff>
      <xdr:row>1</xdr:row>
      <xdr:rowOff>57150</xdr:rowOff>
    </xdr:from>
    <xdr:to>
      <xdr:col>3</xdr:col>
      <xdr:colOff>259718</xdr:colOff>
      <xdr:row>2</xdr:row>
      <xdr:rowOff>38100</xdr:rowOff>
    </xdr:to>
    <xdr:sp macro="" textlink="">
      <xdr:nvSpPr>
        <xdr:cNvPr id="15" name="Retângulo 14">
          <a:hlinkClick xmlns:r="http://schemas.openxmlformats.org/officeDocument/2006/relationships" r:id="rId8"/>
          <a:extLst>
            <a:ext uri="{FF2B5EF4-FFF2-40B4-BE49-F238E27FC236}">
              <a16:creationId xmlns="" xmlns:a16="http://schemas.microsoft.com/office/drawing/2014/main" id="{8F7A2942-91AE-4BCE-8A2B-ACBDBE83EEAE}"/>
            </a:ext>
          </a:extLst>
        </xdr:cNvPr>
        <xdr:cNvSpPr/>
      </xdr:nvSpPr>
      <xdr:spPr>
        <a:xfrm>
          <a:off x="4829168" y="438150"/>
          <a:ext cx="936000" cy="295275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Sobre nós</a:t>
          </a:r>
        </a:p>
      </xdr:txBody>
    </xdr:sp>
    <xdr:clientData/>
  </xdr:twoCellAnchor>
  <xdr:twoCellAnchor editAs="absolute">
    <xdr:from>
      <xdr:col>2</xdr:col>
      <xdr:colOff>1103574</xdr:colOff>
      <xdr:row>0</xdr:row>
      <xdr:rowOff>0</xdr:rowOff>
    </xdr:from>
    <xdr:to>
      <xdr:col>2</xdr:col>
      <xdr:colOff>1895574</xdr:colOff>
      <xdr:row>1</xdr:row>
      <xdr:rowOff>15000</xdr:rowOff>
    </xdr:to>
    <xdr:sp macro="" textlink="">
      <xdr:nvSpPr>
        <xdr:cNvPr id="18" name="Retângulo 17">
          <a:hlinkClick xmlns:r="http://schemas.openxmlformats.org/officeDocument/2006/relationships" r:id="rId9"/>
          <a:extLst>
            <a:ext uri="{FF2B5EF4-FFF2-40B4-BE49-F238E27FC236}">
              <a16:creationId xmlns="" xmlns:a16="http://schemas.microsoft.com/office/drawing/2014/main" id="{59780814-C7F9-4922-9F89-14605BB9382F}"/>
            </a:ext>
          </a:extLst>
        </xdr:cNvPr>
        <xdr:cNvSpPr/>
      </xdr:nvSpPr>
      <xdr:spPr>
        <a:xfrm>
          <a:off x="1865574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CADASTRO</a:t>
          </a:r>
        </a:p>
      </xdr:txBody>
    </xdr:sp>
    <xdr:clientData/>
  </xdr:twoCellAnchor>
  <xdr:twoCellAnchor editAs="absolute">
    <xdr:from>
      <xdr:col>2</xdr:col>
      <xdr:colOff>1953149</xdr:colOff>
      <xdr:row>0</xdr:row>
      <xdr:rowOff>0</xdr:rowOff>
    </xdr:from>
    <xdr:to>
      <xdr:col>2</xdr:col>
      <xdr:colOff>2745149</xdr:colOff>
      <xdr:row>1</xdr:row>
      <xdr:rowOff>15000</xdr:rowOff>
    </xdr:to>
    <xdr:sp macro="" textlink="">
      <xdr:nvSpPr>
        <xdr:cNvPr id="19" name="Retângulo 18">
          <a:hlinkClick xmlns:r="http://schemas.openxmlformats.org/officeDocument/2006/relationships" r:id="rId10"/>
          <a:extLst>
            <a:ext uri="{FF2B5EF4-FFF2-40B4-BE49-F238E27FC236}">
              <a16:creationId xmlns="" xmlns:a16="http://schemas.microsoft.com/office/drawing/2014/main" id="{4D6D05B1-42C8-47E2-90C8-8606C977F2FF}"/>
            </a:ext>
          </a:extLst>
        </xdr:cNvPr>
        <xdr:cNvSpPr/>
      </xdr:nvSpPr>
      <xdr:spPr>
        <a:xfrm>
          <a:off x="2715149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CONSULTA</a:t>
          </a:r>
        </a:p>
      </xdr:txBody>
    </xdr:sp>
    <xdr:clientData/>
  </xdr:twoCellAnchor>
  <xdr:twoCellAnchor editAs="absolute">
    <xdr:from>
      <xdr:col>2</xdr:col>
      <xdr:colOff>3638537</xdr:colOff>
      <xdr:row>0</xdr:row>
      <xdr:rowOff>0</xdr:rowOff>
    </xdr:from>
    <xdr:to>
      <xdr:col>2</xdr:col>
      <xdr:colOff>4683645</xdr:colOff>
      <xdr:row>1</xdr:row>
      <xdr:rowOff>15000</xdr:rowOff>
    </xdr:to>
    <xdr:sp macro="" textlink="">
      <xdr:nvSpPr>
        <xdr:cNvPr id="20" name="Retângulo 19">
          <a:hlinkClick xmlns:r="http://schemas.openxmlformats.org/officeDocument/2006/relationships" r:id="rId11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4400537" y="0"/>
          <a:ext cx="1045108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TREINAMENTO</a:t>
          </a:r>
        </a:p>
      </xdr:txBody>
    </xdr:sp>
    <xdr:clientData/>
  </xdr:twoCellAnchor>
  <xdr:twoCellAnchor editAs="absolute">
    <xdr:from>
      <xdr:col>8</xdr:col>
      <xdr:colOff>1042970</xdr:colOff>
      <xdr:row>0</xdr:row>
      <xdr:rowOff>0</xdr:rowOff>
    </xdr:from>
    <xdr:to>
      <xdr:col>9</xdr:col>
      <xdr:colOff>735395</xdr:colOff>
      <xdr:row>1</xdr:row>
      <xdr:rowOff>15000</xdr:rowOff>
    </xdr:to>
    <xdr:sp macro="" textlink="">
      <xdr:nvSpPr>
        <xdr:cNvPr id="21" name="Retângulo 20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76C32809-6107-4C6B-85DF-66702C9AF183}"/>
            </a:ext>
          </a:extLst>
        </xdr:cNvPr>
        <xdr:cNvSpPr/>
      </xdr:nvSpPr>
      <xdr:spPr>
        <a:xfrm>
          <a:off x="10034570" y="0"/>
          <a:ext cx="864000" cy="396000"/>
        </a:xfrm>
        <a:prstGeom prst="rect">
          <a:avLst/>
        </a:prstGeom>
        <a:solidFill>
          <a:schemeClr val="accent1"/>
        </a:solidFill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INSTUÇÕES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2</xdr:col>
      <xdr:colOff>200183</xdr:colOff>
      <xdr:row>0</xdr:row>
      <xdr:rowOff>378000</xdr:rowOff>
    </xdr:to>
    <xdr:pic>
      <xdr:nvPicPr>
        <xdr:cNvPr id="22" name="Imagem 21"/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62183" cy="378000"/>
        </a:xfrm>
        <a:prstGeom prst="rect">
          <a:avLst/>
        </a:prstGeom>
      </xdr:spPr>
    </xdr:pic>
    <xdr:clientData/>
  </xdr:twoCellAnchor>
  <xdr:twoCellAnchor editAs="absolute">
    <xdr:from>
      <xdr:col>2</xdr:col>
      <xdr:colOff>2800343</xdr:colOff>
      <xdr:row>0</xdr:row>
      <xdr:rowOff>0</xdr:rowOff>
    </xdr:from>
    <xdr:to>
      <xdr:col>2</xdr:col>
      <xdr:colOff>3592343</xdr:colOff>
      <xdr:row>1</xdr:row>
      <xdr:rowOff>15000</xdr:rowOff>
    </xdr:to>
    <xdr:sp macro="" textlink="">
      <xdr:nvSpPr>
        <xdr:cNvPr id="23" name="Retângulo 22">
          <a:hlinkClick xmlns:r="http://schemas.openxmlformats.org/officeDocument/2006/relationships" r:id="rId13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3562343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ASO</a:t>
          </a:r>
        </a:p>
      </xdr:txBody>
    </xdr:sp>
    <xdr:clientData/>
  </xdr:twoCellAnchor>
  <xdr:twoCellAnchor editAs="absolute">
    <xdr:from>
      <xdr:col>8</xdr:col>
      <xdr:colOff>95243</xdr:colOff>
      <xdr:row>0</xdr:row>
      <xdr:rowOff>0</xdr:rowOff>
    </xdr:from>
    <xdr:to>
      <xdr:col>8</xdr:col>
      <xdr:colOff>959243</xdr:colOff>
      <xdr:row>1</xdr:row>
      <xdr:rowOff>15000</xdr:rowOff>
    </xdr:to>
    <xdr:sp macro="" textlink="">
      <xdr:nvSpPr>
        <xdr:cNvPr id="24" name="Retângulo 23">
          <a:hlinkClick xmlns:r="http://schemas.openxmlformats.org/officeDocument/2006/relationships" r:id="rId14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9086843" y="0"/>
          <a:ext cx="864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6</xdr:col>
      <xdr:colOff>380993</xdr:colOff>
      <xdr:row>0</xdr:row>
      <xdr:rowOff>0</xdr:rowOff>
    </xdr:from>
    <xdr:to>
      <xdr:col>8</xdr:col>
      <xdr:colOff>27893</xdr:colOff>
      <xdr:row>1</xdr:row>
      <xdr:rowOff>15000</xdr:rowOff>
    </xdr:to>
    <xdr:sp macro="" textlink="">
      <xdr:nvSpPr>
        <xdr:cNvPr id="25" name="Retângulo 24">
          <a:hlinkClick xmlns:r="http://schemas.openxmlformats.org/officeDocument/2006/relationships" r:id="rId15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8191493" y="0"/>
          <a:ext cx="828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RELATÓRIO</a:t>
          </a:r>
        </a:p>
      </xdr:txBody>
    </xdr:sp>
    <xdr:clientData/>
  </xdr:twoCellAnchor>
  <xdr:twoCellAnchor editAs="absolute">
    <xdr:from>
      <xdr:col>4</xdr:col>
      <xdr:colOff>676268</xdr:colOff>
      <xdr:row>0</xdr:row>
      <xdr:rowOff>0</xdr:rowOff>
    </xdr:from>
    <xdr:to>
      <xdr:col>6</xdr:col>
      <xdr:colOff>306218</xdr:colOff>
      <xdr:row>1</xdr:row>
      <xdr:rowOff>15000</xdr:rowOff>
    </xdr:to>
    <xdr:sp macro="" textlink="">
      <xdr:nvSpPr>
        <xdr:cNvPr id="26" name="Retângulo 25">
          <a:hlinkClick xmlns:r="http://schemas.openxmlformats.org/officeDocument/2006/relationships" r:id="rId16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7324718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GRÁFICOS</a:t>
          </a:r>
        </a:p>
      </xdr:txBody>
    </xdr:sp>
    <xdr:clientData/>
  </xdr:twoCellAnchor>
  <xdr:twoCellAnchor editAs="absolute">
    <xdr:from>
      <xdr:col>2</xdr:col>
      <xdr:colOff>4743443</xdr:colOff>
      <xdr:row>0</xdr:row>
      <xdr:rowOff>0</xdr:rowOff>
    </xdr:from>
    <xdr:to>
      <xdr:col>3</xdr:col>
      <xdr:colOff>791993</xdr:colOff>
      <xdr:row>1</xdr:row>
      <xdr:rowOff>15000</xdr:rowOff>
    </xdr:to>
    <xdr:sp macro="" textlink="">
      <xdr:nvSpPr>
        <xdr:cNvPr id="27" name="Retângulo 26">
          <a:hlinkClick xmlns:r="http://schemas.openxmlformats.org/officeDocument/2006/relationships" r:id="rId17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5505443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FÉRIAS</a:t>
          </a:r>
        </a:p>
      </xdr:txBody>
    </xdr:sp>
    <xdr:clientData/>
  </xdr:twoCellAnchor>
  <xdr:twoCellAnchor editAs="absolute">
    <xdr:from>
      <xdr:col>3</xdr:col>
      <xdr:colOff>857243</xdr:colOff>
      <xdr:row>0</xdr:row>
      <xdr:rowOff>0</xdr:rowOff>
    </xdr:from>
    <xdr:to>
      <xdr:col>4</xdr:col>
      <xdr:colOff>614243</xdr:colOff>
      <xdr:row>1</xdr:row>
      <xdr:rowOff>15000</xdr:rowOff>
    </xdr:to>
    <xdr:sp macro="" textlink="">
      <xdr:nvSpPr>
        <xdr:cNvPr id="28" name="Retângulo 27">
          <a:hlinkClick xmlns:r="http://schemas.openxmlformats.org/officeDocument/2006/relationships" r:id="rId18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6362693" y="0"/>
          <a:ext cx="900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RESULTADOS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4</xdr:row>
      <xdr:rowOff>57150</xdr:rowOff>
    </xdr:from>
    <xdr:to>
      <xdr:col>4</xdr:col>
      <xdr:colOff>202200</xdr:colOff>
      <xdr:row>10</xdr:row>
      <xdr:rowOff>240300</xdr:rowOff>
    </xdr:to>
    <xdr:grpSp>
      <xdr:nvGrpSpPr>
        <xdr:cNvPr id="2" name="Grupo 1">
          <a:hlinkClick xmlns:r="http://schemas.openxmlformats.org/officeDocument/2006/relationships" r:id="rId1"/>
        </xdr:cNvPr>
        <xdr:cNvGrpSpPr/>
      </xdr:nvGrpSpPr>
      <xdr:grpSpPr>
        <a:xfrm>
          <a:off x="133350" y="1295400"/>
          <a:ext cx="2412000" cy="2412000"/>
          <a:chOff x="133350" y="1295400"/>
          <a:chExt cx="2412000" cy="2412000"/>
        </a:xfrm>
      </xdr:grpSpPr>
      <xdr:sp macro="" textlink="">
        <xdr:nvSpPr>
          <xdr:cNvPr id="3" name="Retângulo 2"/>
          <xdr:cNvSpPr>
            <a:spLocks noChangeAspect="1"/>
          </xdr:cNvSpPr>
        </xdr:nvSpPr>
        <xdr:spPr>
          <a:xfrm>
            <a:off x="133350" y="1295400"/>
            <a:ext cx="2412000" cy="2412000"/>
          </a:xfrm>
          <a:prstGeom prst="rect">
            <a:avLst/>
          </a:prstGeom>
          <a:solidFill>
            <a:schemeClr val="accent5"/>
          </a:solidFill>
          <a:ln>
            <a:solidFill>
              <a:schemeClr val="accent5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" name="CaixaDeTexto 3"/>
          <xdr:cNvSpPr txBox="1"/>
        </xdr:nvSpPr>
        <xdr:spPr>
          <a:xfrm>
            <a:off x="133350" y="1428750"/>
            <a:ext cx="2412000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1400" b="1">
                <a:solidFill>
                  <a:srgbClr val="C00000"/>
                </a:solidFill>
                <a:latin typeface="Arial Narrow" panose="020B0606020202030204" pitchFamily="34" charset="0"/>
                <a:cs typeface="Arial" panose="020B0604020202020204" pitchFamily="34" charset="0"/>
              </a:rPr>
              <a:t>Planilhas Profissionais Prontas</a:t>
            </a:r>
          </a:p>
        </xdr:txBody>
      </xdr:sp>
      <xdr:sp macro="" textlink="">
        <xdr:nvSpPr>
          <xdr:cNvPr id="5" name="CaixaDeTexto 4"/>
          <xdr:cNvSpPr txBox="1"/>
        </xdr:nvSpPr>
        <xdr:spPr>
          <a:xfrm>
            <a:off x="133350" y="1704975"/>
            <a:ext cx="2412000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1400" b="0" i="0">
                <a:solidFill>
                  <a:schemeClr val="bg1"/>
                </a:solidFill>
                <a:latin typeface="Arial Narrow" panose="020B0606020202030204" pitchFamily="34" charset="0"/>
              </a:rPr>
              <a:t>souzasistemas.com</a:t>
            </a:r>
          </a:p>
        </xdr:txBody>
      </xdr:sp>
      <xdr:pic>
        <xdr:nvPicPr>
          <xdr:cNvPr id="6" name="Imagem 5" descr="Excel icon PNG, ICO or ICNS | Free vector icons"/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biLevel thresh="25000"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00075" y="2047875"/>
            <a:ext cx="1440000" cy="144000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absolute">
    <xdr:from>
      <xdr:col>4</xdr:col>
      <xdr:colOff>276225</xdr:colOff>
      <xdr:row>4</xdr:row>
      <xdr:rowOff>57150</xdr:rowOff>
    </xdr:from>
    <xdr:to>
      <xdr:col>7</xdr:col>
      <xdr:colOff>516525</xdr:colOff>
      <xdr:row>10</xdr:row>
      <xdr:rowOff>240300</xdr:rowOff>
    </xdr:to>
    <xdr:grpSp>
      <xdr:nvGrpSpPr>
        <xdr:cNvPr id="7" name="Grupo 6">
          <a:hlinkClick xmlns:r="http://schemas.openxmlformats.org/officeDocument/2006/relationships" r:id="rId3"/>
        </xdr:cNvPr>
        <xdr:cNvGrpSpPr/>
      </xdr:nvGrpSpPr>
      <xdr:grpSpPr>
        <a:xfrm>
          <a:off x="2619375" y="1295400"/>
          <a:ext cx="2412000" cy="2412000"/>
          <a:chOff x="2619375" y="1295400"/>
          <a:chExt cx="2412000" cy="2412000"/>
        </a:xfrm>
      </xdr:grpSpPr>
      <xdr:sp macro="" textlink="">
        <xdr:nvSpPr>
          <xdr:cNvPr id="8" name="Retângulo 7"/>
          <xdr:cNvSpPr>
            <a:spLocks noChangeAspect="1"/>
          </xdr:cNvSpPr>
        </xdr:nvSpPr>
        <xdr:spPr>
          <a:xfrm>
            <a:off x="2619375" y="1295400"/>
            <a:ext cx="2412000" cy="2412000"/>
          </a:xfrm>
          <a:prstGeom prst="rect">
            <a:avLst/>
          </a:prstGeom>
          <a:solidFill>
            <a:schemeClr val="accent5"/>
          </a:solidFill>
          <a:ln>
            <a:solidFill>
              <a:schemeClr val="accent5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9" name="CaixaDeTexto 8"/>
          <xdr:cNvSpPr txBox="1"/>
        </xdr:nvSpPr>
        <xdr:spPr>
          <a:xfrm>
            <a:off x="2619375" y="1428750"/>
            <a:ext cx="2412000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1400" b="1">
                <a:solidFill>
                  <a:srgbClr val="C00000"/>
                </a:solidFill>
                <a:latin typeface="Arial Narrow" panose="020B0606020202030204" pitchFamily="34" charset="0"/>
                <a:cs typeface="Arial" panose="020B0604020202020204" pitchFamily="34" charset="0"/>
              </a:rPr>
              <a:t>Instagram</a:t>
            </a:r>
          </a:p>
        </xdr:txBody>
      </xdr:sp>
      <xdr:sp macro="" textlink="">
        <xdr:nvSpPr>
          <xdr:cNvPr id="10" name="CaixaDeTexto 9"/>
          <xdr:cNvSpPr txBox="1"/>
        </xdr:nvSpPr>
        <xdr:spPr>
          <a:xfrm>
            <a:off x="2619375" y="1704975"/>
            <a:ext cx="2412000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1400" b="0" i="0">
                <a:solidFill>
                  <a:schemeClr val="bg1"/>
                </a:solidFill>
                <a:latin typeface="Arial Narrow" panose="020B0606020202030204" pitchFamily="34" charset="0"/>
              </a:rPr>
              <a:t>instagram.com/souza_sistemas</a:t>
            </a:r>
          </a:p>
        </xdr:txBody>
      </xdr:sp>
      <xdr:pic>
        <xdr:nvPicPr>
          <xdr:cNvPr id="11" name="Imagem 10"/>
          <xdr:cNvPicPr>
            <a:picLocks noChangeAspect="1"/>
          </xdr:cNvPicPr>
        </xdr:nvPicPr>
        <xdr:blipFill>
          <a:blip xmlns:r="http://schemas.openxmlformats.org/officeDocument/2006/relationships" r:embed="rId4"/>
          <a:stretch>
            <a:fillRect/>
          </a:stretch>
        </xdr:blipFill>
        <xdr:spPr>
          <a:xfrm>
            <a:off x="3219450" y="2171700"/>
            <a:ext cx="1260000" cy="1260000"/>
          </a:xfrm>
          <a:prstGeom prst="rect">
            <a:avLst/>
          </a:prstGeom>
        </xdr:spPr>
      </xdr:pic>
    </xdr:grpSp>
    <xdr:clientData/>
  </xdr:twoCellAnchor>
  <xdr:twoCellAnchor editAs="absolute">
    <xdr:from>
      <xdr:col>7</xdr:col>
      <xdr:colOff>561975</xdr:colOff>
      <xdr:row>4</xdr:row>
      <xdr:rowOff>57150</xdr:rowOff>
    </xdr:from>
    <xdr:to>
      <xdr:col>11</xdr:col>
      <xdr:colOff>78375</xdr:colOff>
      <xdr:row>10</xdr:row>
      <xdr:rowOff>240300</xdr:rowOff>
    </xdr:to>
    <xdr:grpSp>
      <xdr:nvGrpSpPr>
        <xdr:cNvPr id="12" name="Grupo 11">
          <a:hlinkClick xmlns:r="http://schemas.openxmlformats.org/officeDocument/2006/relationships" r:id="rId5"/>
        </xdr:cNvPr>
        <xdr:cNvGrpSpPr/>
      </xdr:nvGrpSpPr>
      <xdr:grpSpPr>
        <a:xfrm>
          <a:off x="5076825" y="1295400"/>
          <a:ext cx="2412000" cy="2412000"/>
          <a:chOff x="5076825" y="1295400"/>
          <a:chExt cx="2412000" cy="2412000"/>
        </a:xfrm>
      </xdr:grpSpPr>
      <xdr:sp macro="" textlink="">
        <xdr:nvSpPr>
          <xdr:cNvPr id="13" name="Retângulo 12"/>
          <xdr:cNvSpPr>
            <a:spLocks noChangeAspect="1"/>
          </xdr:cNvSpPr>
        </xdr:nvSpPr>
        <xdr:spPr>
          <a:xfrm>
            <a:off x="5076825" y="1295400"/>
            <a:ext cx="2412000" cy="2412000"/>
          </a:xfrm>
          <a:prstGeom prst="rect">
            <a:avLst/>
          </a:prstGeom>
          <a:solidFill>
            <a:schemeClr val="accent5"/>
          </a:solidFill>
          <a:ln>
            <a:solidFill>
              <a:schemeClr val="accent5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4" name="CaixaDeTexto 13"/>
          <xdr:cNvSpPr txBox="1"/>
        </xdr:nvSpPr>
        <xdr:spPr>
          <a:xfrm>
            <a:off x="5076825" y="1428750"/>
            <a:ext cx="2412000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1400" b="1">
                <a:solidFill>
                  <a:srgbClr val="C00000"/>
                </a:solidFill>
                <a:latin typeface="Arial Narrow" panose="020B0606020202030204" pitchFamily="34" charset="0"/>
                <a:cs typeface="Arial" panose="020B0604020202020204" pitchFamily="34" charset="0"/>
              </a:rPr>
              <a:t>Facebook</a:t>
            </a:r>
          </a:p>
        </xdr:txBody>
      </xdr:sp>
      <xdr:sp macro="" textlink="">
        <xdr:nvSpPr>
          <xdr:cNvPr id="15" name="CaixaDeTexto 14"/>
          <xdr:cNvSpPr txBox="1"/>
        </xdr:nvSpPr>
        <xdr:spPr>
          <a:xfrm>
            <a:off x="5076825" y="1704975"/>
            <a:ext cx="2412000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1400" b="0" i="0">
                <a:solidFill>
                  <a:schemeClr val="bg1"/>
                </a:solidFill>
                <a:latin typeface="Arial Narrow" panose="020B0606020202030204" pitchFamily="34" charset="0"/>
              </a:rPr>
              <a:t>facebook.com/souzasistemas</a:t>
            </a:r>
          </a:p>
        </xdr:txBody>
      </xdr:sp>
      <xdr:pic>
        <xdr:nvPicPr>
          <xdr:cNvPr id="16" name="Imagem 15"/>
          <xdr:cNvPicPr>
            <a:picLocks noChangeAspect="1"/>
          </xdr:cNvPicPr>
        </xdr:nvPicPr>
        <xdr:blipFill>
          <a:blip xmlns:r="http://schemas.openxmlformats.org/officeDocument/2006/relationships" r:embed="rId6"/>
          <a:stretch>
            <a:fillRect/>
          </a:stretch>
        </xdr:blipFill>
        <xdr:spPr>
          <a:xfrm>
            <a:off x="5686425" y="2171700"/>
            <a:ext cx="1260000" cy="1260000"/>
          </a:xfrm>
          <a:prstGeom prst="rect">
            <a:avLst/>
          </a:prstGeom>
        </xdr:spPr>
      </xdr:pic>
    </xdr:grpSp>
    <xdr:clientData/>
  </xdr:twoCellAnchor>
  <xdr:twoCellAnchor editAs="absolute">
    <xdr:from>
      <xdr:col>11</xdr:col>
      <xdr:colOff>142875</xdr:colOff>
      <xdr:row>4</xdr:row>
      <xdr:rowOff>57150</xdr:rowOff>
    </xdr:from>
    <xdr:to>
      <xdr:col>14</xdr:col>
      <xdr:colOff>383175</xdr:colOff>
      <xdr:row>10</xdr:row>
      <xdr:rowOff>240300</xdr:rowOff>
    </xdr:to>
    <xdr:grpSp>
      <xdr:nvGrpSpPr>
        <xdr:cNvPr id="17" name="Grupo 16">
          <a:hlinkClick xmlns:r="http://schemas.openxmlformats.org/officeDocument/2006/relationships" r:id="rId7"/>
        </xdr:cNvPr>
        <xdr:cNvGrpSpPr/>
      </xdr:nvGrpSpPr>
      <xdr:grpSpPr>
        <a:xfrm>
          <a:off x="7553325" y="1295400"/>
          <a:ext cx="2412000" cy="2412000"/>
          <a:chOff x="7553325" y="1295400"/>
          <a:chExt cx="2412000" cy="2412000"/>
        </a:xfrm>
      </xdr:grpSpPr>
      <xdr:sp macro="" textlink="">
        <xdr:nvSpPr>
          <xdr:cNvPr id="18" name="Retângulo 17"/>
          <xdr:cNvSpPr>
            <a:spLocks noChangeAspect="1"/>
          </xdr:cNvSpPr>
        </xdr:nvSpPr>
        <xdr:spPr>
          <a:xfrm>
            <a:off x="7553325" y="1295400"/>
            <a:ext cx="2412000" cy="2412000"/>
          </a:xfrm>
          <a:prstGeom prst="rect">
            <a:avLst/>
          </a:prstGeom>
          <a:solidFill>
            <a:schemeClr val="accent5"/>
          </a:solidFill>
          <a:ln>
            <a:solidFill>
              <a:schemeClr val="accent5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9" name="CaixaDeTexto 18"/>
          <xdr:cNvSpPr txBox="1"/>
        </xdr:nvSpPr>
        <xdr:spPr>
          <a:xfrm>
            <a:off x="7553325" y="1428750"/>
            <a:ext cx="2412000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1400" b="1">
                <a:solidFill>
                  <a:srgbClr val="C00000"/>
                </a:solidFill>
                <a:latin typeface="Arial Narrow" panose="020B0606020202030204" pitchFamily="34" charset="0"/>
                <a:cs typeface="Arial" panose="020B0604020202020204" pitchFamily="34" charset="0"/>
              </a:rPr>
              <a:t>Vídeo</a:t>
            </a:r>
            <a:r>
              <a:rPr lang="pt-BR" sz="1400" b="1" baseline="0">
                <a:solidFill>
                  <a:srgbClr val="C00000"/>
                </a:solidFill>
                <a:latin typeface="Arial Narrow" panose="020B0606020202030204" pitchFamily="34" charset="0"/>
                <a:cs typeface="Arial" panose="020B0604020202020204" pitchFamily="34" charset="0"/>
              </a:rPr>
              <a:t> Aulas de Excel Gratuito</a:t>
            </a:r>
            <a:endParaRPr lang="pt-BR" sz="1400" b="1">
              <a:solidFill>
                <a:srgbClr val="C00000"/>
              </a:solidFill>
              <a:latin typeface="Arial Narrow" panose="020B060602020203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20" name="CaixaDeTexto 19"/>
          <xdr:cNvSpPr txBox="1"/>
        </xdr:nvSpPr>
        <xdr:spPr>
          <a:xfrm>
            <a:off x="7553325" y="1704975"/>
            <a:ext cx="2412000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1400" b="0" i="0">
                <a:solidFill>
                  <a:schemeClr val="bg1"/>
                </a:solidFill>
                <a:latin typeface="Arial Narrow" panose="020B0606020202030204" pitchFamily="34" charset="0"/>
              </a:rPr>
              <a:t>youtube.com/c/FlavioSouza3350</a:t>
            </a:r>
          </a:p>
        </xdr:txBody>
      </xdr:sp>
      <xdr:pic>
        <xdr:nvPicPr>
          <xdr:cNvPr id="21" name="Imagem 20"/>
          <xdr:cNvPicPr>
            <a:picLocks noChangeAspect="1"/>
          </xdr:cNvPicPr>
        </xdr:nvPicPr>
        <xdr:blipFill>
          <a:blip xmlns:r="http://schemas.openxmlformats.org/officeDocument/2006/relationships" r:embed="rId8"/>
          <a:stretch>
            <a:fillRect/>
          </a:stretch>
        </xdr:blipFill>
        <xdr:spPr>
          <a:xfrm>
            <a:off x="8143875" y="2171700"/>
            <a:ext cx="1260000" cy="1260000"/>
          </a:xfrm>
          <a:prstGeom prst="rect">
            <a:avLst/>
          </a:prstGeom>
        </xdr:spPr>
      </xdr:pic>
    </xdr:grpSp>
    <xdr:clientData/>
  </xdr:twoCellAnchor>
  <xdr:twoCellAnchor editAs="absolute">
    <xdr:from>
      <xdr:col>14</xdr:col>
      <xdr:colOff>447676</xdr:colOff>
      <xdr:row>4</xdr:row>
      <xdr:rowOff>57150</xdr:rowOff>
    </xdr:from>
    <xdr:to>
      <xdr:col>18</xdr:col>
      <xdr:colOff>192676</xdr:colOff>
      <xdr:row>10</xdr:row>
      <xdr:rowOff>240300</xdr:rowOff>
    </xdr:to>
    <xdr:grpSp>
      <xdr:nvGrpSpPr>
        <xdr:cNvPr id="22" name="Grupo 21">
          <a:hlinkClick xmlns:r="http://schemas.openxmlformats.org/officeDocument/2006/relationships" r:id="rId9"/>
        </xdr:cNvPr>
        <xdr:cNvGrpSpPr/>
      </xdr:nvGrpSpPr>
      <xdr:grpSpPr>
        <a:xfrm>
          <a:off x="10029826" y="1295400"/>
          <a:ext cx="2412000" cy="2412000"/>
          <a:chOff x="10029826" y="1295400"/>
          <a:chExt cx="2412000" cy="2412000"/>
        </a:xfrm>
      </xdr:grpSpPr>
      <xdr:sp macro="" textlink="">
        <xdr:nvSpPr>
          <xdr:cNvPr id="23" name="Retângulo 22"/>
          <xdr:cNvSpPr>
            <a:spLocks noChangeAspect="1"/>
          </xdr:cNvSpPr>
        </xdr:nvSpPr>
        <xdr:spPr>
          <a:xfrm>
            <a:off x="10029826" y="1295400"/>
            <a:ext cx="2412000" cy="2412000"/>
          </a:xfrm>
          <a:prstGeom prst="rect">
            <a:avLst/>
          </a:prstGeom>
          <a:solidFill>
            <a:schemeClr val="accent5"/>
          </a:solidFill>
          <a:ln>
            <a:solidFill>
              <a:schemeClr val="accent5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4" name="CaixaDeTexto 23"/>
          <xdr:cNvSpPr txBox="1"/>
        </xdr:nvSpPr>
        <xdr:spPr>
          <a:xfrm>
            <a:off x="10029826" y="1428750"/>
            <a:ext cx="2412000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1400" b="1">
                <a:solidFill>
                  <a:srgbClr val="C00000"/>
                </a:solidFill>
                <a:latin typeface="Arial Narrow" panose="020B0606020202030204" pitchFamily="34" charset="0"/>
                <a:cs typeface="Arial" panose="020B0604020202020204" pitchFamily="34" charset="0"/>
              </a:rPr>
              <a:t>Conteúdo</a:t>
            </a:r>
            <a:r>
              <a:rPr lang="pt-BR" sz="1400" b="1" baseline="0">
                <a:solidFill>
                  <a:srgbClr val="C00000"/>
                </a:solidFill>
                <a:latin typeface="Arial Narrow" panose="020B0606020202030204" pitchFamily="34" charset="0"/>
                <a:cs typeface="Arial" panose="020B0604020202020204" pitchFamily="34" charset="0"/>
              </a:rPr>
              <a:t> de Excel Gratuito</a:t>
            </a:r>
            <a:endParaRPr lang="pt-BR" sz="1400" b="1">
              <a:solidFill>
                <a:srgbClr val="C00000"/>
              </a:solidFill>
              <a:latin typeface="Arial Narrow" panose="020B060602020203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25" name="CaixaDeTexto 24"/>
          <xdr:cNvSpPr txBox="1"/>
        </xdr:nvSpPr>
        <xdr:spPr>
          <a:xfrm>
            <a:off x="10029826" y="1704975"/>
            <a:ext cx="2412000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1400" b="0" i="0">
                <a:solidFill>
                  <a:schemeClr val="bg1"/>
                </a:solidFill>
                <a:latin typeface="Arial Narrow" panose="020B0606020202030204" pitchFamily="34" charset="0"/>
              </a:rPr>
              <a:t>blog.souza.xyz/</a:t>
            </a:r>
          </a:p>
        </xdr:txBody>
      </xdr:sp>
      <xdr:pic>
        <xdr:nvPicPr>
          <xdr:cNvPr id="26" name="Imagem 25"/>
          <xdr:cNvPicPr>
            <a:picLocks noChangeAspect="1"/>
          </xdr:cNvPicPr>
        </xdr:nvPicPr>
        <xdr:blipFill>
          <a:blip xmlns:r="http://schemas.openxmlformats.org/officeDocument/2006/relationships" r:embed="rId10">
            <a:clrChange>
              <a:clrFrom>
                <a:srgbClr val="000000"/>
              </a:clrFrom>
              <a:clrTo>
                <a:srgbClr val="000000">
                  <a:alpha val="0"/>
                </a:srgbClr>
              </a:clrTo>
            </a:clrChange>
          </a:blip>
          <a:stretch>
            <a:fillRect/>
          </a:stretch>
        </xdr:blipFill>
        <xdr:spPr>
          <a:xfrm>
            <a:off x="10696575" y="2265975"/>
            <a:ext cx="1080000" cy="1080000"/>
          </a:xfrm>
          <a:prstGeom prst="rect">
            <a:avLst/>
          </a:prstGeom>
        </xdr:spPr>
      </xdr:pic>
    </xdr:grpSp>
    <xdr:clientData/>
  </xdr:twoCellAnchor>
  <xdr:twoCellAnchor editAs="absolute">
    <xdr:from>
      <xdr:col>3</xdr:col>
      <xdr:colOff>236796</xdr:colOff>
      <xdr:row>1</xdr:row>
      <xdr:rowOff>57150</xdr:rowOff>
    </xdr:from>
    <xdr:to>
      <xdr:col>4</xdr:col>
      <xdr:colOff>458421</xdr:colOff>
      <xdr:row>2</xdr:row>
      <xdr:rowOff>38100</xdr:rowOff>
    </xdr:to>
    <xdr:sp macro="" textlink="">
      <xdr:nvSpPr>
        <xdr:cNvPr id="31" name="Retângulo 30">
          <a:hlinkClick xmlns:r="http://schemas.openxmlformats.org/officeDocument/2006/relationships" r:id="rId11"/>
          <a:extLst>
            <a:ext uri="{FF2B5EF4-FFF2-40B4-BE49-F238E27FC236}">
              <a16:creationId xmlns="" xmlns:a16="http://schemas.microsoft.com/office/drawing/2014/main" id="{DA51B8B2-F2D7-4326-A77A-BE56CE7C72D4}"/>
            </a:ext>
          </a:extLst>
        </xdr:cNvPr>
        <xdr:cNvSpPr/>
      </xdr:nvSpPr>
      <xdr:spPr>
        <a:xfrm>
          <a:off x="1865571" y="438150"/>
          <a:ext cx="936000" cy="295275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Passo a passo</a:t>
          </a:r>
        </a:p>
      </xdr:txBody>
    </xdr:sp>
    <xdr:clientData/>
  </xdr:twoCellAnchor>
  <xdr:twoCellAnchor editAs="absolute">
    <xdr:from>
      <xdr:col>4</xdr:col>
      <xdr:colOff>504819</xdr:colOff>
      <xdr:row>1</xdr:row>
      <xdr:rowOff>57150</xdr:rowOff>
    </xdr:from>
    <xdr:to>
      <xdr:col>5</xdr:col>
      <xdr:colOff>716919</xdr:colOff>
      <xdr:row>2</xdr:row>
      <xdr:rowOff>38100</xdr:rowOff>
    </xdr:to>
    <xdr:sp macro="" textlink="">
      <xdr:nvSpPr>
        <xdr:cNvPr id="32" name="Retângulo 31">
          <a:hlinkClick xmlns:r="http://schemas.openxmlformats.org/officeDocument/2006/relationships" r:id="rId12"/>
          <a:extLst>
            <a:ext uri="{FF2B5EF4-FFF2-40B4-BE49-F238E27FC236}">
              <a16:creationId xmlns="" xmlns:a16="http://schemas.microsoft.com/office/drawing/2014/main" id="{8F7A2942-91AE-4BCE-8A2B-ACBDBE83EEAE}"/>
            </a:ext>
          </a:extLst>
        </xdr:cNvPr>
        <xdr:cNvSpPr/>
      </xdr:nvSpPr>
      <xdr:spPr>
        <a:xfrm>
          <a:off x="2847969" y="438150"/>
          <a:ext cx="936000" cy="295275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Dúvidas</a:t>
          </a:r>
        </a:p>
      </xdr:txBody>
    </xdr:sp>
    <xdr:clientData/>
  </xdr:twoCellAnchor>
  <xdr:twoCellAnchor editAs="absolute">
    <xdr:from>
      <xdr:col>6</xdr:col>
      <xdr:colOff>47618</xdr:colOff>
      <xdr:row>1</xdr:row>
      <xdr:rowOff>57150</xdr:rowOff>
    </xdr:from>
    <xdr:to>
      <xdr:col>7</xdr:col>
      <xdr:colOff>259718</xdr:colOff>
      <xdr:row>2</xdr:row>
      <xdr:rowOff>38100</xdr:rowOff>
    </xdr:to>
    <xdr:sp macro="" textlink="">
      <xdr:nvSpPr>
        <xdr:cNvPr id="36" name="Retângulo 35">
          <a:hlinkClick xmlns:r="http://schemas.openxmlformats.org/officeDocument/2006/relationships" r:id="rId13"/>
          <a:extLst>
            <a:ext uri="{FF2B5EF4-FFF2-40B4-BE49-F238E27FC236}">
              <a16:creationId xmlns="" xmlns:a16="http://schemas.microsoft.com/office/drawing/2014/main" id="{8F7A2942-91AE-4BCE-8A2B-ACBDBE83EEAE}"/>
            </a:ext>
          </a:extLst>
        </xdr:cNvPr>
        <xdr:cNvSpPr/>
      </xdr:nvSpPr>
      <xdr:spPr>
        <a:xfrm>
          <a:off x="3838568" y="438150"/>
          <a:ext cx="936000" cy="295275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Sugestões</a:t>
          </a:r>
        </a:p>
      </xdr:txBody>
    </xdr:sp>
    <xdr:clientData/>
  </xdr:twoCellAnchor>
  <xdr:twoCellAnchor editAs="absolute">
    <xdr:from>
      <xdr:col>7</xdr:col>
      <xdr:colOff>314318</xdr:colOff>
      <xdr:row>1</xdr:row>
      <xdr:rowOff>57150</xdr:rowOff>
    </xdr:from>
    <xdr:to>
      <xdr:col>8</xdr:col>
      <xdr:colOff>526418</xdr:colOff>
      <xdr:row>2</xdr:row>
      <xdr:rowOff>38100</xdr:rowOff>
    </xdr:to>
    <xdr:sp macro="" textlink="">
      <xdr:nvSpPr>
        <xdr:cNvPr id="37" name="Retângulo 36">
          <a:hlinkClick xmlns:r="http://schemas.openxmlformats.org/officeDocument/2006/relationships" r:id="rId14"/>
          <a:extLst>
            <a:ext uri="{FF2B5EF4-FFF2-40B4-BE49-F238E27FC236}">
              <a16:creationId xmlns="" xmlns:a16="http://schemas.microsoft.com/office/drawing/2014/main" id="{8F7A2942-91AE-4BCE-8A2B-ACBDBE83EEAE}"/>
            </a:ext>
          </a:extLst>
        </xdr:cNvPr>
        <xdr:cNvSpPr/>
      </xdr:nvSpPr>
      <xdr:spPr>
        <a:xfrm>
          <a:off x="4829168" y="438150"/>
          <a:ext cx="936000" cy="295275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Sobre nós</a:t>
          </a:r>
        </a:p>
      </xdr:txBody>
    </xdr:sp>
    <xdr:clientData/>
  </xdr:twoCellAnchor>
  <xdr:twoCellAnchor editAs="absolute">
    <xdr:from>
      <xdr:col>3</xdr:col>
      <xdr:colOff>236799</xdr:colOff>
      <xdr:row>0</xdr:row>
      <xdr:rowOff>0</xdr:rowOff>
    </xdr:from>
    <xdr:to>
      <xdr:col>4</xdr:col>
      <xdr:colOff>314424</xdr:colOff>
      <xdr:row>1</xdr:row>
      <xdr:rowOff>15000</xdr:rowOff>
    </xdr:to>
    <xdr:sp macro="" textlink="">
      <xdr:nvSpPr>
        <xdr:cNvPr id="40" name="Retângulo 39">
          <a:hlinkClick xmlns:r="http://schemas.openxmlformats.org/officeDocument/2006/relationships" r:id="rId15"/>
          <a:extLst>
            <a:ext uri="{FF2B5EF4-FFF2-40B4-BE49-F238E27FC236}">
              <a16:creationId xmlns="" xmlns:a16="http://schemas.microsoft.com/office/drawing/2014/main" id="{59780814-C7F9-4922-9F89-14605BB9382F}"/>
            </a:ext>
          </a:extLst>
        </xdr:cNvPr>
        <xdr:cNvSpPr/>
      </xdr:nvSpPr>
      <xdr:spPr>
        <a:xfrm>
          <a:off x="1865574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CADASTRO</a:t>
          </a:r>
        </a:p>
      </xdr:txBody>
    </xdr:sp>
    <xdr:clientData/>
  </xdr:twoCellAnchor>
  <xdr:twoCellAnchor editAs="absolute">
    <xdr:from>
      <xdr:col>4</xdr:col>
      <xdr:colOff>371999</xdr:colOff>
      <xdr:row>0</xdr:row>
      <xdr:rowOff>0</xdr:rowOff>
    </xdr:from>
    <xdr:to>
      <xdr:col>5</xdr:col>
      <xdr:colOff>440099</xdr:colOff>
      <xdr:row>1</xdr:row>
      <xdr:rowOff>15000</xdr:rowOff>
    </xdr:to>
    <xdr:sp macro="" textlink="">
      <xdr:nvSpPr>
        <xdr:cNvPr id="41" name="Retângulo 40">
          <a:hlinkClick xmlns:r="http://schemas.openxmlformats.org/officeDocument/2006/relationships" r:id="rId16"/>
          <a:extLst>
            <a:ext uri="{FF2B5EF4-FFF2-40B4-BE49-F238E27FC236}">
              <a16:creationId xmlns="" xmlns:a16="http://schemas.microsoft.com/office/drawing/2014/main" id="{4D6D05B1-42C8-47E2-90C8-8606C977F2FF}"/>
            </a:ext>
          </a:extLst>
        </xdr:cNvPr>
        <xdr:cNvSpPr/>
      </xdr:nvSpPr>
      <xdr:spPr>
        <a:xfrm>
          <a:off x="2715149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CONSULTA</a:t>
          </a:r>
        </a:p>
      </xdr:txBody>
    </xdr:sp>
    <xdr:clientData/>
  </xdr:twoCellAnchor>
  <xdr:twoCellAnchor editAs="absolute">
    <xdr:from>
      <xdr:col>6</xdr:col>
      <xdr:colOff>609587</xdr:colOff>
      <xdr:row>0</xdr:row>
      <xdr:rowOff>0</xdr:rowOff>
    </xdr:from>
    <xdr:to>
      <xdr:col>8</xdr:col>
      <xdr:colOff>206895</xdr:colOff>
      <xdr:row>1</xdr:row>
      <xdr:rowOff>15000</xdr:rowOff>
    </xdr:to>
    <xdr:sp macro="" textlink="">
      <xdr:nvSpPr>
        <xdr:cNvPr id="42" name="Retângulo 41">
          <a:hlinkClick xmlns:r="http://schemas.openxmlformats.org/officeDocument/2006/relationships" r:id="rId17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4400537" y="0"/>
          <a:ext cx="1045108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TREINAMENTO</a:t>
          </a:r>
        </a:p>
      </xdr:txBody>
    </xdr:sp>
    <xdr:clientData/>
  </xdr:twoCellAnchor>
  <xdr:twoCellAnchor editAs="absolute">
    <xdr:from>
      <xdr:col>14</xdr:col>
      <xdr:colOff>452420</xdr:colOff>
      <xdr:row>0</xdr:row>
      <xdr:rowOff>0</xdr:rowOff>
    </xdr:from>
    <xdr:to>
      <xdr:col>15</xdr:col>
      <xdr:colOff>592520</xdr:colOff>
      <xdr:row>1</xdr:row>
      <xdr:rowOff>15000</xdr:rowOff>
    </xdr:to>
    <xdr:sp macro="" textlink="">
      <xdr:nvSpPr>
        <xdr:cNvPr id="43" name="Retângulo 42">
          <a:hlinkClick xmlns:r="http://schemas.openxmlformats.org/officeDocument/2006/relationships" r:id="rId11"/>
          <a:extLst>
            <a:ext uri="{FF2B5EF4-FFF2-40B4-BE49-F238E27FC236}">
              <a16:creationId xmlns="" xmlns:a16="http://schemas.microsoft.com/office/drawing/2014/main" id="{76C32809-6107-4C6B-85DF-66702C9AF183}"/>
            </a:ext>
          </a:extLst>
        </xdr:cNvPr>
        <xdr:cNvSpPr/>
      </xdr:nvSpPr>
      <xdr:spPr>
        <a:xfrm>
          <a:off x="10034570" y="0"/>
          <a:ext cx="864000" cy="396000"/>
        </a:xfrm>
        <a:prstGeom prst="rect">
          <a:avLst/>
        </a:prstGeom>
        <a:solidFill>
          <a:schemeClr val="accent1"/>
        </a:solidFill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INSTUÇÕES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2</xdr:col>
      <xdr:colOff>57308</xdr:colOff>
      <xdr:row>0</xdr:row>
      <xdr:rowOff>378000</xdr:rowOff>
    </xdr:to>
    <xdr:pic>
      <xdr:nvPicPr>
        <xdr:cNvPr id="44" name="Imagem 43"/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62183" cy="378000"/>
        </a:xfrm>
        <a:prstGeom prst="rect">
          <a:avLst/>
        </a:prstGeom>
      </xdr:spPr>
    </xdr:pic>
    <xdr:clientData/>
  </xdr:twoCellAnchor>
  <xdr:twoCellAnchor editAs="absolute">
    <xdr:from>
      <xdr:col>5</xdr:col>
      <xdr:colOff>495293</xdr:colOff>
      <xdr:row>0</xdr:row>
      <xdr:rowOff>0</xdr:rowOff>
    </xdr:from>
    <xdr:to>
      <xdr:col>6</xdr:col>
      <xdr:colOff>563393</xdr:colOff>
      <xdr:row>1</xdr:row>
      <xdr:rowOff>15000</xdr:rowOff>
    </xdr:to>
    <xdr:sp macro="" textlink="">
      <xdr:nvSpPr>
        <xdr:cNvPr id="45" name="Retângulo 44">
          <a:hlinkClick xmlns:r="http://schemas.openxmlformats.org/officeDocument/2006/relationships" r:id="rId19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3562343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ASO</a:t>
          </a:r>
        </a:p>
      </xdr:txBody>
    </xdr:sp>
    <xdr:clientData/>
  </xdr:twoCellAnchor>
  <xdr:twoCellAnchor editAs="absolute">
    <xdr:from>
      <xdr:col>13</xdr:col>
      <xdr:colOff>228593</xdr:colOff>
      <xdr:row>0</xdr:row>
      <xdr:rowOff>0</xdr:rowOff>
    </xdr:from>
    <xdr:to>
      <xdr:col>14</xdr:col>
      <xdr:colOff>368693</xdr:colOff>
      <xdr:row>1</xdr:row>
      <xdr:rowOff>15000</xdr:rowOff>
    </xdr:to>
    <xdr:sp macro="" textlink="">
      <xdr:nvSpPr>
        <xdr:cNvPr id="46" name="Retângulo 45">
          <a:hlinkClick xmlns:r="http://schemas.openxmlformats.org/officeDocument/2006/relationships" r:id="rId20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9086843" y="0"/>
          <a:ext cx="864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12</xdr:col>
      <xdr:colOff>57143</xdr:colOff>
      <xdr:row>0</xdr:row>
      <xdr:rowOff>0</xdr:rowOff>
    </xdr:from>
    <xdr:to>
      <xdr:col>13</xdr:col>
      <xdr:colOff>161243</xdr:colOff>
      <xdr:row>1</xdr:row>
      <xdr:rowOff>15000</xdr:rowOff>
    </xdr:to>
    <xdr:sp macro="" textlink="">
      <xdr:nvSpPr>
        <xdr:cNvPr id="47" name="Retângulo 46">
          <a:hlinkClick xmlns:r="http://schemas.openxmlformats.org/officeDocument/2006/relationships" r:id="rId21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8191493" y="0"/>
          <a:ext cx="828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RELATÓRIO</a:t>
          </a:r>
        </a:p>
      </xdr:txBody>
    </xdr:sp>
    <xdr:clientData/>
  </xdr:twoCellAnchor>
  <xdr:twoCellAnchor editAs="absolute">
    <xdr:from>
      <xdr:col>10</xdr:col>
      <xdr:colOff>638168</xdr:colOff>
      <xdr:row>0</xdr:row>
      <xdr:rowOff>0</xdr:rowOff>
    </xdr:from>
    <xdr:to>
      <xdr:col>11</xdr:col>
      <xdr:colOff>706268</xdr:colOff>
      <xdr:row>1</xdr:row>
      <xdr:rowOff>15000</xdr:rowOff>
    </xdr:to>
    <xdr:sp macro="" textlink="">
      <xdr:nvSpPr>
        <xdr:cNvPr id="48" name="Retângulo 47">
          <a:hlinkClick xmlns:r="http://schemas.openxmlformats.org/officeDocument/2006/relationships" r:id="rId22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7324718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GRÁFICOS</a:t>
          </a:r>
        </a:p>
      </xdr:txBody>
    </xdr:sp>
    <xdr:clientData/>
  </xdr:twoCellAnchor>
  <xdr:twoCellAnchor editAs="absolute">
    <xdr:from>
      <xdr:col>8</xdr:col>
      <xdr:colOff>266693</xdr:colOff>
      <xdr:row>0</xdr:row>
      <xdr:rowOff>0</xdr:rowOff>
    </xdr:from>
    <xdr:to>
      <xdr:col>9</xdr:col>
      <xdr:colOff>334793</xdr:colOff>
      <xdr:row>1</xdr:row>
      <xdr:rowOff>15000</xdr:rowOff>
    </xdr:to>
    <xdr:sp macro="" textlink="">
      <xdr:nvSpPr>
        <xdr:cNvPr id="49" name="Retângulo 48">
          <a:hlinkClick xmlns:r="http://schemas.openxmlformats.org/officeDocument/2006/relationships" r:id="rId23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5505443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FÉRIAS</a:t>
          </a:r>
        </a:p>
      </xdr:txBody>
    </xdr:sp>
    <xdr:clientData/>
  </xdr:twoCellAnchor>
  <xdr:twoCellAnchor editAs="absolute">
    <xdr:from>
      <xdr:col>9</xdr:col>
      <xdr:colOff>400043</xdr:colOff>
      <xdr:row>0</xdr:row>
      <xdr:rowOff>0</xdr:rowOff>
    </xdr:from>
    <xdr:to>
      <xdr:col>10</xdr:col>
      <xdr:colOff>576143</xdr:colOff>
      <xdr:row>1</xdr:row>
      <xdr:rowOff>15000</xdr:rowOff>
    </xdr:to>
    <xdr:sp macro="" textlink="">
      <xdr:nvSpPr>
        <xdr:cNvPr id="50" name="Retângulo 49">
          <a:hlinkClick xmlns:r="http://schemas.openxmlformats.org/officeDocument/2006/relationships" r:id="rId24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6362693" y="0"/>
          <a:ext cx="900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RESULTADOS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1219200</xdr:colOff>
      <xdr:row>3</xdr:row>
      <xdr:rowOff>0</xdr:rowOff>
    </xdr:from>
    <xdr:to>
      <xdr:col>2</xdr:col>
      <xdr:colOff>0</xdr:colOff>
      <xdr:row>4</xdr:row>
      <xdr:rowOff>50800</xdr:rowOff>
    </xdr:to>
    <xdr:pic>
      <xdr:nvPicPr>
        <xdr:cNvPr id="5" name="Picture 3">
          <a:extLst>
            <a:ext uri="{FF2B5EF4-FFF2-40B4-BE49-F238E27FC236}">
              <a16:creationId xmlns=""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1150" y="114300"/>
          <a:ext cx="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4</xdr:row>
      <xdr:rowOff>88900</xdr:rowOff>
    </xdr:to>
    <xdr:pic>
      <xdr:nvPicPr>
        <xdr:cNvPr id="8" name="Picture 3">
          <a:extLst>
            <a:ext uri="{FF2B5EF4-FFF2-40B4-BE49-F238E27FC236}">
              <a16:creationId xmlns="" xmlns:a16="http://schemas.microsoft.com/office/drawing/2014/main" id="{00000000-0008-0000-02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57550" y="114300"/>
          <a:ext cx="0" cy="355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4</xdr:row>
      <xdr:rowOff>38100</xdr:rowOff>
    </xdr:to>
    <xdr:pic>
      <xdr:nvPicPr>
        <xdr:cNvPr id="9" name="Picture 3">
          <a:extLst>
            <a:ext uri="{FF2B5EF4-FFF2-40B4-BE49-F238E27FC236}">
              <a16:creationId xmlns="" xmlns:a16="http://schemas.microsoft.com/office/drawing/2014/main" id="{00000000-0008-0000-02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57550" y="114300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4</xdr:row>
      <xdr:rowOff>50800</xdr:rowOff>
    </xdr:to>
    <xdr:pic>
      <xdr:nvPicPr>
        <xdr:cNvPr id="10" name="Picture 3">
          <a:extLst>
            <a:ext uri="{FF2B5EF4-FFF2-40B4-BE49-F238E27FC236}">
              <a16:creationId xmlns="" xmlns:a16="http://schemas.microsoft.com/office/drawing/2014/main" id="{00000000-0008-0000-02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57550" y="114300"/>
          <a:ext cx="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4</xdr:row>
      <xdr:rowOff>88900</xdr:rowOff>
    </xdr:to>
    <xdr:pic>
      <xdr:nvPicPr>
        <xdr:cNvPr id="11" name="Picture 3">
          <a:extLst>
            <a:ext uri="{FF2B5EF4-FFF2-40B4-BE49-F238E27FC236}">
              <a16:creationId xmlns="" xmlns:a16="http://schemas.microsoft.com/office/drawing/2014/main" id="{00000000-0008-0000-02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57550" y="114300"/>
          <a:ext cx="0" cy="355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4</xdr:row>
      <xdr:rowOff>38100</xdr:rowOff>
    </xdr:to>
    <xdr:pic>
      <xdr:nvPicPr>
        <xdr:cNvPr id="12" name="Picture 3">
          <a:extLst>
            <a:ext uri="{FF2B5EF4-FFF2-40B4-BE49-F238E27FC236}">
              <a16:creationId xmlns="" xmlns:a16="http://schemas.microsoft.com/office/drawing/2014/main" id="{00000000-0008-0000-02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57550" y="114300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4</xdr:row>
      <xdr:rowOff>50800</xdr:rowOff>
    </xdr:to>
    <xdr:pic>
      <xdr:nvPicPr>
        <xdr:cNvPr id="13" name="Picture 3">
          <a:extLst>
            <a:ext uri="{FF2B5EF4-FFF2-40B4-BE49-F238E27FC236}">
              <a16:creationId xmlns="" xmlns:a16="http://schemas.microsoft.com/office/drawing/2014/main" id="{00000000-0008-0000-02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57550" y="114300"/>
          <a:ext cx="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5</xdr:col>
      <xdr:colOff>257175</xdr:colOff>
      <xdr:row>2</xdr:row>
      <xdr:rowOff>152399</xdr:rowOff>
    </xdr:from>
    <xdr:to>
      <xdr:col>10</xdr:col>
      <xdr:colOff>2305050</xdr:colOff>
      <xdr:row>4</xdr:row>
      <xdr:rowOff>38100</xdr:rowOff>
    </xdr:to>
    <xdr:sp macro="" textlink="">
      <xdr:nvSpPr>
        <xdr:cNvPr id="2" name="CaixaDeTexto 1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4457700" y="847724"/>
          <a:ext cx="6667500" cy="4000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r"/>
          <a:r>
            <a:rPr lang="pt-BR" sz="1000"/>
            <a:t>Nesta aba você irá cadastrar seus funcionários, preenchendo todas as informações que a tabela contém de acordo com sua necessidade. Ela é importante para você manter uma base de dados e também para gerar os indicadores .</a:t>
          </a:r>
        </a:p>
      </xdr:txBody>
    </xdr:sp>
    <xdr:clientData/>
  </xdr:twoCellAnchor>
  <xdr:twoCellAnchor editAs="absolute">
    <xdr:from>
      <xdr:col>3</xdr:col>
      <xdr:colOff>570174</xdr:colOff>
      <xdr:row>0</xdr:row>
      <xdr:rowOff>0</xdr:rowOff>
    </xdr:from>
    <xdr:to>
      <xdr:col>3</xdr:col>
      <xdr:colOff>1362174</xdr:colOff>
      <xdr:row>1</xdr:row>
      <xdr:rowOff>15000</xdr:rowOff>
    </xdr:to>
    <xdr:sp macro="" textlink="">
      <xdr:nvSpPr>
        <xdr:cNvPr id="14" name="Retângulo 1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59780814-C7F9-4922-9F89-14605BB9382F}"/>
            </a:ext>
          </a:extLst>
        </xdr:cNvPr>
        <xdr:cNvSpPr/>
      </xdr:nvSpPr>
      <xdr:spPr>
        <a:xfrm>
          <a:off x="1865574" y="0"/>
          <a:ext cx="792000" cy="396000"/>
        </a:xfrm>
        <a:prstGeom prst="rect">
          <a:avLst/>
        </a:prstGeom>
        <a:solidFill>
          <a:schemeClr val="accent1"/>
        </a:solidFill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CADASTRO</a:t>
          </a:r>
        </a:p>
      </xdr:txBody>
    </xdr:sp>
    <xdr:clientData/>
  </xdr:twoCellAnchor>
  <xdr:twoCellAnchor editAs="absolute">
    <xdr:from>
      <xdr:col>3</xdr:col>
      <xdr:colOff>1419749</xdr:colOff>
      <xdr:row>0</xdr:row>
      <xdr:rowOff>0</xdr:rowOff>
    </xdr:from>
    <xdr:to>
      <xdr:col>4</xdr:col>
      <xdr:colOff>11474</xdr:colOff>
      <xdr:row>1</xdr:row>
      <xdr:rowOff>15000</xdr:rowOff>
    </xdr:to>
    <xdr:sp macro="" textlink="">
      <xdr:nvSpPr>
        <xdr:cNvPr id="15" name="Retângulo 14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4D6D05B1-42C8-47E2-90C8-8606C977F2FF}"/>
            </a:ext>
          </a:extLst>
        </xdr:cNvPr>
        <xdr:cNvSpPr/>
      </xdr:nvSpPr>
      <xdr:spPr>
        <a:xfrm>
          <a:off x="2715149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CONSULTA</a:t>
          </a:r>
        </a:p>
      </xdr:txBody>
    </xdr:sp>
    <xdr:clientData/>
  </xdr:twoCellAnchor>
  <xdr:twoCellAnchor editAs="absolute">
    <xdr:from>
      <xdr:col>5</xdr:col>
      <xdr:colOff>200012</xdr:colOff>
      <xdr:row>0</xdr:row>
      <xdr:rowOff>0</xdr:rowOff>
    </xdr:from>
    <xdr:to>
      <xdr:col>6</xdr:col>
      <xdr:colOff>473595</xdr:colOff>
      <xdr:row>1</xdr:row>
      <xdr:rowOff>15000</xdr:rowOff>
    </xdr:to>
    <xdr:sp macro="" textlink="">
      <xdr:nvSpPr>
        <xdr:cNvPr id="16" name="Retângulo 15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4400537" y="0"/>
          <a:ext cx="1045108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TREINAMENTO</a:t>
          </a:r>
        </a:p>
      </xdr:txBody>
    </xdr:sp>
    <xdr:clientData/>
  </xdr:twoCellAnchor>
  <xdr:twoCellAnchor editAs="absolute">
    <xdr:from>
      <xdr:col>10</xdr:col>
      <xdr:colOff>1214420</xdr:colOff>
      <xdr:row>0</xdr:row>
      <xdr:rowOff>0</xdr:rowOff>
    </xdr:from>
    <xdr:to>
      <xdr:col>10</xdr:col>
      <xdr:colOff>2078420</xdr:colOff>
      <xdr:row>1</xdr:row>
      <xdr:rowOff>15000</xdr:rowOff>
    </xdr:to>
    <xdr:sp macro="" textlink="">
      <xdr:nvSpPr>
        <xdr:cNvPr id="17" name="Retângulo 16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76C32809-6107-4C6B-85DF-66702C9AF183}"/>
            </a:ext>
          </a:extLst>
        </xdr:cNvPr>
        <xdr:cNvSpPr/>
      </xdr:nvSpPr>
      <xdr:spPr>
        <a:xfrm>
          <a:off x="10034570" y="0"/>
          <a:ext cx="864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INSTUÇÕES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2</xdr:col>
      <xdr:colOff>295433</xdr:colOff>
      <xdr:row>0</xdr:row>
      <xdr:rowOff>378000</xdr:rowOff>
    </xdr:to>
    <xdr:pic>
      <xdr:nvPicPr>
        <xdr:cNvPr id="18" name="Imagem 17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62183" cy="378000"/>
        </a:xfrm>
        <a:prstGeom prst="rect">
          <a:avLst/>
        </a:prstGeom>
      </xdr:spPr>
    </xdr:pic>
    <xdr:clientData/>
  </xdr:twoCellAnchor>
  <xdr:twoCellAnchor editAs="absolute">
    <xdr:from>
      <xdr:col>4</xdr:col>
      <xdr:colOff>66668</xdr:colOff>
      <xdr:row>0</xdr:row>
      <xdr:rowOff>0</xdr:rowOff>
    </xdr:from>
    <xdr:to>
      <xdr:col>5</xdr:col>
      <xdr:colOff>153818</xdr:colOff>
      <xdr:row>1</xdr:row>
      <xdr:rowOff>15000</xdr:rowOff>
    </xdr:to>
    <xdr:sp macro="" textlink="">
      <xdr:nvSpPr>
        <xdr:cNvPr id="19" name="Retângulo 18">
          <a:hlinkClick xmlns:r="http://schemas.openxmlformats.org/officeDocument/2006/relationships" r:id="rId7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3562343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ASO</a:t>
          </a:r>
        </a:p>
      </xdr:txBody>
    </xdr:sp>
    <xdr:clientData/>
  </xdr:twoCellAnchor>
  <xdr:twoCellAnchor editAs="absolute">
    <xdr:from>
      <xdr:col>10</xdr:col>
      <xdr:colOff>266693</xdr:colOff>
      <xdr:row>0</xdr:row>
      <xdr:rowOff>0</xdr:rowOff>
    </xdr:from>
    <xdr:to>
      <xdr:col>10</xdr:col>
      <xdr:colOff>1130693</xdr:colOff>
      <xdr:row>1</xdr:row>
      <xdr:rowOff>15000</xdr:rowOff>
    </xdr:to>
    <xdr:sp macro="" textlink="">
      <xdr:nvSpPr>
        <xdr:cNvPr id="20" name="Retângulo 19">
          <a:hlinkClick xmlns:r="http://schemas.openxmlformats.org/officeDocument/2006/relationships" r:id="rId8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9086843" y="0"/>
          <a:ext cx="864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9</xdr:col>
      <xdr:colOff>352418</xdr:colOff>
      <xdr:row>0</xdr:row>
      <xdr:rowOff>0</xdr:rowOff>
    </xdr:from>
    <xdr:to>
      <xdr:col>10</xdr:col>
      <xdr:colOff>199343</xdr:colOff>
      <xdr:row>1</xdr:row>
      <xdr:rowOff>15000</xdr:rowOff>
    </xdr:to>
    <xdr:sp macro="" textlink="">
      <xdr:nvSpPr>
        <xdr:cNvPr id="21" name="Retângulo 20">
          <a:hlinkClick xmlns:r="http://schemas.openxmlformats.org/officeDocument/2006/relationships" r:id="rId9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8191493" y="0"/>
          <a:ext cx="828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RELATÓRIO</a:t>
          </a:r>
        </a:p>
      </xdr:txBody>
    </xdr:sp>
    <xdr:clientData/>
  </xdr:twoCellAnchor>
  <xdr:twoCellAnchor editAs="absolute">
    <xdr:from>
      <xdr:col>8</xdr:col>
      <xdr:colOff>1057268</xdr:colOff>
      <xdr:row>0</xdr:row>
      <xdr:rowOff>0</xdr:rowOff>
    </xdr:from>
    <xdr:to>
      <xdr:col>9</xdr:col>
      <xdr:colOff>277643</xdr:colOff>
      <xdr:row>1</xdr:row>
      <xdr:rowOff>15000</xdr:rowOff>
    </xdr:to>
    <xdr:sp macro="" textlink="">
      <xdr:nvSpPr>
        <xdr:cNvPr id="22" name="Retângulo 21">
          <a:hlinkClick xmlns:r="http://schemas.openxmlformats.org/officeDocument/2006/relationships" r:id="rId10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7324718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GRÁFICOS</a:t>
          </a:r>
        </a:p>
      </xdr:txBody>
    </xdr:sp>
    <xdr:clientData/>
  </xdr:twoCellAnchor>
  <xdr:twoCellAnchor editAs="absolute">
    <xdr:from>
      <xdr:col>6</xdr:col>
      <xdr:colOff>533393</xdr:colOff>
      <xdr:row>0</xdr:row>
      <xdr:rowOff>0</xdr:rowOff>
    </xdr:from>
    <xdr:to>
      <xdr:col>8</xdr:col>
      <xdr:colOff>29993</xdr:colOff>
      <xdr:row>1</xdr:row>
      <xdr:rowOff>15000</xdr:rowOff>
    </xdr:to>
    <xdr:sp macro="" textlink="">
      <xdr:nvSpPr>
        <xdr:cNvPr id="23" name="Retângulo 22">
          <a:hlinkClick xmlns:r="http://schemas.openxmlformats.org/officeDocument/2006/relationships" r:id="rId11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5505443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FÉRIAS</a:t>
          </a:r>
        </a:p>
      </xdr:txBody>
    </xdr:sp>
    <xdr:clientData/>
  </xdr:twoCellAnchor>
  <xdr:twoCellAnchor editAs="absolute">
    <xdr:from>
      <xdr:col>8</xdr:col>
      <xdr:colOff>95243</xdr:colOff>
      <xdr:row>0</xdr:row>
      <xdr:rowOff>0</xdr:rowOff>
    </xdr:from>
    <xdr:to>
      <xdr:col>8</xdr:col>
      <xdr:colOff>995243</xdr:colOff>
      <xdr:row>1</xdr:row>
      <xdr:rowOff>15000</xdr:rowOff>
    </xdr:to>
    <xdr:sp macro="" textlink="">
      <xdr:nvSpPr>
        <xdr:cNvPr id="24" name="Retângulo 23">
          <a:hlinkClick xmlns:r="http://schemas.openxmlformats.org/officeDocument/2006/relationships" r:id="rId12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6362693" y="0"/>
          <a:ext cx="900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RESULTADOS</a:t>
          </a:r>
        </a:p>
      </xdr:txBody>
    </xdr:sp>
    <xdr:clientData/>
  </xdr:twoCellAnchor>
  <xdr:twoCellAnchor editAs="absolute">
    <xdr:from>
      <xdr:col>3</xdr:col>
      <xdr:colOff>552450</xdr:colOff>
      <xdr:row>1</xdr:row>
      <xdr:rowOff>47625</xdr:rowOff>
    </xdr:from>
    <xdr:to>
      <xdr:col>3</xdr:col>
      <xdr:colOff>1488450</xdr:colOff>
      <xdr:row>2</xdr:row>
      <xdr:rowOff>28575</xdr:rowOff>
    </xdr:to>
    <xdr:sp macro="" textlink="">
      <xdr:nvSpPr>
        <xdr:cNvPr id="25" name="Retângulo 24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DA51B8B2-F2D7-4326-A77A-BE56CE7C72D4}"/>
            </a:ext>
          </a:extLst>
        </xdr:cNvPr>
        <xdr:cNvSpPr/>
      </xdr:nvSpPr>
      <xdr:spPr>
        <a:xfrm>
          <a:off x="1847850" y="428625"/>
          <a:ext cx="936000" cy="295275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Funcionários</a:t>
          </a:r>
        </a:p>
      </xdr:txBody>
    </xdr:sp>
    <xdr:clientData/>
  </xdr:twoCellAnchor>
  <xdr:twoCellAnchor editAs="absolute">
    <xdr:from>
      <xdr:col>3</xdr:col>
      <xdr:colOff>1534848</xdr:colOff>
      <xdr:row>1</xdr:row>
      <xdr:rowOff>47625</xdr:rowOff>
    </xdr:from>
    <xdr:to>
      <xdr:col>4</xdr:col>
      <xdr:colOff>270573</xdr:colOff>
      <xdr:row>2</xdr:row>
      <xdr:rowOff>28575</xdr:rowOff>
    </xdr:to>
    <xdr:sp macro="" textlink="">
      <xdr:nvSpPr>
        <xdr:cNvPr id="26" name="Retângulo 25">
          <a:hlinkClick xmlns:r="http://schemas.openxmlformats.org/officeDocument/2006/relationships" r:id="rId13"/>
          <a:extLst>
            <a:ext uri="{FF2B5EF4-FFF2-40B4-BE49-F238E27FC236}">
              <a16:creationId xmlns="" xmlns:a16="http://schemas.microsoft.com/office/drawing/2014/main" id="{8F7A2942-91AE-4BCE-8A2B-ACBDBE83EEAE}"/>
            </a:ext>
          </a:extLst>
        </xdr:cNvPr>
        <xdr:cNvSpPr/>
      </xdr:nvSpPr>
      <xdr:spPr>
        <a:xfrm>
          <a:off x="2830248" y="428625"/>
          <a:ext cx="936000" cy="295275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Treinamentos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4076700</xdr:colOff>
      <xdr:row>2</xdr:row>
      <xdr:rowOff>95249</xdr:rowOff>
    </xdr:from>
    <xdr:to>
      <xdr:col>12</xdr:col>
      <xdr:colOff>482175</xdr:colOff>
      <xdr:row>4</xdr:row>
      <xdr:rowOff>12899</xdr:rowOff>
    </xdr:to>
    <xdr:sp macro="" textlink="">
      <xdr:nvSpPr>
        <xdr:cNvPr id="21" name="CaixaDeTexto 20">
          <a:extLst>
            <a:ext uri="{FF2B5EF4-FFF2-40B4-BE49-F238E27FC236}">
              <a16:creationId xmlns="" xmlns:a16="http://schemas.microsoft.com/office/drawing/2014/main" id="{00000000-0008-0000-0300-000015000000}"/>
            </a:ext>
          </a:extLst>
        </xdr:cNvPr>
        <xdr:cNvSpPr txBox="1"/>
      </xdr:nvSpPr>
      <xdr:spPr>
        <a:xfrm>
          <a:off x="4867275" y="790574"/>
          <a:ext cx="5940000" cy="432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r"/>
          <a:r>
            <a:rPr lang="pt-BR" sz="1000"/>
            <a:t>Nesta aba você deverá cadastrar as informações referentes aos treinamentos ministrados a seus funcionários pela sua empresa. Essas informações seão utilizadas para o controle dos treinamentos de cada funcionário.</a:t>
          </a:r>
        </a:p>
      </xdr:txBody>
    </xdr:sp>
    <xdr:clientData/>
  </xdr:twoCellAnchor>
  <xdr:twoCellAnchor editAs="absolute">
    <xdr:from>
      <xdr:col>2</xdr:col>
      <xdr:colOff>1074999</xdr:colOff>
      <xdr:row>0</xdr:row>
      <xdr:rowOff>0</xdr:rowOff>
    </xdr:from>
    <xdr:to>
      <xdr:col>2</xdr:col>
      <xdr:colOff>1866999</xdr:colOff>
      <xdr:row>1</xdr:row>
      <xdr:rowOff>15000</xdr:rowOff>
    </xdr:to>
    <xdr:sp macro="" textlink="">
      <xdr:nvSpPr>
        <xdr:cNvPr id="6" name="Retângulo 5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59780814-C7F9-4922-9F89-14605BB9382F}"/>
            </a:ext>
          </a:extLst>
        </xdr:cNvPr>
        <xdr:cNvSpPr/>
      </xdr:nvSpPr>
      <xdr:spPr>
        <a:xfrm>
          <a:off x="1865574" y="0"/>
          <a:ext cx="792000" cy="396000"/>
        </a:xfrm>
        <a:prstGeom prst="rect">
          <a:avLst/>
        </a:prstGeom>
        <a:solidFill>
          <a:schemeClr val="accent1"/>
        </a:solidFill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CADASTRO</a:t>
          </a:r>
        </a:p>
      </xdr:txBody>
    </xdr:sp>
    <xdr:clientData/>
  </xdr:twoCellAnchor>
  <xdr:twoCellAnchor editAs="absolute">
    <xdr:from>
      <xdr:col>2</xdr:col>
      <xdr:colOff>1924574</xdr:colOff>
      <xdr:row>0</xdr:row>
      <xdr:rowOff>0</xdr:rowOff>
    </xdr:from>
    <xdr:to>
      <xdr:col>2</xdr:col>
      <xdr:colOff>2716574</xdr:colOff>
      <xdr:row>1</xdr:row>
      <xdr:rowOff>15000</xdr:rowOff>
    </xdr:to>
    <xdr:sp macro="" textlink="">
      <xdr:nvSpPr>
        <xdr:cNvPr id="7" name="Retângulo 6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4D6D05B1-42C8-47E2-90C8-8606C977F2FF}"/>
            </a:ext>
          </a:extLst>
        </xdr:cNvPr>
        <xdr:cNvSpPr/>
      </xdr:nvSpPr>
      <xdr:spPr>
        <a:xfrm>
          <a:off x="2715149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CONSULTA</a:t>
          </a:r>
        </a:p>
      </xdr:txBody>
    </xdr:sp>
    <xdr:clientData/>
  </xdr:twoCellAnchor>
  <xdr:twoCellAnchor editAs="absolute">
    <xdr:from>
      <xdr:col>2</xdr:col>
      <xdr:colOff>3609962</xdr:colOff>
      <xdr:row>0</xdr:row>
      <xdr:rowOff>0</xdr:rowOff>
    </xdr:from>
    <xdr:to>
      <xdr:col>2</xdr:col>
      <xdr:colOff>4655070</xdr:colOff>
      <xdr:row>1</xdr:row>
      <xdr:rowOff>15000</xdr:rowOff>
    </xdr:to>
    <xdr:sp macro="" textlink="">
      <xdr:nvSpPr>
        <xdr:cNvPr id="8" name="Retângulo 7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4400537" y="0"/>
          <a:ext cx="1045108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TREINAMENTO</a:t>
          </a:r>
        </a:p>
      </xdr:txBody>
    </xdr:sp>
    <xdr:clientData/>
  </xdr:twoCellAnchor>
  <xdr:twoCellAnchor editAs="absolute">
    <xdr:from>
      <xdr:col>11</xdr:col>
      <xdr:colOff>319070</xdr:colOff>
      <xdr:row>0</xdr:row>
      <xdr:rowOff>0</xdr:rowOff>
    </xdr:from>
    <xdr:to>
      <xdr:col>12</xdr:col>
      <xdr:colOff>573470</xdr:colOff>
      <xdr:row>1</xdr:row>
      <xdr:rowOff>15000</xdr:rowOff>
    </xdr:to>
    <xdr:sp macro="" textlink="">
      <xdr:nvSpPr>
        <xdr:cNvPr id="9" name="Retângulo 8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76C32809-6107-4C6B-85DF-66702C9AF183}"/>
            </a:ext>
          </a:extLst>
        </xdr:cNvPr>
        <xdr:cNvSpPr/>
      </xdr:nvSpPr>
      <xdr:spPr>
        <a:xfrm>
          <a:off x="10034570" y="0"/>
          <a:ext cx="864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INSTUÇÕES</a:t>
          </a:r>
        </a:p>
      </xdr:txBody>
    </xdr:sp>
    <xdr:clientData/>
  </xdr:twoCellAnchor>
  <xdr:twoCellAnchor editAs="absolute">
    <xdr:from>
      <xdr:col>2</xdr:col>
      <xdr:colOff>2771768</xdr:colOff>
      <xdr:row>0</xdr:row>
      <xdr:rowOff>0</xdr:rowOff>
    </xdr:from>
    <xdr:to>
      <xdr:col>2</xdr:col>
      <xdr:colOff>3563768</xdr:colOff>
      <xdr:row>1</xdr:row>
      <xdr:rowOff>15000</xdr:rowOff>
    </xdr:to>
    <xdr:sp macro="" textlink="">
      <xdr:nvSpPr>
        <xdr:cNvPr id="11" name="Retângulo 10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3562343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ASO</a:t>
          </a:r>
        </a:p>
      </xdr:txBody>
    </xdr:sp>
    <xdr:clientData/>
  </xdr:twoCellAnchor>
  <xdr:twoCellAnchor editAs="absolute">
    <xdr:from>
      <xdr:col>9</xdr:col>
      <xdr:colOff>590543</xdr:colOff>
      <xdr:row>0</xdr:row>
      <xdr:rowOff>0</xdr:rowOff>
    </xdr:from>
    <xdr:to>
      <xdr:col>11</xdr:col>
      <xdr:colOff>235343</xdr:colOff>
      <xdr:row>1</xdr:row>
      <xdr:rowOff>15000</xdr:rowOff>
    </xdr:to>
    <xdr:sp macro="" textlink="">
      <xdr:nvSpPr>
        <xdr:cNvPr id="12" name="Retângulo 11">
          <a:hlinkClick xmlns:r="http://schemas.openxmlformats.org/officeDocument/2006/relationships" r:id="rId6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9086843" y="0"/>
          <a:ext cx="864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4</xdr:col>
      <xdr:colOff>542918</xdr:colOff>
      <xdr:row>0</xdr:row>
      <xdr:rowOff>0</xdr:rowOff>
    </xdr:from>
    <xdr:to>
      <xdr:col>9</xdr:col>
      <xdr:colOff>523193</xdr:colOff>
      <xdr:row>1</xdr:row>
      <xdr:rowOff>15000</xdr:rowOff>
    </xdr:to>
    <xdr:sp macro="" textlink="">
      <xdr:nvSpPr>
        <xdr:cNvPr id="13" name="Retângulo 12">
          <a:hlinkClick xmlns:r="http://schemas.openxmlformats.org/officeDocument/2006/relationships" r:id="rId7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8191493" y="0"/>
          <a:ext cx="828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RELATÓRIO</a:t>
          </a:r>
        </a:p>
      </xdr:txBody>
    </xdr:sp>
    <xdr:clientData/>
  </xdr:twoCellAnchor>
  <xdr:twoCellAnchor editAs="absolute">
    <xdr:from>
      <xdr:col>3</xdr:col>
      <xdr:colOff>1400168</xdr:colOff>
      <xdr:row>0</xdr:row>
      <xdr:rowOff>0</xdr:rowOff>
    </xdr:from>
    <xdr:to>
      <xdr:col>4</xdr:col>
      <xdr:colOff>468143</xdr:colOff>
      <xdr:row>1</xdr:row>
      <xdr:rowOff>15000</xdr:rowOff>
    </xdr:to>
    <xdr:sp macro="" textlink="">
      <xdr:nvSpPr>
        <xdr:cNvPr id="14" name="Retângulo 13">
          <a:hlinkClick xmlns:r="http://schemas.openxmlformats.org/officeDocument/2006/relationships" r:id="rId8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7324718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GRÁFICOS</a:t>
          </a:r>
        </a:p>
      </xdr:txBody>
    </xdr:sp>
    <xdr:clientData/>
  </xdr:twoCellAnchor>
  <xdr:twoCellAnchor editAs="absolute">
    <xdr:from>
      <xdr:col>2</xdr:col>
      <xdr:colOff>4714868</xdr:colOff>
      <xdr:row>0</xdr:row>
      <xdr:rowOff>0</xdr:rowOff>
    </xdr:from>
    <xdr:to>
      <xdr:col>3</xdr:col>
      <xdr:colOff>372893</xdr:colOff>
      <xdr:row>1</xdr:row>
      <xdr:rowOff>15000</xdr:rowOff>
    </xdr:to>
    <xdr:sp macro="" textlink="">
      <xdr:nvSpPr>
        <xdr:cNvPr id="15" name="Retângulo 14">
          <a:hlinkClick xmlns:r="http://schemas.openxmlformats.org/officeDocument/2006/relationships" r:id="rId9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5505443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FÉRIAS</a:t>
          </a:r>
        </a:p>
      </xdr:txBody>
    </xdr:sp>
    <xdr:clientData/>
  </xdr:twoCellAnchor>
  <xdr:twoCellAnchor editAs="absolute">
    <xdr:from>
      <xdr:col>3</xdr:col>
      <xdr:colOff>438143</xdr:colOff>
      <xdr:row>0</xdr:row>
      <xdr:rowOff>0</xdr:rowOff>
    </xdr:from>
    <xdr:to>
      <xdr:col>3</xdr:col>
      <xdr:colOff>1338143</xdr:colOff>
      <xdr:row>1</xdr:row>
      <xdr:rowOff>15000</xdr:rowOff>
    </xdr:to>
    <xdr:sp macro="" textlink="">
      <xdr:nvSpPr>
        <xdr:cNvPr id="16" name="Retângulo 15">
          <a:hlinkClick xmlns:r="http://schemas.openxmlformats.org/officeDocument/2006/relationships" r:id="rId10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6362693" y="0"/>
          <a:ext cx="900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RESULTADOS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2</xdr:col>
      <xdr:colOff>171608</xdr:colOff>
      <xdr:row>0</xdr:row>
      <xdr:rowOff>378000</xdr:rowOff>
    </xdr:to>
    <xdr:pic>
      <xdr:nvPicPr>
        <xdr:cNvPr id="17" name="Imagem 16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62183" cy="378000"/>
        </a:xfrm>
        <a:prstGeom prst="rect">
          <a:avLst/>
        </a:prstGeom>
      </xdr:spPr>
    </xdr:pic>
    <xdr:clientData/>
  </xdr:twoCellAnchor>
  <xdr:twoCellAnchor editAs="absolute">
    <xdr:from>
      <xdr:col>2</xdr:col>
      <xdr:colOff>1057275</xdr:colOff>
      <xdr:row>1</xdr:row>
      <xdr:rowOff>47625</xdr:rowOff>
    </xdr:from>
    <xdr:to>
      <xdr:col>2</xdr:col>
      <xdr:colOff>1993275</xdr:colOff>
      <xdr:row>2</xdr:row>
      <xdr:rowOff>28575</xdr:rowOff>
    </xdr:to>
    <xdr:sp macro="" textlink="">
      <xdr:nvSpPr>
        <xdr:cNvPr id="22" name="Retângulo 2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DA51B8B2-F2D7-4326-A77A-BE56CE7C72D4}"/>
            </a:ext>
          </a:extLst>
        </xdr:cNvPr>
        <xdr:cNvSpPr/>
      </xdr:nvSpPr>
      <xdr:spPr>
        <a:xfrm>
          <a:off x="1847850" y="428625"/>
          <a:ext cx="936000" cy="295275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Funcionários</a:t>
          </a:r>
        </a:p>
      </xdr:txBody>
    </xdr:sp>
    <xdr:clientData/>
  </xdr:twoCellAnchor>
  <xdr:twoCellAnchor editAs="absolute">
    <xdr:from>
      <xdr:col>2</xdr:col>
      <xdr:colOff>2039673</xdr:colOff>
      <xdr:row>1</xdr:row>
      <xdr:rowOff>47625</xdr:rowOff>
    </xdr:from>
    <xdr:to>
      <xdr:col>2</xdr:col>
      <xdr:colOff>2975673</xdr:colOff>
      <xdr:row>2</xdr:row>
      <xdr:rowOff>28575</xdr:rowOff>
    </xdr:to>
    <xdr:sp macro="" textlink="">
      <xdr:nvSpPr>
        <xdr:cNvPr id="23" name="Retângulo 22">
          <a:hlinkClick xmlns:r="http://schemas.openxmlformats.org/officeDocument/2006/relationships" r:id="rId12"/>
          <a:extLst>
            <a:ext uri="{FF2B5EF4-FFF2-40B4-BE49-F238E27FC236}">
              <a16:creationId xmlns="" xmlns:a16="http://schemas.microsoft.com/office/drawing/2014/main" id="{8F7A2942-91AE-4BCE-8A2B-ACBDBE83EEAE}"/>
            </a:ext>
          </a:extLst>
        </xdr:cNvPr>
        <xdr:cNvSpPr/>
      </xdr:nvSpPr>
      <xdr:spPr>
        <a:xfrm>
          <a:off x="2830248" y="428625"/>
          <a:ext cx="936000" cy="295275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Treinamentos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0</xdr:col>
      <xdr:colOff>0</xdr:colOff>
      <xdr:row>5</xdr:row>
      <xdr:rowOff>174625</xdr:rowOff>
    </xdr:to>
    <xdr:pic>
      <xdr:nvPicPr>
        <xdr:cNvPr id="3" name="Picture 3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2475" y="190500"/>
          <a:ext cx="0" cy="355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0</xdr:colOff>
      <xdr:row>5</xdr:row>
      <xdr:rowOff>123825</xdr:rowOff>
    </xdr:to>
    <xdr:pic>
      <xdr:nvPicPr>
        <xdr:cNvPr id="4" name="Picture 3">
          <a:extLst>
            <a:ext uri="{FF2B5EF4-FFF2-40B4-BE49-F238E27FC236}">
              <a16:creationId xmlns=""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2475" y="190500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0</xdr:colOff>
      <xdr:row>5</xdr:row>
      <xdr:rowOff>136525</xdr:rowOff>
    </xdr:to>
    <xdr:pic>
      <xdr:nvPicPr>
        <xdr:cNvPr id="5" name="Picture 3">
          <a:extLst>
            <a:ext uri="{FF2B5EF4-FFF2-40B4-BE49-F238E27FC236}">
              <a16:creationId xmlns=""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2475" y="190500"/>
          <a:ext cx="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0</xdr:colOff>
      <xdr:row>5</xdr:row>
      <xdr:rowOff>174625</xdr:rowOff>
    </xdr:to>
    <xdr:pic>
      <xdr:nvPicPr>
        <xdr:cNvPr id="6" name="Picture 3">
          <a:extLst>
            <a:ext uri="{FF2B5EF4-FFF2-40B4-BE49-F238E27FC236}">
              <a16:creationId xmlns=""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2475" y="190500"/>
          <a:ext cx="0" cy="355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0</xdr:colOff>
      <xdr:row>5</xdr:row>
      <xdr:rowOff>123825</xdr:rowOff>
    </xdr:to>
    <xdr:pic>
      <xdr:nvPicPr>
        <xdr:cNvPr id="7" name="Picture 3">
          <a:extLst>
            <a:ext uri="{FF2B5EF4-FFF2-40B4-BE49-F238E27FC236}">
              <a16:creationId xmlns=""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2475" y="190500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0</xdr:colOff>
      <xdr:row>5</xdr:row>
      <xdr:rowOff>136525</xdr:rowOff>
    </xdr:to>
    <xdr:pic>
      <xdr:nvPicPr>
        <xdr:cNvPr id="8" name="Picture 3">
          <a:extLst>
            <a:ext uri="{FF2B5EF4-FFF2-40B4-BE49-F238E27FC236}">
              <a16:creationId xmlns="" xmlns:a16="http://schemas.microsoft.com/office/drawing/2014/main" id="{00000000-0008-0000-04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2475" y="190500"/>
          <a:ext cx="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2</xdr:col>
      <xdr:colOff>1819275</xdr:colOff>
      <xdr:row>2</xdr:row>
      <xdr:rowOff>66675</xdr:rowOff>
    </xdr:from>
    <xdr:to>
      <xdr:col>7</xdr:col>
      <xdr:colOff>238125</xdr:colOff>
      <xdr:row>4</xdr:row>
      <xdr:rowOff>9525</xdr:rowOff>
    </xdr:to>
    <xdr:sp macro="" textlink="">
      <xdr:nvSpPr>
        <xdr:cNvPr id="21" name="CaixaDeTexto 20">
          <a:extLst>
            <a:ext uri="{FF2B5EF4-FFF2-40B4-BE49-F238E27FC236}">
              <a16:creationId xmlns="" xmlns:a16="http://schemas.microsoft.com/office/drawing/2014/main" id="{00000000-0008-0000-0400-000015000000}"/>
            </a:ext>
          </a:extLst>
        </xdr:cNvPr>
        <xdr:cNvSpPr txBox="1"/>
      </xdr:nvSpPr>
      <xdr:spPr>
        <a:xfrm>
          <a:off x="4371975" y="762000"/>
          <a:ext cx="4838700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r"/>
          <a:r>
            <a:rPr lang="pt-BR" sz="1000"/>
            <a:t>Nesta aba você pode realizar</a:t>
          </a:r>
          <a:r>
            <a:rPr lang="pt-BR" sz="1000" baseline="0"/>
            <a:t> uma busca em todo seu banco de dados de um determinado funcionário, bastando para isso informar a matrícula no campo Matrícula de cor laranja.</a:t>
          </a:r>
          <a:endParaRPr lang="pt-BR" sz="1000"/>
        </a:p>
      </xdr:txBody>
    </xdr:sp>
    <xdr:clientData/>
  </xdr:twoCellAnchor>
  <xdr:twoCellAnchor editAs="absolute">
    <xdr:from>
      <xdr:col>1</xdr:col>
      <xdr:colOff>1684599</xdr:colOff>
      <xdr:row>0</xdr:row>
      <xdr:rowOff>0</xdr:rowOff>
    </xdr:from>
    <xdr:to>
      <xdr:col>2</xdr:col>
      <xdr:colOff>104874</xdr:colOff>
      <xdr:row>1</xdr:row>
      <xdr:rowOff>15000</xdr:rowOff>
    </xdr:to>
    <xdr:sp macro="" textlink="">
      <xdr:nvSpPr>
        <xdr:cNvPr id="9" name="Retângulo 8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59780814-C7F9-4922-9F89-14605BB9382F}"/>
            </a:ext>
          </a:extLst>
        </xdr:cNvPr>
        <xdr:cNvSpPr/>
      </xdr:nvSpPr>
      <xdr:spPr>
        <a:xfrm>
          <a:off x="1865574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CADASTRO</a:t>
          </a:r>
        </a:p>
      </xdr:txBody>
    </xdr:sp>
    <xdr:clientData/>
  </xdr:twoCellAnchor>
  <xdr:twoCellAnchor editAs="absolute">
    <xdr:from>
      <xdr:col>2</xdr:col>
      <xdr:colOff>162449</xdr:colOff>
      <xdr:row>0</xdr:row>
      <xdr:rowOff>0</xdr:rowOff>
    </xdr:from>
    <xdr:to>
      <xdr:col>2</xdr:col>
      <xdr:colOff>954449</xdr:colOff>
      <xdr:row>1</xdr:row>
      <xdr:rowOff>15000</xdr:rowOff>
    </xdr:to>
    <xdr:sp macro="" textlink="">
      <xdr:nvSpPr>
        <xdr:cNvPr id="10" name="Retângulo 9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4D6D05B1-42C8-47E2-90C8-8606C977F2FF}"/>
            </a:ext>
          </a:extLst>
        </xdr:cNvPr>
        <xdr:cNvSpPr/>
      </xdr:nvSpPr>
      <xdr:spPr>
        <a:xfrm>
          <a:off x="2715149" y="0"/>
          <a:ext cx="792000" cy="396000"/>
        </a:xfrm>
        <a:prstGeom prst="rect">
          <a:avLst/>
        </a:prstGeom>
        <a:solidFill>
          <a:schemeClr val="accent1"/>
        </a:solidFill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CONSULTA</a:t>
          </a:r>
        </a:p>
      </xdr:txBody>
    </xdr:sp>
    <xdr:clientData/>
  </xdr:twoCellAnchor>
  <xdr:twoCellAnchor editAs="absolute">
    <xdr:from>
      <xdr:col>2</xdr:col>
      <xdr:colOff>1847837</xdr:colOff>
      <xdr:row>0</xdr:row>
      <xdr:rowOff>0</xdr:rowOff>
    </xdr:from>
    <xdr:to>
      <xdr:col>2</xdr:col>
      <xdr:colOff>2892945</xdr:colOff>
      <xdr:row>1</xdr:row>
      <xdr:rowOff>15000</xdr:rowOff>
    </xdr:to>
    <xdr:sp macro="" textlink="">
      <xdr:nvSpPr>
        <xdr:cNvPr id="11" name="Retângulo 10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4400537" y="0"/>
          <a:ext cx="1045108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TREINAMENTO</a:t>
          </a:r>
        </a:p>
      </xdr:txBody>
    </xdr:sp>
    <xdr:clientData/>
  </xdr:twoCellAnchor>
  <xdr:twoCellAnchor editAs="absolute">
    <xdr:from>
      <xdr:col>8</xdr:col>
      <xdr:colOff>471470</xdr:colOff>
      <xdr:row>0</xdr:row>
      <xdr:rowOff>0</xdr:rowOff>
    </xdr:from>
    <xdr:to>
      <xdr:col>10</xdr:col>
      <xdr:colOff>154370</xdr:colOff>
      <xdr:row>1</xdr:row>
      <xdr:rowOff>15000</xdr:rowOff>
    </xdr:to>
    <xdr:sp macro="" textlink="">
      <xdr:nvSpPr>
        <xdr:cNvPr id="12" name="Retângulo 11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76C32809-6107-4C6B-85DF-66702C9AF183}"/>
            </a:ext>
          </a:extLst>
        </xdr:cNvPr>
        <xdr:cNvSpPr/>
      </xdr:nvSpPr>
      <xdr:spPr>
        <a:xfrm>
          <a:off x="10034570" y="0"/>
          <a:ext cx="864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INSTUÇÕES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1</xdr:col>
      <xdr:colOff>781208</xdr:colOff>
      <xdr:row>0</xdr:row>
      <xdr:rowOff>378000</xdr:rowOff>
    </xdr:to>
    <xdr:pic>
      <xdr:nvPicPr>
        <xdr:cNvPr id="13" name="Imagem 12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62183" cy="378000"/>
        </a:xfrm>
        <a:prstGeom prst="rect">
          <a:avLst/>
        </a:prstGeom>
      </xdr:spPr>
    </xdr:pic>
    <xdr:clientData/>
  </xdr:twoCellAnchor>
  <xdr:twoCellAnchor editAs="absolute">
    <xdr:from>
      <xdr:col>2</xdr:col>
      <xdr:colOff>1009643</xdr:colOff>
      <xdr:row>0</xdr:row>
      <xdr:rowOff>0</xdr:rowOff>
    </xdr:from>
    <xdr:to>
      <xdr:col>2</xdr:col>
      <xdr:colOff>1801643</xdr:colOff>
      <xdr:row>1</xdr:row>
      <xdr:rowOff>15000</xdr:rowOff>
    </xdr:to>
    <xdr:sp macro="" textlink="">
      <xdr:nvSpPr>
        <xdr:cNvPr id="14" name="Retângulo 13">
          <a:hlinkClick xmlns:r="http://schemas.openxmlformats.org/officeDocument/2006/relationships" r:id="rId7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3562343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ASO</a:t>
          </a:r>
        </a:p>
      </xdr:txBody>
    </xdr:sp>
    <xdr:clientData/>
  </xdr:twoCellAnchor>
  <xdr:twoCellAnchor editAs="absolute">
    <xdr:from>
      <xdr:col>7</xdr:col>
      <xdr:colOff>114293</xdr:colOff>
      <xdr:row>0</xdr:row>
      <xdr:rowOff>0</xdr:rowOff>
    </xdr:from>
    <xdr:to>
      <xdr:col>8</xdr:col>
      <xdr:colOff>387743</xdr:colOff>
      <xdr:row>1</xdr:row>
      <xdr:rowOff>15000</xdr:rowOff>
    </xdr:to>
    <xdr:sp macro="" textlink="">
      <xdr:nvSpPr>
        <xdr:cNvPr id="15" name="Retângulo 14">
          <a:hlinkClick xmlns:r="http://schemas.openxmlformats.org/officeDocument/2006/relationships" r:id="rId8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9086843" y="0"/>
          <a:ext cx="864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5</xdr:col>
      <xdr:colOff>400043</xdr:colOff>
      <xdr:row>0</xdr:row>
      <xdr:rowOff>0</xdr:rowOff>
    </xdr:from>
    <xdr:to>
      <xdr:col>7</xdr:col>
      <xdr:colOff>46943</xdr:colOff>
      <xdr:row>1</xdr:row>
      <xdr:rowOff>15000</xdr:rowOff>
    </xdr:to>
    <xdr:sp macro="" textlink="">
      <xdr:nvSpPr>
        <xdr:cNvPr id="16" name="Retângulo 15">
          <a:hlinkClick xmlns:r="http://schemas.openxmlformats.org/officeDocument/2006/relationships" r:id="rId9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8191493" y="0"/>
          <a:ext cx="828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RELATÓRIO</a:t>
          </a:r>
        </a:p>
      </xdr:txBody>
    </xdr:sp>
    <xdr:clientData/>
  </xdr:twoCellAnchor>
  <xdr:twoCellAnchor editAs="absolute">
    <xdr:from>
      <xdr:col>4</xdr:col>
      <xdr:colOff>123818</xdr:colOff>
      <xdr:row>0</xdr:row>
      <xdr:rowOff>0</xdr:rowOff>
    </xdr:from>
    <xdr:to>
      <xdr:col>5</xdr:col>
      <xdr:colOff>325268</xdr:colOff>
      <xdr:row>1</xdr:row>
      <xdr:rowOff>15000</xdr:rowOff>
    </xdr:to>
    <xdr:sp macro="" textlink="">
      <xdr:nvSpPr>
        <xdr:cNvPr id="17" name="Retângulo 16">
          <a:hlinkClick xmlns:r="http://schemas.openxmlformats.org/officeDocument/2006/relationships" r:id="rId10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7324718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GRÁFICOS</a:t>
          </a:r>
        </a:p>
      </xdr:txBody>
    </xdr:sp>
    <xdr:clientData/>
  </xdr:twoCellAnchor>
  <xdr:twoCellAnchor editAs="absolute">
    <xdr:from>
      <xdr:col>2</xdr:col>
      <xdr:colOff>2952743</xdr:colOff>
      <xdr:row>0</xdr:row>
      <xdr:rowOff>0</xdr:rowOff>
    </xdr:from>
    <xdr:to>
      <xdr:col>2</xdr:col>
      <xdr:colOff>3744743</xdr:colOff>
      <xdr:row>1</xdr:row>
      <xdr:rowOff>15000</xdr:rowOff>
    </xdr:to>
    <xdr:sp macro="" textlink="">
      <xdr:nvSpPr>
        <xdr:cNvPr id="18" name="Retângulo 17">
          <a:hlinkClick xmlns:r="http://schemas.openxmlformats.org/officeDocument/2006/relationships" r:id="rId11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5505443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FÉRIAS</a:t>
          </a:r>
        </a:p>
      </xdr:txBody>
    </xdr:sp>
    <xdr:clientData/>
  </xdr:twoCellAnchor>
  <xdr:twoCellAnchor editAs="absolute">
    <xdr:from>
      <xdr:col>2</xdr:col>
      <xdr:colOff>3809993</xdr:colOff>
      <xdr:row>0</xdr:row>
      <xdr:rowOff>0</xdr:rowOff>
    </xdr:from>
    <xdr:to>
      <xdr:col>4</xdr:col>
      <xdr:colOff>61793</xdr:colOff>
      <xdr:row>1</xdr:row>
      <xdr:rowOff>15000</xdr:rowOff>
    </xdr:to>
    <xdr:sp macro="" textlink="">
      <xdr:nvSpPr>
        <xdr:cNvPr id="19" name="Retângulo 18">
          <a:hlinkClick xmlns:r="http://schemas.openxmlformats.org/officeDocument/2006/relationships" r:id="rId12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6362693" y="0"/>
          <a:ext cx="900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RESULTADOS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1123950</xdr:colOff>
      <xdr:row>2</xdr:row>
      <xdr:rowOff>27518</xdr:rowOff>
    </xdr:from>
    <xdr:to>
      <xdr:col>8</xdr:col>
      <xdr:colOff>657225</xdr:colOff>
      <xdr:row>3</xdr:row>
      <xdr:rowOff>247650</xdr:rowOff>
    </xdr:to>
    <xdr:sp macro="" textlink="">
      <xdr:nvSpPr>
        <xdr:cNvPr id="2" name="CaixaDeTexto 1">
          <a:extLst>
            <a:ext uri="{FF2B5EF4-FFF2-40B4-BE49-F238E27FC236}">
              <a16:creationId xmlns="" xmlns:a16="http://schemas.microsoft.com/office/drawing/2014/main" id="{00000000-0008-0000-0500-000012000000}"/>
            </a:ext>
          </a:extLst>
        </xdr:cNvPr>
        <xdr:cNvSpPr txBox="1"/>
      </xdr:nvSpPr>
      <xdr:spPr>
        <a:xfrm>
          <a:off x="6067425" y="722843"/>
          <a:ext cx="4762500" cy="4677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r"/>
          <a:r>
            <a:rPr lang="pt-BR" sz="1000"/>
            <a:t>Nesta aba você fará o lançamento dos exâmes realizados por cada funcinário, informando a data do exame, a data de validade e o nome da clínica onde foi realizado o exame.</a:t>
          </a:r>
        </a:p>
      </xdr:txBody>
    </xdr:sp>
    <xdr:clientData/>
  </xdr:twoCellAnchor>
  <xdr:twoCellAnchor editAs="absolute">
    <xdr:from>
      <xdr:col>1</xdr:col>
      <xdr:colOff>1684599</xdr:colOff>
      <xdr:row>0</xdr:row>
      <xdr:rowOff>0</xdr:rowOff>
    </xdr:from>
    <xdr:to>
      <xdr:col>2</xdr:col>
      <xdr:colOff>276324</xdr:colOff>
      <xdr:row>1</xdr:row>
      <xdr:rowOff>15000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59780814-C7F9-4922-9F89-14605BB9382F}"/>
            </a:ext>
          </a:extLst>
        </xdr:cNvPr>
        <xdr:cNvSpPr/>
      </xdr:nvSpPr>
      <xdr:spPr>
        <a:xfrm>
          <a:off x="1865574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CADASTRO</a:t>
          </a:r>
        </a:p>
      </xdr:txBody>
    </xdr:sp>
    <xdr:clientData/>
  </xdr:twoCellAnchor>
  <xdr:twoCellAnchor editAs="absolute">
    <xdr:from>
      <xdr:col>2</xdr:col>
      <xdr:colOff>333899</xdr:colOff>
      <xdr:row>0</xdr:row>
      <xdr:rowOff>0</xdr:rowOff>
    </xdr:from>
    <xdr:to>
      <xdr:col>3</xdr:col>
      <xdr:colOff>354374</xdr:colOff>
      <xdr:row>1</xdr:row>
      <xdr:rowOff>15000</xdr:rowOff>
    </xdr:to>
    <xdr:sp macro="" textlink="">
      <xdr:nvSpPr>
        <xdr:cNvPr id="4" name="Retângulo 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4D6D05B1-42C8-47E2-90C8-8606C977F2FF}"/>
            </a:ext>
          </a:extLst>
        </xdr:cNvPr>
        <xdr:cNvSpPr/>
      </xdr:nvSpPr>
      <xdr:spPr>
        <a:xfrm>
          <a:off x="2715149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CONSULTA</a:t>
          </a:r>
        </a:p>
      </xdr:txBody>
    </xdr:sp>
    <xdr:clientData/>
  </xdr:twoCellAnchor>
  <xdr:twoCellAnchor editAs="absolute">
    <xdr:from>
      <xdr:col>4</xdr:col>
      <xdr:colOff>352412</xdr:colOff>
      <xdr:row>0</xdr:row>
      <xdr:rowOff>0</xdr:rowOff>
    </xdr:from>
    <xdr:to>
      <xdr:col>5</xdr:col>
      <xdr:colOff>502170</xdr:colOff>
      <xdr:row>1</xdr:row>
      <xdr:rowOff>15000</xdr:rowOff>
    </xdr:to>
    <xdr:sp macro="" textlink="">
      <xdr:nvSpPr>
        <xdr:cNvPr id="5" name="Retângulo 4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4400537" y="0"/>
          <a:ext cx="1045108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TREINAMENTO</a:t>
          </a:r>
        </a:p>
      </xdr:txBody>
    </xdr:sp>
    <xdr:clientData/>
  </xdr:twoCellAnchor>
  <xdr:twoCellAnchor editAs="absolute">
    <xdr:from>
      <xdr:col>7</xdr:col>
      <xdr:colOff>776270</xdr:colOff>
      <xdr:row>0</xdr:row>
      <xdr:rowOff>0</xdr:rowOff>
    </xdr:from>
    <xdr:to>
      <xdr:col>9</xdr:col>
      <xdr:colOff>11495</xdr:colOff>
      <xdr:row>1</xdr:row>
      <xdr:rowOff>15000</xdr:rowOff>
    </xdr:to>
    <xdr:sp macro="" textlink="">
      <xdr:nvSpPr>
        <xdr:cNvPr id="6" name="Retângulo 5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76C32809-6107-4C6B-85DF-66702C9AF183}"/>
            </a:ext>
          </a:extLst>
        </xdr:cNvPr>
        <xdr:cNvSpPr/>
      </xdr:nvSpPr>
      <xdr:spPr>
        <a:xfrm>
          <a:off x="10034570" y="0"/>
          <a:ext cx="864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INSTUÇÕES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1</xdr:col>
      <xdr:colOff>781208</xdr:colOff>
      <xdr:row>0</xdr:row>
      <xdr:rowOff>378000</xdr:rowOff>
    </xdr:to>
    <xdr:pic>
      <xdr:nvPicPr>
        <xdr:cNvPr id="7" name="Imagem 6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62183" cy="378000"/>
        </a:xfrm>
        <a:prstGeom prst="rect">
          <a:avLst/>
        </a:prstGeom>
      </xdr:spPr>
    </xdr:pic>
    <xdr:clientData/>
  </xdr:twoCellAnchor>
  <xdr:twoCellAnchor editAs="absolute">
    <xdr:from>
      <xdr:col>3</xdr:col>
      <xdr:colOff>409568</xdr:colOff>
      <xdr:row>0</xdr:row>
      <xdr:rowOff>0</xdr:rowOff>
    </xdr:from>
    <xdr:to>
      <xdr:col>4</xdr:col>
      <xdr:colOff>306218</xdr:colOff>
      <xdr:row>1</xdr:row>
      <xdr:rowOff>15000</xdr:rowOff>
    </xdr:to>
    <xdr:sp macro="" textlink="">
      <xdr:nvSpPr>
        <xdr:cNvPr id="8" name="Retângulo 7">
          <a:hlinkClick xmlns:r="http://schemas.openxmlformats.org/officeDocument/2006/relationships" r:id="rId6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3562343" y="0"/>
          <a:ext cx="792000" cy="396000"/>
        </a:xfrm>
        <a:prstGeom prst="rect">
          <a:avLst/>
        </a:prstGeom>
        <a:solidFill>
          <a:schemeClr val="accent1"/>
        </a:solidFill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ASO</a:t>
          </a:r>
        </a:p>
      </xdr:txBody>
    </xdr:sp>
    <xdr:clientData/>
  </xdr:twoCellAnchor>
  <xdr:twoCellAnchor editAs="absolute">
    <xdr:from>
      <xdr:col>6</xdr:col>
      <xdr:colOff>1581143</xdr:colOff>
      <xdr:row>0</xdr:row>
      <xdr:rowOff>0</xdr:rowOff>
    </xdr:from>
    <xdr:to>
      <xdr:col>7</xdr:col>
      <xdr:colOff>692543</xdr:colOff>
      <xdr:row>1</xdr:row>
      <xdr:rowOff>15000</xdr:rowOff>
    </xdr:to>
    <xdr:sp macro="" textlink="">
      <xdr:nvSpPr>
        <xdr:cNvPr id="9" name="Retângulo 8">
          <a:hlinkClick xmlns:r="http://schemas.openxmlformats.org/officeDocument/2006/relationships" r:id="rId7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9086843" y="0"/>
          <a:ext cx="864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6</xdr:col>
      <xdr:colOff>685793</xdr:colOff>
      <xdr:row>0</xdr:row>
      <xdr:rowOff>0</xdr:rowOff>
    </xdr:from>
    <xdr:to>
      <xdr:col>6</xdr:col>
      <xdr:colOff>1513793</xdr:colOff>
      <xdr:row>1</xdr:row>
      <xdr:rowOff>15000</xdr:rowOff>
    </xdr:to>
    <xdr:sp macro="" textlink="">
      <xdr:nvSpPr>
        <xdr:cNvPr id="10" name="Retângulo 9">
          <a:hlinkClick xmlns:r="http://schemas.openxmlformats.org/officeDocument/2006/relationships" r:id="rId8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8191493" y="0"/>
          <a:ext cx="828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RELATÓRIO</a:t>
          </a:r>
        </a:p>
      </xdr:txBody>
    </xdr:sp>
    <xdr:clientData/>
  </xdr:twoCellAnchor>
  <xdr:twoCellAnchor editAs="absolute">
    <xdr:from>
      <xdr:col>5</xdr:col>
      <xdr:colOff>2381243</xdr:colOff>
      <xdr:row>0</xdr:row>
      <xdr:rowOff>0</xdr:rowOff>
    </xdr:from>
    <xdr:to>
      <xdr:col>6</xdr:col>
      <xdr:colOff>611018</xdr:colOff>
      <xdr:row>1</xdr:row>
      <xdr:rowOff>15000</xdr:rowOff>
    </xdr:to>
    <xdr:sp macro="" textlink="">
      <xdr:nvSpPr>
        <xdr:cNvPr id="11" name="Retângulo 10">
          <a:hlinkClick xmlns:r="http://schemas.openxmlformats.org/officeDocument/2006/relationships" r:id="rId9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7324718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GRÁFICOS</a:t>
          </a:r>
        </a:p>
      </xdr:txBody>
    </xdr:sp>
    <xdr:clientData/>
  </xdr:twoCellAnchor>
  <xdr:twoCellAnchor editAs="absolute">
    <xdr:from>
      <xdr:col>5</xdr:col>
      <xdr:colOff>561968</xdr:colOff>
      <xdr:row>0</xdr:row>
      <xdr:rowOff>0</xdr:rowOff>
    </xdr:from>
    <xdr:to>
      <xdr:col>5</xdr:col>
      <xdr:colOff>1353968</xdr:colOff>
      <xdr:row>1</xdr:row>
      <xdr:rowOff>15000</xdr:rowOff>
    </xdr:to>
    <xdr:sp macro="" textlink="">
      <xdr:nvSpPr>
        <xdr:cNvPr id="12" name="Retângulo 11">
          <a:hlinkClick xmlns:r="http://schemas.openxmlformats.org/officeDocument/2006/relationships" r:id="rId10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5505443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FÉRIAS</a:t>
          </a:r>
        </a:p>
      </xdr:txBody>
    </xdr:sp>
    <xdr:clientData/>
  </xdr:twoCellAnchor>
  <xdr:twoCellAnchor editAs="absolute">
    <xdr:from>
      <xdr:col>5</xdr:col>
      <xdr:colOff>1419218</xdr:colOff>
      <xdr:row>0</xdr:row>
      <xdr:rowOff>0</xdr:rowOff>
    </xdr:from>
    <xdr:to>
      <xdr:col>5</xdr:col>
      <xdr:colOff>2319218</xdr:colOff>
      <xdr:row>1</xdr:row>
      <xdr:rowOff>15000</xdr:rowOff>
    </xdr:to>
    <xdr:sp macro="" textlink="">
      <xdr:nvSpPr>
        <xdr:cNvPr id="13" name="Retângulo 12">
          <a:hlinkClick xmlns:r="http://schemas.openxmlformats.org/officeDocument/2006/relationships" r:id="rId11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6362693" y="0"/>
          <a:ext cx="900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RESULTADOS</a:t>
          </a:r>
        </a:p>
      </xdr:txBody>
    </xdr:sp>
    <xdr:clientData/>
  </xdr:twoCellAnchor>
  <xdr:twoCellAnchor editAs="absolute">
    <xdr:from>
      <xdr:col>1</xdr:col>
      <xdr:colOff>1684599</xdr:colOff>
      <xdr:row>1</xdr:row>
      <xdr:rowOff>47625</xdr:rowOff>
    </xdr:from>
    <xdr:to>
      <xdr:col>2</xdr:col>
      <xdr:colOff>420324</xdr:colOff>
      <xdr:row>2</xdr:row>
      <xdr:rowOff>28575</xdr:rowOff>
    </xdr:to>
    <xdr:sp macro="" textlink="">
      <xdr:nvSpPr>
        <xdr:cNvPr id="14" name="Retângulo 13">
          <a:hlinkClick xmlns:r="http://schemas.openxmlformats.org/officeDocument/2006/relationships" r:id="rId6"/>
          <a:extLst>
            <a:ext uri="{FF2B5EF4-FFF2-40B4-BE49-F238E27FC236}">
              <a16:creationId xmlns="" xmlns:a16="http://schemas.microsoft.com/office/drawing/2014/main" id="{DA51B8B2-F2D7-4326-A77A-BE56CE7C72D4}"/>
            </a:ext>
          </a:extLst>
        </xdr:cNvPr>
        <xdr:cNvSpPr/>
      </xdr:nvSpPr>
      <xdr:spPr>
        <a:xfrm>
          <a:off x="1865574" y="428625"/>
          <a:ext cx="936000" cy="295275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Lançamento</a:t>
          </a:r>
        </a:p>
      </xdr:txBody>
    </xdr:sp>
    <xdr:clientData/>
  </xdr:twoCellAnchor>
  <xdr:twoCellAnchor editAs="absolute">
    <xdr:from>
      <xdr:col>2</xdr:col>
      <xdr:colOff>506148</xdr:colOff>
      <xdr:row>1</xdr:row>
      <xdr:rowOff>47625</xdr:rowOff>
    </xdr:from>
    <xdr:to>
      <xdr:col>3</xdr:col>
      <xdr:colOff>670623</xdr:colOff>
      <xdr:row>2</xdr:row>
      <xdr:rowOff>28575</xdr:rowOff>
    </xdr:to>
    <xdr:sp macro="" textlink="">
      <xdr:nvSpPr>
        <xdr:cNvPr id="15" name="Retângulo 14">
          <a:hlinkClick xmlns:r="http://schemas.openxmlformats.org/officeDocument/2006/relationships" r:id="rId12"/>
          <a:extLst>
            <a:ext uri="{FF2B5EF4-FFF2-40B4-BE49-F238E27FC236}">
              <a16:creationId xmlns="" xmlns:a16="http://schemas.microsoft.com/office/drawing/2014/main" id="{8F7A2942-91AE-4BCE-8A2B-ACBDBE83EEAE}"/>
            </a:ext>
          </a:extLst>
        </xdr:cNvPr>
        <xdr:cNvSpPr/>
      </xdr:nvSpPr>
      <xdr:spPr>
        <a:xfrm>
          <a:off x="2887398" y="428625"/>
          <a:ext cx="936000" cy="295275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Controle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742950</xdr:colOff>
      <xdr:row>2</xdr:row>
      <xdr:rowOff>54253</xdr:rowOff>
    </xdr:from>
    <xdr:ext cx="5868000" cy="385738"/>
    <xdr:sp macro="" textlink="">
      <xdr:nvSpPr>
        <xdr:cNvPr id="18" name="CaixaDeTexto 17">
          <a:extLst>
            <a:ext uri="{FF2B5EF4-FFF2-40B4-BE49-F238E27FC236}">
              <a16:creationId xmlns="" xmlns:a16="http://schemas.microsoft.com/office/drawing/2014/main" id="{00000000-0008-0000-0500-000012000000}"/>
            </a:ext>
          </a:extLst>
        </xdr:cNvPr>
        <xdr:cNvSpPr txBox="1"/>
      </xdr:nvSpPr>
      <xdr:spPr>
        <a:xfrm>
          <a:off x="6229350" y="749578"/>
          <a:ext cx="5868000" cy="3857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>
          <a:spAutoFit/>
        </a:bodyPr>
        <a:lstStyle/>
        <a:p>
          <a:pPr algn="r"/>
          <a:r>
            <a:rPr lang="pt-BR" sz="1000"/>
            <a:t>Nesta aba você poderá controlar o ASO de cada funcionário de forma pratica e eficiente contando com alertas automáticos que indicam o status da validade de cada ASO com base na data de realização e validade. </a:t>
          </a:r>
        </a:p>
      </xdr:txBody>
    </xdr:sp>
    <xdr:clientData/>
  </xdr:oneCellAnchor>
  <xdr:twoCellAnchor editAs="absolute">
    <xdr:from>
      <xdr:col>2</xdr:col>
      <xdr:colOff>1265499</xdr:colOff>
      <xdr:row>0</xdr:row>
      <xdr:rowOff>0</xdr:rowOff>
    </xdr:from>
    <xdr:to>
      <xdr:col>3</xdr:col>
      <xdr:colOff>95349</xdr:colOff>
      <xdr:row>1</xdr:row>
      <xdr:rowOff>15000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59780814-C7F9-4922-9F89-14605BB9382F}"/>
            </a:ext>
          </a:extLst>
        </xdr:cNvPr>
        <xdr:cNvSpPr/>
      </xdr:nvSpPr>
      <xdr:spPr>
        <a:xfrm>
          <a:off x="1865574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CADASTRO</a:t>
          </a:r>
        </a:p>
      </xdr:txBody>
    </xdr:sp>
    <xdr:clientData/>
  </xdr:twoCellAnchor>
  <xdr:twoCellAnchor editAs="absolute">
    <xdr:from>
      <xdr:col>3</xdr:col>
      <xdr:colOff>152924</xdr:colOff>
      <xdr:row>0</xdr:row>
      <xdr:rowOff>0</xdr:rowOff>
    </xdr:from>
    <xdr:to>
      <xdr:col>4</xdr:col>
      <xdr:colOff>240074</xdr:colOff>
      <xdr:row>1</xdr:row>
      <xdr:rowOff>15000</xdr:rowOff>
    </xdr:to>
    <xdr:sp macro="" textlink="">
      <xdr:nvSpPr>
        <xdr:cNvPr id="4" name="Retângulo 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4D6D05B1-42C8-47E2-90C8-8606C977F2FF}"/>
            </a:ext>
          </a:extLst>
        </xdr:cNvPr>
        <xdr:cNvSpPr/>
      </xdr:nvSpPr>
      <xdr:spPr>
        <a:xfrm>
          <a:off x="2715149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CONSULTA</a:t>
          </a:r>
        </a:p>
      </xdr:txBody>
    </xdr:sp>
    <xdr:clientData/>
  </xdr:twoCellAnchor>
  <xdr:twoCellAnchor editAs="absolute">
    <xdr:from>
      <xdr:col>5</xdr:col>
      <xdr:colOff>95237</xdr:colOff>
      <xdr:row>0</xdr:row>
      <xdr:rowOff>0</xdr:rowOff>
    </xdr:from>
    <xdr:to>
      <xdr:col>6</xdr:col>
      <xdr:colOff>330720</xdr:colOff>
      <xdr:row>1</xdr:row>
      <xdr:rowOff>15000</xdr:rowOff>
    </xdr:to>
    <xdr:sp macro="" textlink="">
      <xdr:nvSpPr>
        <xdr:cNvPr id="5" name="Retângulo 4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4400537" y="0"/>
          <a:ext cx="1045108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TREINAMENTO</a:t>
          </a:r>
        </a:p>
      </xdr:txBody>
    </xdr:sp>
    <xdr:clientData/>
  </xdr:twoCellAnchor>
  <xdr:twoCellAnchor editAs="absolute">
    <xdr:from>
      <xdr:col>10</xdr:col>
      <xdr:colOff>242870</xdr:colOff>
      <xdr:row>0</xdr:row>
      <xdr:rowOff>0</xdr:rowOff>
    </xdr:from>
    <xdr:to>
      <xdr:col>11</xdr:col>
      <xdr:colOff>230570</xdr:colOff>
      <xdr:row>1</xdr:row>
      <xdr:rowOff>15000</xdr:rowOff>
    </xdr:to>
    <xdr:sp macro="" textlink="">
      <xdr:nvSpPr>
        <xdr:cNvPr id="6" name="Retângulo 5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76C32809-6107-4C6B-85DF-66702C9AF183}"/>
            </a:ext>
          </a:extLst>
        </xdr:cNvPr>
        <xdr:cNvSpPr/>
      </xdr:nvSpPr>
      <xdr:spPr>
        <a:xfrm>
          <a:off x="10034570" y="0"/>
          <a:ext cx="864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INSTUÇÕES</a:t>
          </a:r>
        </a:p>
      </xdr:txBody>
    </xdr:sp>
    <xdr:clientData/>
  </xdr:twoCellAnchor>
  <xdr:twoCellAnchor editAs="absolute">
    <xdr:from>
      <xdr:col>4</xdr:col>
      <xdr:colOff>295268</xdr:colOff>
      <xdr:row>0</xdr:row>
      <xdr:rowOff>0</xdr:rowOff>
    </xdr:from>
    <xdr:to>
      <xdr:col>5</xdr:col>
      <xdr:colOff>49043</xdr:colOff>
      <xdr:row>1</xdr:row>
      <xdr:rowOff>15000</xdr:rowOff>
    </xdr:to>
    <xdr:sp macro="" textlink="">
      <xdr:nvSpPr>
        <xdr:cNvPr id="8" name="Retângulo 7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3562343" y="0"/>
          <a:ext cx="792000" cy="396000"/>
        </a:xfrm>
        <a:prstGeom prst="rect">
          <a:avLst/>
        </a:prstGeom>
        <a:solidFill>
          <a:schemeClr val="accent1"/>
        </a:solidFill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ASO</a:t>
          </a:r>
        </a:p>
      </xdr:txBody>
    </xdr:sp>
    <xdr:clientData/>
  </xdr:twoCellAnchor>
  <xdr:twoCellAnchor editAs="absolute">
    <xdr:from>
      <xdr:col>9</xdr:col>
      <xdr:colOff>171443</xdr:colOff>
      <xdr:row>0</xdr:row>
      <xdr:rowOff>0</xdr:rowOff>
    </xdr:from>
    <xdr:to>
      <xdr:col>10</xdr:col>
      <xdr:colOff>159143</xdr:colOff>
      <xdr:row>1</xdr:row>
      <xdr:rowOff>15000</xdr:rowOff>
    </xdr:to>
    <xdr:sp macro="" textlink="">
      <xdr:nvSpPr>
        <xdr:cNvPr id="9" name="Retângulo 8">
          <a:hlinkClick xmlns:r="http://schemas.openxmlformats.org/officeDocument/2006/relationships" r:id="rId6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9086843" y="0"/>
          <a:ext cx="864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8</xdr:col>
      <xdr:colOff>152393</xdr:colOff>
      <xdr:row>0</xdr:row>
      <xdr:rowOff>0</xdr:rowOff>
    </xdr:from>
    <xdr:to>
      <xdr:col>9</xdr:col>
      <xdr:colOff>104093</xdr:colOff>
      <xdr:row>1</xdr:row>
      <xdr:rowOff>15000</xdr:rowOff>
    </xdr:to>
    <xdr:sp macro="" textlink="">
      <xdr:nvSpPr>
        <xdr:cNvPr id="10" name="Retângulo 9">
          <a:hlinkClick xmlns:r="http://schemas.openxmlformats.org/officeDocument/2006/relationships" r:id="rId7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8191493" y="0"/>
          <a:ext cx="828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RELATÓRIO</a:t>
          </a:r>
        </a:p>
      </xdr:txBody>
    </xdr:sp>
    <xdr:clientData/>
  </xdr:twoCellAnchor>
  <xdr:twoCellAnchor editAs="absolute">
    <xdr:from>
      <xdr:col>7</xdr:col>
      <xdr:colOff>161918</xdr:colOff>
      <xdr:row>0</xdr:row>
      <xdr:rowOff>0</xdr:rowOff>
    </xdr:from>
    <xdr:to>
      <xdr:col>8</xdr:col>
      <xdr:colOff>77618</xdr:colOff>
      <xdr:row>1</xdr:row>
      <xdr:rowOff>15000</xdr:rowOff>
    </xdr:to>
    <xdr:sp macro="" textlink="">
      <xdr:nvSpPr>
        <xdr:cNvPr id="11" name="Retângulo 10">
          <a:hlinkClick xmlns:r="http://schemas.openxmlformats.org/officeDocument/2006/relationships" r:id="rId8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7324718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GRÁFICOS</a:t>
          </a:r>
        </a:p>
      </xdr:txBody>
    </xdr:sp>
    <xdr:clientData/>
  </xdr:twoCellAnchor>
  <xdr:twoCellAnchor editAs="absolute">
    <xdr:from>
      <xdr:col>6</xdr:col>
      <xdr:colOff>390518</xdr:colOff>
      <xdr:row>0</xdr:row>
      <xdr:rowOff>0</xdr:rowOff>
    </xdr:from>
    <xdr:to>
      <xdr:col>6</xdr:col>
      <xdr:colOff>1182518</xdr:colOff>
      <xdr:row>1</xdr:row>
      <xdr:rowOff>15000</xdr:rowOff>
    </xdr:to>
    <xdr:sp macro="" textlink="">
      <xdr:nvSpPr>
        <xdr:cNvPr id="12" name="Retângulo 11">
          <a:hlinkClick xmlns:r="http://schemas.openxmlformats.org/officeDocument/2006/relationships" r:id="rId9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5505443" y="0"/>
          <a:ext cx="792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FÉRIAS</a:t>
          </a:r>
        </a:p>
      </xdr:txBody>
    </xdr:sp>
    <xdr:clientData/>
  </xdr:twoCellAnchor>
  <xdr:twoCellAnchor editAs="absolute">
    <xdr:from>
      <xdr:col>6</xdr:col>
      <xdr:colOff>1247768</xdr:colOff>
      <xdr:row>0</xdr:row>
      <xdr:rowOff>0</xdr:rowOff>
    </xdr:from>
    <xdr:to>
      <xdr:col>7</xdr:col>
      <xdr:colOff>99893</xdr:colOff>
      <xdr:row>1</xdr:row>
      <xdr:rowOff>15000</xdr:rowOff>
    </xdr:to>
    <xdr:sp macro="" textlink="">
      <xdr:nvSpPr>
        <xdr:cNvPr id="13" name="Retângulo 12">
          <a:hlinkClick xmlns:r="http://schemas.openxmlformats.org/officeDocument/2006/relationships" r:id="rId10"/>
          <a:extLst>
            <a:ext uri="{FF2B5EF4-FFF2-40B4-BE49-F238E27FC236}">
              <a16:creationId xmlns="" xmlns:a16="http://schemas.microsoft.com/office/drawing/2014/main" id="{8B667718-2F2C-484E-9D8C-4658B16D3488}"/>
            </a:ext>
          </a:extLst>
        </xdr:cNvPr>
        <xdr:cNvSpPr/>
      </xdr:nvSpPr>
      <xdr:spPr>
        <a:xfrm>
          <a:off x="6362693" y="0"/>
          <a:ext cx="900000" cy="396000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RESULTADOS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2</xdr:col>
      <xdr:colOff>362108</xdr:colOff>
      <xdr:row>0</xdr:row>
      <xdr:rowOff>378000</xdr:rowOff>
    </xdr:to>
    <xdr:pic>
      <xdr:nvPicPr>
        <xdr:cNvPr id="14" name="Imagem 13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62183" cy="378000"/>
        </a:xfrm>
        <a:prstGeom prst="rect">
          <a:avLst/>
        </a:prstGeom>
      </xdr:spPr>
    </xdr:pic>
    <xdr:clientData/>
  </xdr:twoCellAnchor>
  <xdr:twoCellAnchor editAs="absolute">
    <xdr:from>
      <xdr:col>2</xdr:col>
      <xdr:colOff>1265499</xdr:colOff>
      <xdr:row>1</xdr:row>
      <xdr:rowOff>47625</xdr:rowOff>
    </xdr:from>
    <xdr:to>
      <xdr:col>3</xdr:col>
      <xdr:colOff>239349</xdr:colOff>
      <xdr:row>2</xdr:row>
      <xdr:rowOff>28575</xdr:rowOff>
    </xdr:to>
    <xdr:sp macro="" textlink="">
      <xdr:nvSpPr>
        <xdr:cNvPr id="15" name="Retângulo 14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DA51B8B2-F2D7-4326-A77A-BE56CE7C72D4}"/>
            </a:ext>
          </a:extLst>
        </xdr:cNvPr>
        <xdr:cNvSpPr/>
      </xdr:nvSpPr>
      <xdr:spPr>
        <a:xfrm>
          <a:off x="1865574" y="428625"/>
          <a:ext cx="936000" cy="295275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Lançamento</a:t>
          </a:r>
        </a:p>
      </xdr:txBody>
    </xdr:sp>
    <xdr:clientData/>
  </xdr:twoCellAnchor>
  <xdr:twoCellAnchor editAs="absolute">
    <xdr:from>
      <xdr:col>3</xdr:col>
      <xdr:colOff>325173</xdr:colOff>
      <xdr:row>1</xdr:row>
      <xdr:rowOff>47625</xdr:rowOff>
    </xdr:from>
    <xdr:to>
      <xdr:col>4</xdr:col>
      <xdr:colOff>556323</xdr:colOff>
      <xdr:row>2</xdr:row>
      <xdr:rowOff>28575</xdr:rowOff>
    </xdr:to>
    <xdr:sp macro="" textlink="">
      <xdr:nvSpPr>
        <xdr:cNvPr id="16" name="Retângulo 15">
          <a:hlinkClick xmlns:r="http://schemas.openxmlformats.org/officeDocument/2006/relationships" r:id="rId12"/>
          <a:extLst>
            <a:ext uri="{FF2B5EF4-FFF2-40B4-BE49-F238E27FC236}">
              <a16:creationId xmlns="" xmlns:a16="http://schemas.microsoft.com/office/drawing/2014/main" id="{8F7A2942-91AE-4BCE-8A2B-ACBDBE83EEAE}"/>
            </a:ext>
          </a:extLst>
        </xdr:cNvPr>
        <xdr:cNvSpPr/>
      </xdr:nvSpPr>
      <xdr:spPr>
        <a:xfrm>
          <a:off x="2887398" y="428625"/>
          <a:ext cx="936000" cy="295275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Controle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id="1" name="tbFuncionarios" displayName="tbFuncionarios" ref="B7:Z207" totalsRowShown="0" headerRowDxfId="57" dataDxfId="56" headerRowBorderDxfId="113" tableBorderDxfId="112" totalsRowBorderDxfId="111">
  <tableColumns count="25">
    <tableColumn id="1" name="Item" dataDxfId="82" dataCellStyle="Normal 2">
      <calculatedColumnFormula>IF(ISNUMBER(B7),B7+1,1)</calculatedColumnFormula>
    </tableColumn>
    <tableColumn id="2" name="Matrícula" dataDxfId="81"/>
    <tableColumn id="3" name="Nome" dataDxfId="80"/>
    <tableColumn id="4" name="Gênero" dataDxfId="79"/>
    <tableColumn id="5" name="Nascimento" dataDxfId="78"/>
    <tableColumn id="6" name="Idade" dataDxfId="77">
      <calculatedColumnFormula>IFERROR(IF(F8="","",YEAR(TODAY())-YEAR(F8)),"")</calculatedColumnFormula>
    </tableColumn>
    <tableColumn id="7" name="Aniversário" dataDxfId="76">
      <calculatedColumnFormula>IFERROR(IF(F8="","",TEXT(F8,"MMMM")),"")</calculatedColumnFormula>
    </tableColumn>
    <tableColumn id="8" name="E-mail" dataDxfId="75"/>
    <tableColumn id="9" name="Telefone" dataDxfId="74"/>
    <tableColumn id="10" name="Endereço" dataDxfId="73"/>
    <tableColumn id="11" name="CEP" dataDxfId="72"/>
    <tableColumn id="12" name="Estado Civil" dataDxfId="71"/>
    <tableColumn id="13" name="Tipo Sanguíneo" dataDxfId="70"/>
    <tableColumn id="14" name="CPF" dataDxfId="69"/>
    <tableColumn id="15" name="RG" dataDxfId="68"/>
    <tableColumn id="16" name="CNH" dataDxfId="67"/>
    <tableColumn id="17" name="CTPS" dataDxfId="66"/>
    <tableColumn id="18" name="PIS" dataDxfId="65"/>
    <tableColumn id="19" name="Data Admissão" dataDxfId="64"/>
    <tableColumn id="20" name="Data Demissão" dataDxfId="63"/>
    <tableColumn id="21" name="Mês de férias" dataDxfId="62">
      <calculatedColumnFormula>IFERROR(IF(T8="","",TEXT(T8,"MMMM")),"")</calculatedColumnFormula>
    </tableColumn>
    <tableColumn id="22" name="Anos de Empresa" dataDxfId="61">
      <calculatedColumnFormula>IFERROR(IF(T8="","",IF(U8="",ROUND(((TODAY()-T8)/365),1),ROUND(((U8-T8)/365),1))),"")</calculatedColumnFormula>
    </tableColumn>
    <tableColumn id="23" name="Cargo" dataDxfId="60"/>
    <tableColumn id="24" name="Observação" dataDxfId="59"/>
    <tableColumn id="26" name="indice alfabetico" dataDxfId="58">
      <calculatedColumnFormula>IF($D8="","",VLOOKUP(UPPER(LEFT($D8,1)),$AD$8:$AF$33,2,FALSE)+VLOOKUP(UPPER(RIGHT(LEFT($D8,SEARCH(" ",$D8)+1),1)),$AD$8:$AF$33,3,FALSE)+(ROW()/10000))</calculatedColumnFormula>
    </tableColumn>
  </tableColumns>
  <tableStyleInfo name="Minha Tabela" showFirstColumn="0" showLastColumn="0" showRowStripes="1" showColumnStripes="0"/>
</table>
</file>

<file path=xl/tables/table2.xml><?xml version="1.0" encoding="utf-8"?>
<table xmlns="http://schemas.openxmlformats.org/spreadsheetml/2006/main" id="2" name="tbLanAso" displayName="tbLanAso" ref="B7:I208" totalsRowShown="0" headerRowDxfId="47" dataDxfId="46" headerRowBorderDxfId="110" tableBorderDxfId="109" totalsRowBorderDxfId="108">
  <autoFilter ref="B7:I208"/>
  <tableColumns count="8">
    <tableColumn id="1" name="Nome" dataDxfId="55"/>
    <tableColumn id="2" name="Matrícula" dataDxfId="54">
      <calculatedColumnFormula>IF($B8="","",IFERROR(INDEX(tbFuncionarios[],MATCH($B8,tbFuncionarios[Nome],0),2),""))</calculatedColumnFormula>
    </tableColumn>
    <tableColumn id="3" name="Data do Exame" dataDxfId="53"/>
    <tableColumn id="8" name="Data de Validade" dataDxfId="52"/>
    <tableColumn id="4" name="Nome da Clínica Que Realizou o Exame?" dataDxfId="51"/>
    <tableColumn id="5" name="Resultado Geral do Exame" dataDxfId="50"/>
    <tableColumn id="6" name="Mês" dataDxfId="49">
      <calculatedColumnFormula>IF(D8="","",TEXT(D8,"MMMM"))</calculatedColumnFormula>
    </tableColumn>
    <tableColumn id="7" name="Ano" dataDxfId="48">
      <calculatedColumnFormula>IF(D8="","",YEAR(D8))</calculatedColumnFormula>
    </tableColumn>
  </tableColumns>
  <tableStyleInfo name="Minha Tabela" showFirstColumn="0" showLastColumn="0" showRowStripes="1" showColumnStripes="0"/>
</table>
</file>

<file path=xl/tables/table3.xml><?xml version="1.0" encoding="utf-8"?>
<table xmlns="http://schemas.openxmlformats.org/spreadsheetml/2006/main" id="4" name="tbAso" displayName="tbAso" ref="B7:M207" totalsRowShown="0" headerRowDxfId="33" dataDxfId="32" headerRowBorderDxfId="97" tableBorderDxfId="96" totalsRowBorderDxfId="95">
  <autoFilter ref="B7:M207"/>
  <tableColumns count="12">
    <tableColumn id="1" name="Item" dataDxfId="45"/>
    <tableColumn id="2" name="Nome" dataDxfId="44">
      <calculatedColumnFormula>IF(CadFun!D8="","",CadFun!D8)</calculatedColumnFormula>
    </tableColumn>
    <tableColumn id="3" name="Matrícula" dataDxfId="43">
      <calculatedColumnFormula>IF($C8="","",IFERROR(INDEX(tbFuncionarios[],MATCH($C8,tbFuncionarios[Nome],0),2),""))</calculatedColumnFormula>
    </tableColumn>
    <tableColumn id="4" name="Cargo" dataDxfId="42">
      <calculatedColumnFormula>IF($C8="","",IFERROR(INDEX(tbFuncionarios[],MATCH($C8,tbFuncionarios[Nome],0),23),""))</calculatedColumnFormula>
    </tableColumn>
    <tableColumn id="5" name="Afastado?" dataDxfId="41"/>
    <tableColumn id="6" name="Nome da Clínica Que Realizou o Exame?" dataDxfId="40">
      <calculatedColumnFormula array="1">IF($C8="","",IFERROR(INDEX(tbLanAso[],MATCH(LARGE(IF(tbLanAso[Nome]=$C8,tbLanAso[Data do Exame]),1),tbLanAso[Data do Exame],0),5),""))</calculatedColumnFormula>
    </tableColumn>
    <tableColumn id="7" name="Data Ultimo ASO" dataDxfId="39">
      <calculatedColumnFormula array="1">IF($C8="","",IFERROR(INDEX(tbLanAso[],MATCH(LARGE(IF(tbLanAso[Nome]=$C8,tbLanAso[Data do Exame]),1),tbLanAso[Data do Exame],0),3),""))</calculatedColumnFormula>
    </tableColumn>
    <tableColumn id="8" name="Data de Validade" dataDxfId="38">
      <calculatedColumnFormula array="1">IF($C8="","",IFERROR(INDEX(tbLanAso[],MATCH(LARGE(IF(tbLanAso[Nome]=$C8,tbLanAso[Data do Exame]),1),tbLanAso[Data do Exame],0),4),""))</calculatedColumnFormula>
    </tableColumn>
    <tableColumn id="9" name="Status" dataDxfId="37">
      <calculatedColumnFormula>IF(I8="","",IF((I8-TODAY())&gt;30,"No prazo",IF((I8-TODAY())&lt;1,"Vencido","Agendar")))</calculatedColumnFormula>
    </tableColumn>
    <tableColumn id="10" name="Dias de Validade" dataDxfId="36">
      <calculatedColumnFormula>IF(I8="","",(I8-TODAY())&amp;" dias")</calculatedColumnFormula>
    </tableColumn>
    <tableColumn id="11" name="Mês Da Programação" dataDxfId="35"/>
    <tableColumn id="12" name="Reprogramado " dataDxfId="34"/>
  </tableColumns>
  <tableStyleInfo name="Minha Tabela" showFirstColumn="0" showLastColumn="0" showRowStripes="1" showColumnStripes="0"/>
</table>
</file>

<file path=xl/tables/table4.xml><?xml version="1.0" encoding="utf-8"?>
<table xmlns="http://schemas.openxmlformats.org/spreadsheetml/2006/main" id="3" name="tbLanTreinamentos" displayName="tbLanTreinamentos" ref="B7:I207" totalsRowShown="0" headerRowDxfId="23" dataDxfId="22" headerRowBorderDxfId="94" tableBorderDxfId="93" totalsRowBorderDxfId="92">
  <autoFilter ref="B7:I207"/>
  <tableColumns count="8">
    <tableColumn id="1" name="Nome" dataDxfId="31"/>
    <tableColumn id="2" name="Matrícula" dataDxfId="30">
      <calculatedColumnFormula>IF($B8="","",IFERROR(INDEX(tbFuncionarios[],MATCH($B8,tbFuncionarios[Nome],0),2),""))</calculatedColumnFormula>
    </tableColumn>
    <tableColumn id="3" name="Treinamento" dataDxfId="29"/>
    <tableColumn id="4" name="Data do Treinamento" dataDxfId="28"/>
    <tableColumn id="5" name="Data de Validade" dataDxfId="27"/>
    <tableColumn id="6" name="Responsável" dataDxfId="26">
      <calculatedColumnFormula>IFERROR(VLOOKUP($D8,CadTrei!$C$8:$E$17,2,FALSE),"")</calculatedColumnFormula>
    </tableColumn>
    <tableColumn id="7" name="Horas de Treinamento" dataDxfId="25">
      <calculatedColumnFormula>IFERROR(VLOOKUP($D8,CadTrei!$C$8:$E$17,3,FALSE),"")</calculatedColumnFormula>
    </tableColumn>
    <tableColumn id="8" name="Observações Gerais" dataDxfId="24"/>
  </tableColumns>
  <tableStyleInfo name="Minha Tabela" showFirstColumn="0" showLastColumn="0" showRowStripes="1" showColumnStripes="0"/>
</table>
</file>

<file path=xl/tables/table5.xml><?xml version="1.0" encoding="utf-8"?>
<table xmlns="http://schemas.openxmlformats.org/spreadsheetml/2006/main" id="5" name="tbLanFerias" displayName="tbLanFerias" ref="B7:G207" totalsRowShown="0" headerRowDxfId="15" dataDxfId="14">
  <autoFilter ref="B7:G207"/>
  <tableColumns count="6">
    <tableColumn id="1" name="Nome" dataDxfId="21"/>
    <tableColumn id="2" name="Matrícula" dataDxfId="20">
      <calculatedColumnFormula>IF($B8="","",IFERROR(INDEX(tbFuncionarios[],MATCH($B8,tbFuncionarios[Nome],0),2),""))</calculatedColumnFormula>
    </tableColumn>
    <tableColumn id="4" name="Data Início" dataDxfId="19"/>
    <tableColumn id="5" name="Data Término" dataDxfId="18"/>
    <tableColumn id="6" name="Dias" dataDxfId="17">
      <calculatedColumnFormula>IF($B8="","",IFERROR(IF(OR($D8="",$E8=""),"",($E8-$D8)+1),""))</calculatedColumnFormula>
    </tableColumn>
    <tableColumn id="7" name="Data Retorno" dataDxfId="16">
      <calculatedColumnFormula>IF($B8="","",IF($E8="","",$E8+1))</calculatedColumnFormula>
    </tableColumn>
  </tableColumns>
  <tableStyleInfo name="Minha Tabela" showFirstColumn="0" showLastColumn="0" showRowStripes="1" showColumnStripes="0"/>
</table>
</file>

<file path=xl/tables/table6.xml><?xml version="1.0" encoding="utf-8"?>
<table xmlns="http://schemas.openxmlformats.org/spreadsheetml/2006/main" id="6" name="tbFerias" displayName="tbFerias" ref="B7:M207" totalsRowShown="0" headerRowDxfId="1" dataDxfId="0">
  <autoFilter ref="B7:M207"/>
  <tableColumns count="12">
    <tableColumn id="1" name="Item" dataDxfId="13"/>
    <tableColumn id="2" name="Nome" dataDxfId="12">
      <calculatedColumnFormula>IF(CadFun!D8="","",CadFun!D8)</calculatedColumnFormula>
    </tableColumn>
    <tableColumn id="3" name="Matrícula" dataDxfId="11">
      <calculatedColumnFormula>IF($C8="","",IFERROR(INDEX(tbFuncionarios[],MATCH($C8,tbFuncionarios[Nome],0),2),""))</calculatedColumnFormula>
    </tableColumn>
    <tableColumn id="4" name="Cargo" dataDxfId="10">
      <calculatedColumnFormula>IF($C8="","",IFERROR(INDEX(tbFuncionarios[],MATCH($C8,tbFuncionarios[Nome],0),23),""))</calculatedColumnFormula>
    </tableColumn>
    <tableColumn id="5" name="Admissão" dataDxfId="9">
      <calculatedColumnFormula>IF($C8="","",IFERROR(INDEX(tbFuncionarios[],MATCH($C8,tbFuncionarios[Nome],0),19),""))</calculatedColumnFormula>
    </tableColumn>
    <tableColumn id="6" name="Demissão" dataDxfId="8">
      <calculatedColumnFormula>IF($C8="","",IFERROR(IF(INDEX(tbFuncionarios[],MATCH($C8,tbFuncionarios[Nome],0),20)=0,"",INDEX(tbFuncionarios[],MATCH($C8,tbFuncionarios[Nome],0),20)),""))</calculatedColumnFormula>
    </tableColumn>
    <tableColumn id="7" name="Próxima Férias" dataDxfId="7">
      <calculatedColumnFormula>IF($C8="","",IF($F8="","",IF($G8&lt;&gt;"","Demitido",IFERROR(DATE(YEAR($F8)+1+$I8,MONTH($F8),DAY($F8)),""))))</calculatedColumnFormula>
    </tableColumn>
    <tableColumn id="8" name="Férias Gozadas" dataDxfId="6">
      <calculatedColumnFormula>IF($C8="","",IFERROR(COUNTIFS(tbLanFerias[Matrícula],$D8,tbLanFerias[Data Início],"&gt;0"),0))</calculatedColumnFormula>
    </tableColumn>
    <tableColumn id="9" name="Férias Geradas" dataDxfId="5">
      <calculatedColumnFormula>IFERROR(IF($C8="","",IF($F8="","",IF($G8="",ROUNDDOWN((TODAY()-$F8)/365,0),ROUNDDOWN(($G8-$F8)/365,0)))),"")</calculatedColumnFormula>
    </tableColumn>
    <tableColumn id="10" name="Férias Devidas" dataDxfId="4">
      <calculatedColumnFormula>IFERROR(IF($C8="","",IF($F8="","",IF($F8&gt;TODAY(),0,$J8-$I8))),"")</calculatedColumnFormula>
    </tableColumn>
    <tableColumn id="11" name="Alerta De Vencimento" dataDxfId="3">
      <calculatedColumnFormula>IFERROR(IF($C8="","",IF($F8="","",IF($G8&lt;&gt;"","DEMITIDO",IF($H8&gt;(TODAY()+60),"No Prazo",IF($H8 &lt;=TODAY(),"Férias Vencida","Menos de "&amp;($H8-TODAY())&amp;" dias para vencer"))))),"")</calculatedColumnFormula>
    </tableColumn>
    <tableColumn id="12" name="auxiliar" dataDxfId="2">
      <calculatedColumnFormula>IF(C8="","",IF(LEFT(tbFerias[[#This Row],[Alerta De Vencimento]],5)="Menos","Agendar",tbFerias[[#This Row],[Alerta De Vencimento]]))</calculatedColumnFormula>
    </tableColumn>
  </tableColumns>
  <tableStyleInfo name="Minha Tabela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3.xml"/><Relationship Id="rId3" Type="http://schemas.openxmlformats.org/officeDocument/2006/relationships/hyperlink" Target="https://souza.xyz/produto/controle-de-armarios/" TargetMode="External"/><Relationship Id="rId7" Type="http://schemas.openxmlformats.org/officeDocument/2006/relationships/printerSettings" Target="../printerSettings/printerSettings3.bin"/><Relationship Id="rId2" Type="http://schemas.openxmlformats.org/officeDocument/2006/relationships/hyperlink" Target="https://souza.xyz/produto/controle-de-consumo-de-combustivel/" TargetMode="External"/><Relationship Id="rId1" Type="http://schemas.openxmlformats.org/officeDocument/2006/relationships/hyperlink" Target="http://luz.vc/ferramentas/planilhas-prontas/planilha-avaliacao-desempenho-competencia/?utm_source=referral&amp;utm_medium=produtos&amp;utm_campaign=fc3" TargetMode="External"/><Relationship Id="rId6" Type="http://schemas.openxmlformats.org/officeDocument/2006/relationships/hyperlink" Target="https://souza.xyz/produto/controle-de-consumo-de-agua/" TargetMode="External"/><Relationship Id="rId5" Type="http://schemas.openxmlformats.org/officeDocument/2006/relationships/hyperlink" Target="https://souza.xyz/produto/planilha-de-controle-de-transporte-de-passageiros/" TargetMode="External"/><Relationship Id="rId4" Type="http://schemas.openxmlformats.org/officeDocument/2006/relationships/hyperlink" Target="https://souza.xyz/produto/planilha-controle-de-frota-de-veiculos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23"/>
  <sheetViews>
    <sheetView showGridLines="0" tabSelected="1" zoomScaleNormal="100" workbookViewId="0">
      <selection activeCell="B5" sqref="B5:P5"/>
    </sheetView>
  </sheetViews>
  <sheetFormatPr defaultRowHeight="15" x14ac:dyDescent="0.25"/>
  <cols>
    <col min="1" max="1" width="3" style="136" customWidth="1"/>
    <col min="2" max="2" width="26" style="136" customWidth="1"/>
    <col min="3" max="3" width="37.5703125" style="136" customWidth="1"/>
    <col min="4" max="16384" width="9.140625" style="136"/>
  </cols>
  <sheetData>
    <row r="1" spans="2:20" s="105" customFormat="1" ht="30" customHeight="1" x14ac:dyDescent="0.25"/>
    <row r="2" spans="2:20" s="106" customFormat="1" ht="24.95" customHeight="1" x14ac:dyDescent="0.25"/>
    <row r="3" spans="2:20" s="107" customFormat="1" ht="20.100000000000001" customHeight="1" x14ac:dyDescent="0.25"/>
    <row r="4" spans="2:20" s="125" customFormat="1" ht="33.75" x14ac:dyDescent="0.25">
      <c r="B4" s="124" t="s">
        <v>98</v>
      </c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</row>
    <row r="5" spans="2:20" s="125" customFormat="1" ht="81" customHeight="1" x14ac:dyDescent="0.25">
      <c r="B5" s="126" t="s">
        <v>240</v>
      </c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7"/>
      <c r="R5" s="127"/>
      <c r="S5" s="127"/>
      <c r="T5" s="127"/>
    </row>
    <row r="6" spans="2:20" s="129" customFormat="1" x14ac:dyDescent="0.25">
      <c r="B6" s="128"/>
      <c r="C6" s="128"/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</row>
    <row r="7" spans="2:20" s="136" customFormat="1" ht="54" customHeight="1" x14ac:dyDescent="0.25">
      <c r="B7" s="130" t="s">
        <v>92</v>
      </c>
      <c r="C7" s="131" t="s">
        <v>229</v>
      </c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3"/>
      <c r="O7" s="134"/>
      <c r="P7" s="135"/>
      <c r="Q7" s="135"/>
      <c r="R7" s="135"/>
      <c r="S7" s="135"/>
    </row>
    <row r="8" spans="2:20" s="136" customFormat="1" ht="5.0999999999999996" customHeight="1" x14ac:dyDescent="0.25">
      <c r="B8" s="135"/>
      <c r="C8" s="135"/>
      <c r="D8" s="135"/>
      <c r="E8" s="135"/>
      <c r="F8" s="135"/>
      <c r="G8" s="135"/>
      <c r="H8" s="135"/>
      <c r="I8" s="135"/>
      <c r="J8" s="135"/>
      <c r="K8" s="135"/>
      <c r="L8" s="135"/>
      <c r="M8" s="135"/>
      <c r="N8" s="135"/>
      <c r="O8" s="135"/>
      <c r="P8" s="135"/>
      <c r="Q8" s="135"/>
      <c r="R8" s="135"/>
      <c r="S8" s="135"/>
      <c r="T8" s="135"/>
    </row>
    <row r="9" spans="2:20" s="136" customFormat="1" ht="54" customHeight="1" x14ac:dyDescent="0.25">
      <c r="B9" s="130" t="s">
        <v>93</v>
      </c>
      <c r="C9" s="137" t="s">
        <v>238</v>
      </c>
      <c r="D9" s="138"/>
      <c r="E9" s="138"/>
      <c r="F9" s="138"/>
      <c r="G9" s="138"/>
      <c r="H9" s="138"/>
      <c r="I9" s="138"/>
      <c r="J9" s="138"/>
      <c r="K9" s="138"/>
      <c r="L9" s="138"/>
      <c r="M9" s="138"/>
      <c r="N9" s="138"/>
      <c r="O9" s="134"/>
      <c r="P9" s="135"/>
      <c r="Q9" s="135"/>
      <c r="R9" s="135"/>
      <c r="S9" s="135"/>
    </row>
    <row r="10" spans="2:20" s="136" customFormat="1" ht="5.0999999999999996" customHeight="1" x14ac:dyDescent="0.25">
      <c r="B10" s="135"/>
      <c r="C10" s="135"/>
      <c r="D10" s="135"/>
      <c r="E10" s="135"/>
      <c r="F10" s="135"/>
      <c r="G10" s="135"/>
      <c r="H10" s="135"/>
      <c r="I10" s="135"/>
      <c r="J10" s="135"/>
      <c r="K10" s="135"/>
      <c r="L10" s="135"/>
      <c r="M10" s="135"/>
      <c r="N10" s="135"/>
      <c r="O10" s="135"/>
      <c r="P10" s="135"/>
      <c r="Q10" s="135"/>
      <c r="R10" s="135"/>
      <c r="S10" s="135"/>
      <c r="T10" s="135"/>
    </row>
    <row r="11" spans="2:20" s="136" customFormat="1" ht="54" customHeight="1" x14ac:dyDescent="0.25">
      <c r="B11" s="130" t="s">
        <v>44</v>
      </c>
      <c r="C11" s="137" t="s">
        <v>239</v>
      </c>
      <c r="D11" s="138"/>
      <c r="E11" s="138"/>
      <c r="F11" s="138"/>
      <c r="G11" s="138"/>
      <c r="H11" s="138"/>
      <c r="I11" s="138"/>
      <c r="J11" s="138"/>
      <c r="K11" s="138"/>
      <c r="L11" s="138"/>
      <c r="M11" s="138"/>
      <c r="N11" s="138"/>
      <c r="O11" s="134"/>
      <c r="P11" s="135"/>
      <c r="Q11" s="135"/>
      <c r="R11" s="135"/>
      <c r="S11" s="135"/>
    </row>
    <row r="12" spans="2:20" s="136" customFormat="1" ht="5.0999999999999996" customHeight="1" x14ac:dyDescent="0.25">
      <c r="B12" s="139"/>
      <c r="C12" s="140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35"/>
      <c r="R12" s="135"/>
      <c r="S12" s="135"/>
      <c r="T12" s="135"/>
    </row>
    <row r="13" spans="2:20" s="136" customFormat="1" ht="54" customHeight="1" x14ac:dyDescent="0.25">
      <c r="B13" s="130" t="s">
        <v>225</v>
      </c>
      <c r="C13" s="137" t="s">
        <v>227</v>
      </c>
      <c r="D13" s="138"/>
      <c r="E13" s="138"/>
      <c r="F13" s="138"/>
      <c r="G13" s="138"/>
      <c r="H13" s="138"/>
      <c r="I13" s="138"/>
      <c r="J13" s="138"/>
      <c r="K13" s="138"/>
      <c r="L13" s="138"/>
      <c r="M13" s="138"/>
      <c r="N13" s="138"/>
      <c r="O13" s="134"/>
      <c r="P13" s="135"/>
      <c r="Q13" s="135"/>
      <c r="R13" s="135"/>
      <c r="S13" s="135"/>
    </row>
    <row r="14" spans="2:20" s="136" customFormat="1" ht="5.0999999999999996" customHeight="1" x14ac:dyDescent="0.25">
      <c r="B14" s="135"/>
      <c r="C14" s="135"/>
      <c r="D14" s="135"/>
      <c r="E14" s="135"/>
      <c r="F14" s="135"/>
      <c r="G14" s="135"/>
      <c r="H14" s="135"/>
      <c r="I14" s="135"/>
      <c r="J14" s="135"/>
      <c r="K14" s="135"/>
      <c r="L14" s="135"/>
      <c r="M14" s="135"/>
      <c r="N14" s="135"/>
      <c r="O14" s="135"/>
      <c r="P14" s="135"/>
      <c r="Q14" s="135"/>
      <c r="R14" s="135"/>
      <c r="S14" s="135"/>
      <c r="T14" s="135"/>
    </row>
    <row r="15" spans="2:20" s="136" customFormat="1" ht="54" customHeight="1" x14ac:dyDescent="0.25">
      <c r="B15" s="130" t="s">
        <v>154</v>
      </c>
      <c r="C15" s="137" t="s">
        <v>228</v>
      </c>
      <c r="D15" s="138"/>
      <c r="E15" s="138"/>
      <c r="F15" s="138"/>
      <c r="G15" s="138"/>
      <c r="H15" s="138"/>
      <c r="I15" s="138"/>
      <c r="J15" s="138"/>
      <c r="K15" s="138"/>
      <c r="L15" s="138"/>
      <c r="M15" s="138"/>
      <c r="N15" s="138"/>
      <c r="O15" s="134"/>
      <c r="P15" s="135"/>
      <c r="Q15" s="135"/>
      <c r="R15" s="135"/>
      <c r="S15" s="135"/>
    </row>
    <row r="16" spans="2:20" s="136" customFormat="1" ht="5.0999999999999996" customHeight="1" x14ac:dyDescent="0.25">
      <c r="B16" s="135"/>
      <c r="C16" s="135"/>
      <c r="D16" s="135"/>
      <c r="E16" s="135"/>
      <c r="F16" s="135"/>
      <c r="G16" s="135"/>
      <c r="H16" s="135"/>
      <c r="I16" s="135"/>
      <c r="J16" s="135"/>
      <c r="K16" s="135"/>
      <c r="L16" s="135"/>
      <c r="M16" s="135"/>
      <c r="N16" s="135"/>
      <c r="O16" s="135"/>
      <c r="P16" s="135"/>
      <c r="Q16" s="135"/>
      <c r="R16" s="135"/>
      <c r="S16" s="135"/>
      <c r="T16" s="135"/>
    </row>
    <row r="17" spans="2:20" s="136" customFormat="1" ht="54" customHeight="1" x14ac:dyDescent="0.25">
      <c r="B17" s="130" t="s">
        <v>94</v>
      </c>
      <c r="C17" s="137" t="s">
        <v>96</v>
      </c>
      <c r="D17" s="138"/>
      <c r="E17" s="138"/>
      <c r="F17" s="138"/>
      <c r="G17" s="138"/>
      <c r="H17" s="138"/>
      <c r="I17" s="138"/>
      <c r="J17" s="138"/>
      <c r="K17" s="138"/>
      <c r="L17" s="138"/>
      <c r="M17" s="138"/>
      <c r="N17" s="138"/>
      <c r="O17" s="134"/>
      <c r="P17" s="135"/>
      <c r="Q17" s="135"/>
      <c r="R17" s="135"/>
      <c r="S17" s="135"/>
      <c r="T17" s="135"/>
    </row>
    <row r="18" spans="2:20" s="136" customFormat="1" ht="5.0999999999999996" customHeight="1" x14ac:dyDescent="0.25">
      <c r="B18" s="135"/>
      <c r="C18" s="135"/>
      <c r="D18" s="135"/>
      <c r="E18" s="135"/>
      <c r="F18" s="135"/>
      <c r="G18" s="135"/>
      <c r="H18" s="135"/>
      <c r="I18" s="135"/>
      <c r="J18" s="135"/>
      <c r="K18" s="135"/>
      <c r="L18" s="135"/>
      <c r="M18" s="135"/>
      <c r="N18" s="135"/>
      <c r="O18" s="135"/>
      <c r="P18" s="135"/>
      <c r="Q18" s="135"/>
      <c r="R18" s="135"/>
      <c r="S18" s="135"/>
      <c r="T18" s="135"/>
    </row>
    <row r="19" spans="2:20" s="136" customFormat="1" ht="54" customHeight="1" x14ac:dyDescent="0.25">
      <c r="B19" s="130" t="s">
        <v>95</v>
      </c>
      <c r="C19" s="137" t="s">
        <v>97</v>
      </c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4"/>
      <c r="P19" s="135"/>
      <c r="Q19" s="135"/>
      <c r="R19" s="135"/>
      <c r="S19" s="135"/>
      <c r="T19" s="135"/>
    </row>
    <row r="20" spans="2:20" s="136" customFormat="1" ht="5.0999999999999996" customHeight="1" x14ac:dyDescent="0.25">
      <c r="B20" s="135"/>
      <c r="C20" s="135"/>
      <c r="D20" s="135"/>
      <c r="E20" s="135"/>
      <c r="F20" s="135"/>
      <c r="G20" s="135"/>
      <c r="H20" s="135"/>
      <c r="I20" s="135"/>
      <c r="J20" s="135"/>
      <c r="K20" s="135"/>
      <c r="L20" s="135"/>
      <c r="M20" s="135"/>
      <c r="N20" s="135"/>
      <c r="O20" s="135"/>
    </row>
    <row r="21" spans="2:20" s="136" customFormat="1" ht="54" customHeight="1" x14ac:dyDescent="0.25">
      <c r="B21" s="130" t="s">
        <v>99</v>
      </c>
      <c r="C21" s="137" t="s">
        <v>100</v>
      </c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N21" s="138"/>
      <c r="O21" s="134"/>
    </row>
    <row r="22" spans="2:20" s="136" customFormat="1" ht="5.0999999999999996" customHeight="1" x14ac:dyDescent="0.25">
      <c r="B22" s="135"/>
      <c r="C22" s="135"/>
      <c r="D22" s="135"/>
      <c r="E22" s="135"/>
      <c r="F22" s="135"/>
      <c r="G22" s="135"/>
      <c r="H22" s="135"/>
      <c r="I22" s="135"/>
      <c r="J22" s="135"/>
      <c r="K22" s="135"/>
      <c r="L22" s="135"/>
      <c r="M22" s="135"/>
      <c r="N22" s="135"/>
      <c r="O22" s="135"/>
    </row>
    <row r="23" spans="2:20" s="136" customFormat="1" ht="54" customHeight="1" x14ac:dyDescent="0.25">
      <c r="B23" s="130" t="s">
        <v>101</v>
      </c>
      <c r="C23" s="137" t="s">
        <v>226</v>
      </c>
      <c r="D23" s="138"/>
      <c r="E23" s="138"/>
      <c r="F23" s="138"/>
      <c r="G23" s="138"/>
      <c r="H23" s="138"/>
      <c r="I23" s="138"/>
      <c r="J23" s="138"/>
      <c r="K23" s="138"/>
      <c r="L23" s="138"/>
      <c r="M23" s="138"/>
      <c r="N23" s="138"/>
      <c r="O23" s="134"/>
    </row>
  </sheetData>
  <sheetProtection password="9084" sheet="1" objects="1" scenarios="1"/>
  <mergeCells count="10">
    <mergeCell ref="C21:N21"/>
    <mergeCell ref="C23:N23"/>
    <mergeCell ref="C17:N17"/>
    <mergeCell ref="C19:N19"/>
    <mergeCell ref="B5:P5"/>
    <mergeCell ref="C7:N7"/>
    <mergeCell ref="C9:N9"/>
    <mergeCell ref="C11:N11"/>
    <mergeCell ref="C13:N13"/>
    <mergeCell ref="C15:N15"/>
  </mergeCells>
  <pageMargins left="0.25" right="0.25" top="0.75" bottom="0.75" header="0.3" footer="0.3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7"/>
  <sheetViews>
    <sheetView showGridLines="0" zoomScaleNormal="100" workbookViewId="0">
      <selection activeCell="I8" activeCellId="2" sqref="B8:B10 D8:F10 I8:I10"/>
    </sheetView>
  </sheetViews>
  <sheetFormatPr defaultRowHeight="15" x14ac:dyDescent="0.25"/>
  <cols>
    <col min="1" max="1" width="2.7109375" style="8" customWidth="1"/>
    <col min="2" max="2" width="33.5703125" style="209" customWidth="1"/>
    <col min="3" max="3" width="10.28515625" style="209" customWidth="1"/>
    <col min="4" max="4" width="42.85546875" style="231" customWidth="1"/>
    <col min="5" max="6" width="13.5703125" style="209" customWidth="1"/>
    <col min="7" max="7" width="20.85546875" style="209" customWidth="1"/>
    <col min="8" max="8" width="11.28515625" style="209" customWidth="1"/>
    <col min="9" max="9" width="36.7109375" style="231" customWidth="1"/>
    <col min="10" max="16384" width="9.140625" style="136"/>
  </cols>
  <sheetData>
    <row r="1" spans="1:9" s="105" customFormat="1" ht="30" customHeight="1" x14ac:dyDescent="0.25"/>
    <row r="2" spans="1:9" s="106" customFormat="1" ht="24.95" customHeight="1" x14ac:dyDescent="0.25"/>
    <row r="3" spans="1:9" s="107" customFormat="1" ht="20.100000000000001" customHeight="1" x14ac:dyDescent="0.25"/>
    <row r="4" spans="1:9" s="200" customFormat="1" ht="21" x14ac:dyDescent="0.25">
      <c r="A4" s="46"/>
      <c r="B4" s="199" t="s">
        <v>108</v>
      </c>
      <c r="C4" s="199"/>
      <c r="D4" s="213"/>
      <c r="E4" s="65"/>
      <c r="F4" s="65"/>
      <c r="G4" s="65"/>
      <c r="H4" s="65"/>
      <c r="I4" s="213"/>
    </row>
    <row r="5" spans="1:9" s="200" customFormat="1" x14ac:dyDescent="0.25">
      <c r="A5" s="34"/>
      <c r="B5" s="65"/>
      <c r="C5" s="65"/>
      <c r="D5" s="213"/>
      <c r="E5" s="65"/>
      <c r="F5" s="65"/>
      <c r="G5" s="65"/>
      <c r="H5" s="65"/>
      <c r="I5" s="213"/>
    </row>
    <row r="6" spans="1:9" s="200" customFormat="1" ht="20.100000000000001" customHeight="1" x14ac:dyDescent="0.25">
      <c r="A6" s="34"/>
      <c r="B6" s="61" t="s">
        <v>222</v>
      </c>
      <c r="C6" s="61"/>
      <c r="D6" s="61"/>
      <c r="E6" s="61"/>
      <c r="F6" s="61"/>
      <c r="G6" s="61"/>
      <c r="H6" s="61"/>
      <c r="I6" s="61"/>
    </row>
    <row r="7" spans="1:9" ht="28.5" customHeight="1" x14ac:dyDescent="0.25">
      <c r="A7" s="10"/>
      <c r="B7" s="76" t="s">
        <v>5</v>
      </c>
      <c r="C7" s="77" t="s">
        <v>11</v>
      </c>
      <c r="D7" s="77" t="s">
        <v>29</v>
      </c>
      <c r="E7" s="77" t="s">
        <v>152</v>
      </c>
      <c r="F7" s="77" t="s">
        <v>39</v>
      </c>
      <c r="G7" s="77" t="s">
        <v>31</v>
      </c>
      <c r="H7" s="77" t="s">
        <v>45</v>
      </c>
      <c r="I7" s="250" t="s">
        <v>46</v>
      </c>
    </row>
    <row r="8" spans="1:9" ht="24.95" customHeight="1" x14ac:dyDescent="0.25">
      <c r="B8" s="87" t="s">
        <v>114</v>
      </c>
      <c r="C8" s="86">
        <f>IF($B8="","",IFERROR(INDEX(tbFuncionarios[],MATCH($B8,tbFuncionarios[Nome],0),2),""))</f>
        <v>1112</v>
      </c>
      <c r="D8" s="263" t="s">
        <v>230</v>
      </c>
      <c r="E8" s="21">
        <v>44501</v>
      </c>
      <c r="F8" s="21">
        <v>45231</v>
      </c>
      <c r="G8" s="254" t="str">
        <f>IFERROR(VLOOKUP($D8,CadTrei!$C$8:$E$17,2,FALSE),"")</f>
        <v>Empresa ABC Treinamentos</v>
      </c>
      <c r="H8" s="255">
        <f>IFERROR(VLOOKUP($D8,CadTrei!$C$8:$E$17,3,FALSE),"")</f>
        <v>40</v>
      </c>
      <c r="I8" s="121"/>
    </row>
    <row r="9" spans="1:9" ht="24.95" customHeight="1" x14ac:dyDescent="0.25">
      <c r="B9" s="87"/>
      <c r="C9" s="86" t="str">
        <f>IF($B9="","",IFERROR(INDEX(tbFuncionarios[],MATCH($B9,tbFuncionarios[Nome],0),2),""))</f>
        <v/>
      </c>
      <c r="D9" s="263"/>
      <c r="E9" s="21"/>
      <c r="F9" s="21"/>
      <c r="G9" s="254" t="str">
        <f>IFERROR(VLOOKUP($D9,CadTrei!$C$8:$E$17,2,FALSE),"")</f>
        <v/>
      </c>
      <c r="H9" s="255" t="str">
        <f>IFERROR(VLOOKUP($D9,CadTrei!$C$8:$E$17,3,FALSE),"")</f>
        <v/>
      </c>
      <c r="I9" s="121"/>
    </row>
    <row r="10" spans="1:9" ht="24.95" customHeight="1" x14ac:dyDescent="0.25">
      <c r="B10" s="87"/>
      <c r="C10" s="86" t="str">
        <f>IF($B10="","",IFERROR(INDEX(tbFuncionarios[],MATCH($B10,tbFuncionarios[Nome],0),2),""))</f>
        <v/>
      </c>
      <c r="D10" s="263"/>
      <c r="E10" s="21"/>
      <c r="F10" s="21"/>
      <c r="G10" s="254" t="str">
        <f>IFERROR(VLOOKUP($D10,CadTrei!$C$8:$E$17,2,FALSE),"")</f>
        <v/>
      </c>
      <c r="H10" s="255" t="str">
        <f>IFERROR(VLOOKUP($D10,CadTrei!$C$8:$E$17,3,FALSE),"")</f>
        <v/>
      </c>
      <c r="I10" s="121"/>
    </row>
    <row r="11" spans="1:9" ht="24.95" customHeight="1" x14ac:dyDescent="0.25">
      <c r="B11" s="251"/>
      <c r="C11" s="86" t="str">
        <f>IF($B11="","",IFERROR(INDEX(tbFuncionarios[],MATCH($B11,tbFuncionarios[Nome],0),2),""))</f>
        <v/>
      </c>
      <c r="D11" s="252"/>
      <c r="E11" s="253"/>
      <c r="F11" s="253"/>
      <c r="G11" s="254" t="str">
        <f>IFERROR(VLOOKUP($D11,CadTrei!$C$8:$E$17,2,FALSE),"")</f>
        <v/>
      </c>
      <c r="H11" s="255" t="str">
        <f>IFERROR(VLOOKUP($D11,CadTrei!$C$8:$E$17,3,FALSE),"")</f>
        <v/>
      </c>
      <c r="I11" s="256"/>
    </row>
    <row r="12" spans="1:9" ht="24.95" customHeight="1" x14ac:dyDescent="0.25">
      <c r="B12" s="251"/>
      <c r="C12" s="86" t="str">
        <f>IF($B12="","",IFERROR(INDEX(tbFuncionarios[],MATCH($B12,tbFuncionarios[Nome],0),2),""))</f>
        <v/>
      </c>
      <c r="D12" s="252"/>
      <c r="E12" s="253"/>
      <c r="F12" s="253"/>
      <c r="G12" s="254" t="str">
        <f>IFERROR(VLOOKUP($D12,CadTrei!$C$8:$E$17,2,FALSE),"")</f>
        <v/>
      </c>
      <c r="H12" s="255" t="str">
        <f>IFERROR(VLOOKUP($D12,CadTrei!$C$8:$E$17,3,FALSE),"")</f>
        <v/>
      </c>
      <c r="I12" s="256"/>
    </row>
    <row r="13" spans="1:9" ht="24.95" customHeight="1" x14ac:dyDescent="0.25">
      <c r="B13" s="251"/>
      <c r="C13" s="86" t="str">
        <f>IF($B13="","",IFERROR(INDEX(tbFuncionarios[],MATCH($B13,tbFuncionarios[Nome],0),2),""))</f>
        <v/>
      </c>
      <c r="D13" s="252"/>
      <c r="E13" s="253"/>
      <c r="F13" s="253"/>
      <c r="G13" s="254" t="str">
        <f>IFERROR(VLOOKUP($D13,CadTrei!$C$8:$E$17,2,FALSE),"")</f>
        <v/>
      </c>
      <c r="H13" s="255" t="str">
        <f>IFERROR(VLOOKUP($D13,CadTrei!$C$8:$E$17,3,FALSE),"")</f>
        <v/>
      </c>
      <c r="I13" s="256"/>
    </row>
    <row r="14" spans="1:9" ht="24.95" customHeight="1" x14ac:dyDescent="0.25">
      <c r="B14" s="251"/>
      <c r="C14" s="86" t="str">
        <f>IF($B14="","",IFERROR(INDEX(tbFuncionarios[],MATCH($B14,tbFuncionarios[Nome],0),2),""))</f>
        <v/>
      </c>
      <c r="D14" s="252"/>
      <c r="E14" s="253"/>
      <c r="F14" s="253"/>
      <c r="G14" s="254" t="str">
        <f>IFERROR(VLOOKUP($D14,CadTrei!$C$8:$E$17,2,FALSE),"")</f>
        <v/>
      </c>
      <c r="H14" s="255" t="str">
        <f>IFERROR(VLOOKUP($D14,CadTrei!$C$8:$E$17,3,FALSE),"")</f>
        <v/>
      </c>
      <c r="I14" s="256"/>
    </row>
    <row r="15" spans="1:9" ht="24.95" customHeight="1" x14ac:dyDescent="0.25">
      <c r="B15" s="251"/>
      <c r="C15" s="86" t="str">
        <f>IF($B15="","",IFERROR(INDEX(tbFuncionarios[],MATCH($B15,tbFuncionarios[Nome],0),2),""))</f>
        <v/>
      </c>
      <c r="D15" s="252"/>
      <c r="E15" s="253"/>
      <c r="F15" s="253"/>
      <c r="G15" s="254" t="str">
        <f>IFERROR(VLOOKUP($D15,CadTrei!$C$8:$E$17,2,FALSE),"")</f>
        <v/>
      </c>
      <c r="H15" s="255" t="str">
        <f>IFERROR(VLOOKUP($D15,CadTrei!$C$8:$E$17,3,FALSE),"")</f>
        <v/>
      </c>
      <c r="I15" s="256"/>
    </row>
    <row r="16" spans="1:9" ht="24.95" customHeight="1" x14ac:dyDescent="0.25">
      <c r="B16" s="251"/>
      <c r="C16" s="86" t="str">
        <f>IF($B16="","",IFERROR(INDEX(tbFuncionarios[],MATCH($B16,tbFuncionarios[Nome],0),2),""))</f>
        <v/>
      </c>
      <c r="D16" s="252"/>
      <c r="E16" s="253"/>
      <c r="F16" s="253"/>
      <c r="G16" s="254" t="str">
        <f>IFERROR(VLOOKUP($D16,CadTrei!$C$8:$E$17,2,FALSE),"")</f>
        <v/>
      </c>
      <c r="H16" s="255" t="str">
        <f>IFERROR(VLOOKUP($D16,CadTrei!$C$8:$E$17,3,FALSE),"")</f>
        <v/>
      </c>
      <c r="I16" s="256"/>
    </row>
    <row r="17" spans="2:9" ht="24.95" customHeight="1" x14ac:dyDescent="0.25">
      <c r="B17" s="251"/>
      <c r="C17" s="86" t="str">
        <f>IF($B17="","",IFERROR(INDEX(tbFuncionarios[],MATCH($B17,tbFuncionarios[Nome],0),2),""))</f>
        <v/>
      </c>
      <c r="D17" s="252"/>
      <c r="E17" s="253"/>
      <c r="F17" s="253"/>
      <c r="G17" s="254" t="str">
        <f>IFERROR(VLOOKUP($D17,CadTrei!$C$8:$E$17,2,FALSE),"")</f>
        <v/>
      </c>
      <c r="H17" s="255" t="str">
        <f>IFERROR(VLOOKUP($D17,CadTrei!$C$8:$E$17,3,FALSE),"")</f>
        <v/>
      </c>
      <c r="I17" s="256"/>
    </row>
    <row r="18" spans="2:9" ht="24.95" customHeight="1" x14ac:dyDescent="0.25">
      <c r="B18" s="251"/>
      <c r="C18" s="86" t="str">
        <f>IF($B18="","",IFERROR(INDEX(tbFuncionarios[],MATCH($B18,tbFuncionarios[Nome],0),2),""))</f>
        <v/>
      </c>
      <c r="D18" s="252"/>
      <c r="E18" s="253"/>
      <c r="F18" s="253"/>
      <c r="G18" s="254" t="str">
        <f>IFERROR(VLOOKUP($D18,CadTrei!$C$8:$E$17,2,FALSE),"")</f>
        <v/>
      </c>
      <c r="H18" s="255" t="str">
        <f>IFERROR(VLOOKUP($D18,CadTrei!$C$8:$E$17,3,FALSE),"")</f>
        <v/>
      </c>
      <c r="I18" s="256"/>
    </row>
    <row r="19" spans="2:9" ht="24.95" customHeight="1" x14ac:dyDescent="0.25">
      <c r="B19" s="251"/>
      <c r="C19" s="86" t="str">
        <f>IF($B19="","",IFERROR(INDEX(tbFuncionarios[],MATCH($B19,tbFuncionarios[Nome],0),2),""))</f>
        <v/>
      </c>
      <c r="D19" s="252"/>
      <c r="E19" s="253"/>
      <c r="F19" s="253"/>
      <c r="G19" s="254" t="str">
        <f>IFERROR(VLOOKUP($D19,CadTrei!$C$8:$E$17,2,FALSE),"")</f>
        <v/>
      </c>
      <c r="H19" s="255" t="str">
        <f>IFERROR(VLOOKUP($D19,CadTrei!$C$8:$E$17,3,FALSE),"")</f>
        <v/>
      </c>
      <c r="I19" s="256"/>
    </row>
    <row r="20" spans="2:9" ht="24.95" customHeight="1" x14ac:dyDescent="0.25">
      <c r="B20" s="251"/>
      <c r="C20" s="86" t="str">
        <f>IF($B20="","",IFERROR(INDEX(tbFuncionarios[],MATCH($B20,tbFuncionarios[Nome],0),2),""))</f>
        <v/>
      </c>
      <c r="D20" s="252"/>
      <c r="E20" s="253"/>
      <c r="F20" s="253"/>
      <c r="G20" s="254" t="str">
        <f>IFERROR(VLOOKUP($D20,CadTrei!$C$8:$E$17,2,FALSE),"")</f>
        <v/>
      </c>
      <c r="H20" s="255" t="str">
        <f>IFERROR(VLOOKUP($D20,CadTrei!$C$8:$E$17,3,FALSE),"")</f>
        <v/>
      </c>
      <c r="I20" s="256"/>
    </row>
    <row r="21" spans="2:9" ht="24.95" customHeight="1" x14ac:dyDescent="0.25">
      <c r="B21" s="251"/>
      <c r="C21" s="86" t="str">
        <f>IF($B21="","",IFERROR(INDEX(tbFuncionarios[],MATCH($B21,tbFuncionarios[Nome],0),2),""))</f>
        <v/>
      </c>
      <c r="D21" s="252"/>
      <c r="E21" s="253"/>
      <c r="F21" s="253"/>
      <c r="G21" s="254" t="str">
        <f>IFERROR(VLOOKUP($D21,CadTrei!$C$8:$E$17,2,FALSE),"")</f>
        <v/>
      </c>
      <c r="H21" s="255" t="str">
        <f>IFERROR(VLOOKUP($D21,CadTrei!$C$8:$E$17,3,FALSE),"")</f>
        <v/>
      </c>
      <c r="I21" s="256"/>
    </row>
    <row r="22" spans="2:9" ht="24.95" customHeight="1" x14ac:dyDescent="0.25">
      <c r="B22" s="251"/>
      <c r="C22" s="86" t="str">
        <f>IF($B22="","",IFERROR(INDEX(tbFuncionarios[],MATCH($B22,tbFuncionarios[Nome],0),2),""))</f>
        <v/>
      </c>
      <c r="D22" s="252"/>
      <c r="E22" s="253"/>
      <c r="F22" s="253"/>
      <c r="G22" s="254" t="str">
        <f>IFERROR(VLOOKUP($D22,CadTrei!$C$8:$E$17,2,FALSE),"")</f>
        <v/>
      </c>
      <c r="H22" s="255" t="str">
        <f>IFERROR(VLOOKUP($D22,CadTrei!$C$8:$E$17,3,FALSE),"")</f>
        <v/>
      </c>
      <c r="I22" s="256"/>
    </row>
    <row r="23" spans="2:9" ht="24.95" customHeight="1" x14ac:dyDescent="0.25">
      <c r="B23" s="251"/>
      <c r="C23" s="86" t="str">
        <f>IF($B23="","",IFERROR(INDEX(tbFuncionarios[],MATCH($B23,tbFuncionarios[Nome],0),2),""))</f>
        <v/>
      </c>
      <c r="D23" s="252"/>
      <c r="E23" s="253"/>
      <c r="F23" s="253"/>
      <c r="G23" s="254" t="str">
        <f>IFERROR(VLOOKUP($D23,CadTrei!$C$8:$E$17,2,FALSE),"")</f>
        <v/>
      </c>
      <c r="H23" s="255" t="str">
        <f>IFERROR(VLOOKUP($D23,CadTrei!$C$8:$E$17,3,FALSE),"")</f>
        <v/>
      </c>
      <c r="I23" s="256"/>
    </row>
    <row r="24" spans="2:9" ht="24.95" customHeight="1" x14ac:dyDescent="0.25">
      <c r="B24" s="251"/>
      <c r="C24" s="86" t="str">
        <f>IF($B24="","",IFERROR(INDEX(tbFuncionarios[],MATCH($B24,tbFuncionarios[Nome],0),2),""))</f>
        <v/>
      </c>
      <c r="D24" s="252"/>
      <c r="E24" s="253"/>
      <c r="F24" s="253"/>
      <c r="G24" s="254" t="str">
        <f>IFERROR(VLOOKUP($D24,CadTrei!$C$8:$E$17,2,FALSE),"")</f>
        <v/>
      </c>
      <c r="H24" s="255" t="str">
        <f>IFERROR(VLOOKUP($D24,CadTrei!$C$8:$E$17,3,FALSE),"")</f>
        <v/>
      </c>
      <c r="I24" s="256"/>
    </row>
    <row r="25" spans="2:9" ht="24.95" customHeight="1" x14ac:dyDescent="0.25">
      <c r="B25" s="251"/>
      <c r="C25" s="86" t="str">
        <f>IF($B25="","",IFERROR(INDEX(tbFuncionarios[],MATCH($B25,tbFuncionarios[Nome],0),2),""))</f>
        <v/>
      </c>
      <c r="D25" s="252"/>
      <c r="E25" s="253"/>
      <c r="F25" s="253"/>
      <c r="G25" s="254" t="str">
        <f>IFERROR(VLOOKUP($D25,CadTrei!$C$8:$E$17,2,FALSE),"")</f>
        <v/>
      </c>
      <c r="H25" s="255" t="str">
        <f>IFERROR(VLOOKUP($D25,CadTrei!$C$8:$E$17,3,FALSE),"")</f>
        <v/>
      </c>
      <c r="I25" s="256"/>
    </row>
    <row r="26" spans="2:9" ht="24.95" customHeight="1" x14ac:dyDescent="0.25">
      <c r="B26" s="251"/>
      <c r="C26" s="86" t="str">
        <f>IF($B26="","",IFERROR(INDEX(tbFuncionarios[],MATCH($B26,tbFuncionarios[Nome],0),2),""))</f>
        <v/>
      </c>
      <c r="D26" s="252"/>
      <c r="E26" s="253"/>
      <c r="F26" s="253"/>
      <c r="G26" s="254" t="str">
        <f>IFERROR(VLOOKUP($D26,CadTrei!$C$8:$E$17,2,FALSE),"")</f>
        <v/>
      </c>
      <c r="H26" s="255" t="str">
        <f>IFERROR(VLOOKUP($D26,CadTrei!$C$8:$E$17,3,FALSE),"")</f>
        <v/>
      </c>
      <c r="I26" s="256"/>
    </row>
    <row r="27" spans="2:9" ht="24.95" customHeight="1" x14ac:dyDescent="0.25">
      <c r="B27" s="251"/>
      <c r="C27" s="86" t="str">
        <f>IF($B27="","",IFERROR(INDEX(tbFuncionarios[],MATCH($B27,tbFuncionarios[Nome],0),2),""))</f>
        <v/>
      </c>
      <c r="D27" s="252"/>
      <c r="E27" s="253"/>
      <c r="F27" s="253"/>
      <c r="G27" s="254" t="str">
        <f>IFERROR(VLOOKUP($D27,CadTrei!$C$8:$E$17,2,FALSE),"")</f>
        <v/>
      </c>
      <c r="H27" s="255" t="str">
        <f>IFERROR(VLOOKUP($D27,CadTrei!$C$8:$E$17,3,FALSE),"")</f>
        <v/>
      </c>
      <c r="I27" s="256"/>
    </row>
    <row r="28" spans="2:9" ht="24.95" customHeight="1" x14ac:dyDescent="0.25">
      <c r="B28" s="251"/>
      <c r="C28" s="86" t="str">
        <f>IF($B28="","",IFERROR(INDEX(tbFuncionarios[],MATCH($B28,tbFuncionarios[Nome],0),2),""))</f>
        <v/>
      </c>
      <c r="D28" s="252"/>
      <c r="E28" s="253"/>
      <c r="F28" s="253"/>
      <c r="G28" s="254" t="str">
        <f>IFERROR(VLOOKUP($D28,CadTrei!$C$8:$E$17,2,FALSE),"")</f>
        <v/>
      </c>
      <c r="H28" s="255" t="str">
        <f>IFERROR(VLOOKUP($D28,CadTrei!$C$8:$E$17,3,FALSE),"")</f>
        <v/>
      </c>
      <c r="I28" s="256"/>
    </row>
    <row r="29" spans="2:9" ht="24.95" customHeight="1" x14ac:dyDescent="0.25">
      <c r="B29" s="251"/>
      <c r="C29" s="86" t="str">
        <f>IF($B29="","",IFERROR(INDEX(tbFuncionarios[],MATCH($B29,tbFuncionarios[Nome],0),2),""))</f>
        <v/>
      </c>
      <c r="D29" s="252"/>
      <c r="E29" s="253"/>
      <c r="F29" s="253"/>
      <c r="G29" s="254" t="str">
        <f>IFERROR(VLOOKUP($D29,CadTrei!$C$8:$E$17,2,FALSE),"")</f>
        <v/>
      </c>
      <c r="H29" s="255" t="str">
        <f>IFERROR(VLOOKUP($D29,CadTrei!$C$8:$E$17,3,FALSE),"")</f>
        <v/>
      </c>
      <c r="I29" s="256"/>
    </row>
    <row r="30" spans="2:9" ht="24.95" customHeight="1" x14ac:dyDescent="0.25">
      <c r="B30" s="251"/>
      <c r="C30" s="86" t="str">
        <f>IF($B30="","",IFERROR(INDEX(tbFuncionarios[],MATCH($B30,tbFuncionarios[Nome],0),2),""))</f>
        <v/>
      </c>
      <c r="D30" s="252"/>
      <c r="E30" s="253"/>
      <c r="F30" s="253"/>
      <c r="G30" s="254" t="str">
        <f>IFERROR(VLOOKUP($D30,CadTrei!$C$8:$E$17,2,FALSE),"")</f>
        <v/>
      </c>
      <c r="H30" s="255" t="str">
        <f>IFERROR(VLOOKUP($D30,CadTrei!$C$8:$E$17,3,FALSE),"")</f>
        <v/>
      </c>
      <c r="I30" s="256"/>
    </row>
    <row r="31" spans="2:9" ht="24.95" customHeight="1" x14ac:dyDescent="0.25">
      <c r="B31" s="251"/>
      <c r="C31" s="86" t="str">
        <f>IF($B31="","",IFERROR(INDEX(tbFuncionarios[],MATCH($B31,tbFuncionarios[Nome],0),2),""))</f>
        <v/>
      </c>
      <c r="D31" s="252"/>
      <c r="E31" s="253"/>
      <c r="F31" s="253"/>
      <c r="G31" s="254" t="str">
        <f>IFERROR(VLOOKUP($D31,CadTrei!$C$8:$E$17,2,FALSE),"")</f>
        <v/>
      </c>
      <c r="H31" s="255" t="str">
        <f>IFERROR(VLOOKUP($D31,CadTrei!$C$8:$E$17,3,FALSE),"")</f>
        <v/>
      </c>
      <c r="I31" s="256"/>
    </row>
    <row r="32" spans="2:9" ht="24.95" customHeight="1" x14ac:dyDescent="0.25">
      <c r="B32" s="251"/>
      <c r="C32" s="86" t="str">
        <f>IF($B32="","",IFERROR(INDEX(tbFuncionarios[],MATCH($B32,tbFuncionarios[Nome],0),2),""))</f>
        <v/>
      </c>
      <c r="D32" s="252"/>
      <c r="E32" s="253"/>
      <c r="F32" s="253"/>
      <c r="G32" s="254" t="str">
        <f>IFERROR(VLOOKUP($D32,CadTrei!$C$8:$E$17,2,FALSE),"")</f>
        <v/>
      </c>
      <c r="H32" s="255" t="str">
        <f>IFERROR(VLOOKUP($D32,CadTrei!$C$8:$E$17,3,FALSE),"")</f>
        <v/>
      </c>
      <c r="I32" s="256"/>
    </row>
    <row r="33" spans="2:9" ht="24.95" customHeight="1" x14ac:dyDescent="0.25">
      <c r="B33" s="251"/>
      <c r="C33" s="86" t="str">
        <f>IF($B33="","",IFERROR(INDEX(tbFuncionarios[],MATCH($B33,tbFuncionarios[Nome],0),2),""))</f>
        <v/>
      </c>
      <c r="D33" s="252"/>
      <c r="E33" s="253"/>
      <c r="F33" s="253"/>
      <c r="G33" s="254" t="str">
        <f>IFERROR(VLOOKUP($D33,CadTrei!$C$8:$E$17,2,FALSE),"")</f>
        <v/>
      </c>
      <c r="H33" s="255" t="str">
        <f>IFERROR(VLOOKUP($D33,CadTrei!$C$8:$E$17,3,FALSE),"")</f>
        <v/>
      </c>
      <c r="I33" s="256"/>
    </row>
    <row r="34" spans="2:9" ht="24.95" customHeight="1" x14ac:dyDescent="0.25">
      <c r="B34" s="251"/>
      <c r="C34" s="86" t="str">
        <f>IF($B34="","",IFERROR(INDEX(tbFuncionarios[],MATCH($B34,tbFuncionarios[Nome],0),2),""))</f>
        <v/>
      </c>
      <c r="D34" s="252"/>
      <c r="E34" s="253"/>
      <c r="F34" s="253"/>
      <c r="G34" s="254" t="str">
        <f>IFERROR(VLOOKUP($D34,CadTrei!$C$8:$E$17,2,FALSE),"")</f>
        <v/>
      </c>
      <c r="H34" s="255" t="str">
        <f>IFERROR(VLOOKUP($D34,CadTrei!$C$8:$E$17,3,FALSE),"")</f>
        <v/>
      </c>
      <c r="I34" s="256"/>
    </row>
    <row r="35" spans="2:9" ht="24.95" customHeight="1" x14ac:dyDescent="0.25">
      <c r="B35" s="251"/>
      <c r="C35" s="86" t="str">
        <f>IF($B35="","",IFERROR(INDEX(tbFuncionarios[],MATCH($B35,tbFuncionarios[Nome],0),2),""))</f>
        <v/>
      </c>
      <c r="D35" s="252"/>
      <c r="E35" s="253"/>
      <c r="F35" s="253"/>
      <c r="G35" s="254" t="str">
        <f>IFERROR(VLOOKUP($D35,CadTrei!$C$8:$E$17,2,FALSE),"")</f>
        <v/>
      </c>
      <c r="H35" s="255" t="str">
        <f>IFERROR(VLOOKUP($D35,CadTrei!$C$8:$E$17,3,FALSE),"")</f>
        <v/>
      </c>
      <c r="I35" s="256"/>
    </row>
    <row r="36" spans="2:9" ht="24.95" customHeight="1" x14ac:dyDescent="0.25">
      <c r="B36" s="251"/>
      <c r="C36" s="86" t="str">
        <f>IF($B36="","",IFERROR(INDEX(tbFuncionarios[],MATCH($B36,tbFuncionarios[Nome],0),2),""))</f>
        <v/>
      </c>
      <c r="D36" s="252"/>
      <c r="E36" s="253"/>
      <c r="F36" s="253"/>
      <c r="G36" s="254" t="str">
        <f>IFERROR(VLOOKUP($D36,CadTrei!$C$8:$E$17,2,FALSE),"")</f>
        <v/>
      </c>
      <c r="H36" s="255" t="str">
        <f>IFERROR(VLOOKUP($D36,CadTrei!$C$8:$E$17,3,FALSE),"")</f>
        <v/>
      </c>
      <c r="I36" s="256"/>
    </row>
    <row r="37" spans="2:9" ht="24.95" customHeight="1" x14ac:dyDescent="0.25">
      <c r="B37" s="251"/>
      <c r="C37" s="86" t="str">
        <f>IF($B37="","",IFERROR(INDEX(tbFuncionarios[],MATCH($B37,tbFuncionarios[Nome],0),2),""))</f>
        <v/>
      </c>
      <c r="D37" s="252"/>
      <c r="E37" s="253"/>
      <c r="F37" s="253"/>
      <c r="G37" s="254" t="str">
        <f>IFERROR(VLOOKUP($D37,CadTrei!$C$8:$E$17,2,FALSE),"")</f>
        <v/>
      </c>
      <c r="H37" s="255" t="str">
        <f>IFERROR(VLOOKUP($D37,CadTrei!$C$8:$E$17,3,FALSE),"")</f>
        <v/>
      </c>
      <c r="I37" s="256"/>
    </row>
    <row r="38" spans="2:9" ht="24.95" customHeight="1" x14ac:dyDescent="0.25">
      <c r="B38" s="251"/>
      <c r="C38" s="86" t="str">
        <f>IF($B38="","",IFERROR(INDEX(tbFuncionarios[],MATCH($B38,tbFuncionarios[Nome],0),2),""))</f>
        <v/>
      </c>
      <c r="D38" s="252"/>
      <c r="E38" s="253"/>
      <c r="F38" s="253"/>
      <c r="G38" s="254" t="str">
        <f>IFERROR(VLOOKUP($D38,CadTrei!$C$8:$E$17,2,FALSE),"")</f>
        <v/>
      </c>
      <c r="H38" s="255" t="str">
        <f>IFERROR(VLOOKUP($D38,CadTrei!$C$8:$E$17,3,FALSE),"")</f>
        <v/>
      </c>
      <c r="I38" s="256"/>
    </row>
    <row r="39" spans="2:9" ht="24.95" customHeight="1" x14ac:dyDescent="0.25">
      <c r="B39" s="251"/>
      <c r="C39" s="86" t="str">
        <f>IF($B39="","",IFERROR(INDEX(tbFuncionarios[],MATCH($B39,tbFuncionarios[Nome],0),2),""))</f>
        <v/>
      </c>
      <c r="D39" s="252"/>
      <c r="E39" s="253"/>
      <c r="F39" s="253"/>
      <c r="G39" s="254" t="str">
        <f>IFERROR(VLOOKUP($D39,CadTrei!$C$8:$E$17,2,FALSE),"")</f>
        <v/>
      </c>
      <c r="H39" s="255" t="str">
        <f>IFERROR(VLOOKUP($D39,CadTrei!$C$8:$E$17,3,FALSE),"")</f>
        <v/>
      </c>
      <c r="I39" s="256"/>
    </row>
    <row r="40" spans="2:9" ht="24.95" customHeight="1" x14ac:dyDescent="0.25">
      <c r="B40" s="251"/>
      <c r="C40" s="86" t="str">
        <f>IF($B40="","",IFERROR(INDEX(tbFuncionarios[],MATCH($B40,tbFuncionarios[Nome],0),2),""))</f>
        <v/>
      </c>
      <c r="D40" s="252"/>
      <c r="E40" s="253"/>
      <c r="F40" s="253"/>
      <c r="G40" s="254" t="str">
        <f>IFERROR(VLOOKUP($D40,CadTrei!$C$8:$E$17,2,FALSE),"")</f>
        <v/>
      </c>
      <c r="H40" s="255" t="str">
        <f>IFERROR(VLOOKUP($D40,CadTrei!$C$8:$E$17,3,FALSE),"")</f>
        <v/>
      </c>
      <c r="I40" s="256"/>
    </row>
    <row r="41" spans="2:9" ht="24.95" customHeight="1" x14ac:dyDescent="0.25">
      <c r="B41" s="251"/>
      <c r="C41" s="86" t="str">
        <f>IF($B41="","",IFERROR(INDEX(tbFuncionarios[],MATCH($B41,tbFuncionarios[Nome],0),2),""))</f>
        <v/>
      </c>
      <c r="D41" s="252"/>
      <c r="E41" s="253"/>
      <c r="F41" s="253"/>
      <c r="G41" s="254" t="str">
        <f>IFERROR(VLOOKUP($D41,CadTrei!$C$8:$E$17,2,FALSE),"")</f>
        <v/>
      </c>
      <c r="H41" s="255" t="str">
        <f>IFERROR(VLOOKUP($D41,CadTrei!$C$8:$E$17,3,FALSE),"")</f>
        <v/>
      </c>
      <c r="I41" s="256"/>
    </row>
    <row r="42" spans="2:9" ht="24.95" customHeight="1" x14ac:dyDescent="0.25">
      <c r="B42" s="251"/>
      <c r="C42" s="86" t="str">
        <f>IF($B42="","",IFERROR(INDEX(tbFuncionarios[],MATCH($B42,tbFuncionarios[Nome],0),2),""))</f>
        <v/>
      </c>
      <c r="D42" s="252"/>
      <c r="E42" s="253"/>
      <c r="F42" s="253"/>
      <c r="G42" s="254" t="str">
        <f>IFERROR(VLOOKUP($D42,CadTrei!$C$8:$E$17,2,FALSE),"")</f>
        <v/>
      </c>
      <c r="H42" s="255" t="str">
        <f>IFERROR(VLOOKUP($D42,CadTrei!$C$8:$E$17,3,FALSE),"")</f>
        <v/>
      </c>
      <c r="I42" s="256"/>
    </row>
    <row r="43" spans="2:9" ht="24.95" customHeight="1" x14ac:dyDescent="0.25">
      <c r="B43" s="251"/>
      <c r="C43" s="86" t="str">
        <f>IF($B43="","",IFERROR(INDEX(tbFuncionarios[],MATCH($B43,tbFuncionarios[Nome],0),2),""))</f>
        <v/>
      </c>
      <c r="D43" s="252"/>
      <c r="E43" s="253"/>
      <c r="F43" s="253"/>
      <c r="G43" s="254" t="str">
        <f>IFERROR(VLOOKUP($D43,CadTrei!$C$8:$E$17,2,FALSE),"")</f>
        <v/>
      </c>
      <c r="H43" s="255" t="str">
        <f>IFERROR(VLOOKUP($D43,CadTrei!$C$8:$E$17,3,FALSE),"")</f>
        <v/>
      </c>
      <c r="I43" s="256"/>
    </row>
    <row r="44" spans="2:9" ht="24.95" customHeight="1" x14ac:dyDescent="0.25">
      <c r="B44" s="251"/>
      <c r="C44" s="86" t="str">
        <f>IF($B44="","",IFERROR(INDEX(tbFuncionarios[],MATCH($B44,tbFuncionarios[Nome],0),2),""))</f>
        <v/>
      </c>
      <c r="D44" s="252"/>
      <c r="E44" s="253"/>
      <c r="F44" s="253"/>
      <c r="G44" s="254" t="str">
        <f>IFERROR(VLOOKUP($D44,CadTrei!$C$8:$E$17,2,FALSE),"")</f>
        <v/>
      </c>
      <c r="H44" s="255" t="str">
        <f>IFERROR(VLOOKUP($D44,CadTrei!$C$8:$E$17,3,FALSE),"")</f>
        <v/>
      </c>
      <c r="I44" s="256"/>
    </row>
    <row r="45" spans="2:9" ht="24.95" customHeight="1" x14ac:dyDescent="0.25">
      <c r="B45" s="251"/>
      <c r="C45" s="86" t="str">
        <f>IF($B45="","",IFERROR(INDEX(tbFuncionarios[],MATCH($B45,tbFuncionarios[Nome],0),2),""))</f>
        <v/>
      </c>
      <c r="D45" s="252"/>
      <c r="E45" s="253"/>
      <c r="F45" s="253"/>
      <c r="G45" s="254" t="str">
        <f>IFERROR(VLOOKUP($D45,CadTrei!$C$8:$E$17,2,FALSE),"")</f>
        <v/>
      </c>
      <c r="H45" s="255" t="str">
        <f>IFERROR(VLOOKUP($D45,CadTrei!$C$8:$E$17,3,FALSE),"")</f>
        <v/>
      </c>
      <c r="I45" s="256"/>
    </row>
    <row r="46" spans="2:9" ht="24.95" customHeight="1" x14ac:dyDescent="0.25">
      <c r="B46" s="251"/>
      <c r="C46" s="86" t="str">
        <f>IF($B46="","",IFERROR(INDEX(tbFuncionarios[],MATCH($B46,tbFuncionarios[Nome],0),2),""))</f>
        <v/>
      </c>
      <c r="D46" s="252"/>
      <c r="E46" s="253"/>
      <c r="F46" s="253"/>
      <c r="G46" s="254" t="str">
        <f>IFERROR(VLOOKUP($D46,CadTrei!$C$8:$E$17,2,FALSE),"")</f>
        <v/>
      </c>
      <c r="H46" s="255" t="str">
        <f>IFERROR(VLOOKUP($D46,CadTrei!$C$8:$E$17,3,FALSE),"")</f>
        <v/>
      </c>
      <c r="I46" s="256"/>
    </row>
    <row r="47" spans="2:9" ht="24.95" customHeight="1" x14ac:dyDescent="0.25">
      <c r="B47" s="251"/>
      <c r="C47" s="86" t="str">
        <f>IF($B47="","",IFERROR(INDEX(tbFuncionarios[],MATCH($B47,tbFuncionarios[Nome],0),2),""))</f>
        <v/>
      </c>
      <c r="D47" s="252"/>
      <c r="E47" s="253"/>
      <c r="F47" s="253"/>
      <c r="G47" s="254" t="str">
        <f>IFERROR(VLOOKUP($D47,CadTrei!$C$8:$E$17,2,FALSE),"")</f>
        <v/>
      </c>
      <c r="H47" s="255" t="str">
        <f>IFERROR(VLOOKUP($D47,CadTrei!$C$8:$E$17,3,FALSE),"")</f>
        <v/>
      </c>
      <c r="I47" s="256"/>
    </row>
    <row r="48" spans="2:9" ht="24.95" customHeight="1" x14ac:dyDescent="0.25">
      <c r="B48" s="251"/>
      <c r="C48" s="86" t="str">
        <f>IF($B48="","",IFERROR(INDEX(tbFuncionarios[],MATCH($B48,tbFuncionarios[Nome],0),2),""))</f>
        <v/>
      </c>
      <c r="D48" s="252"/>
      <c r="E48" s="253"/>
      <c r="F48" s="253"/>
      <c r="G48" s="254" t="str">
        <f>IFERROR(VLOOKUP($D48,CadTrei!$C$8:$E$17,2,FALSE),"")</f>
        <v/>
      </c>
      <c r="H48" s="255" t="str">
        <f>IFERROR(VLOOKUP($D48,CadTrei!$C$8:$E$17,3,FALSE),"")</f>
        <v/>
      </c>
      <c r="I48" s="256"/>
    </row>
    <row r="49" spans="2:9" ht="24.95" customHeight="1" x14ac:dyDescent="0.25">
      <c r="B49" s="251"/>
      <c r="C49" s="86" t="str">
        <f>IF($B49="","",IFERROR(INDEX(tbFuncionarios[],MATCH($B49,tbFuncionarios[Nome],0),2),""))</f>
        <v/>
      </c>
      <c r="D49" s="252"/>
      <c r="E49" s="253"/>
      <c r="F49" s="253"/>
      <c r="G49" s="254" t="str">
        <f>IFERROR(VLOOKUP($D49,CadTrei!$C$8:$E$17,2,FALSE),"")</f>
        <v/>
      </c>
      <c r="H49" s="255" t="str">
        <f>IFERROR(VLOOKUP($D49,CadTrei!$C$8:$E$17,3,FALSE),"")</f>
        <v/>
      </c>
      <c r="I49" s="256"/>
    </row>
    <row r="50" spans="2:9" ht="24.95" customHeight="1" x14ac:dyDescent="0.25">
      <c r="B50" s="251"/>
      <c r="C50" s="86" t="str">
        <f>IF($B50="","",IFERROR(INDEX(tbFuncionarios[],MATCH($B50,tbFuncionarios[Nome],0),2),""))</f>
        <v/>
      </c>
      <c r="D50" s="252"/>
      <c r="E50" s="253"/>
      <c r="F50" s="253"/>
      <c r="G50" s="254" t="str">
        <f>IFERROR(VLOOKUP($D50,CadTrei!$C$8:$E$17,2,FALSE),"")</f>
        <v/>
      </c>
      <c r="H50" s="255" t="str">
        <f>IFERROR(VLOOKUP($D50,CadTrei!$C$8:$E$17,3,FALSE),"")</f>
        <v/>
      </c>
      <c r="I50" s="256"/>
    </row>
    <row r="51" spans="2:9" ht="24.95" customHeight="1" x14ac:dyDescent="0.25">
      <c r="B51" s="251"/>
      <c r="C51" s="86" t="str">
        <f>IF($B51="","",IFERROR(INDEX(tbFuncionarios[],MATCH($B51,tbFuncionarios[Nome],0),2),""))</f>
        <v/>
      </c>
      <c r="D51" s="252"/>
      <c r="E51" s="253"/>
      <c r="F51" s="253"/>
      <c r="G51" s="254" t="str">
        <f>IFERROR(VLOOKUP($D51,CadTrei!$C$8:$E$17,2,FALSE),"")</f>
        <v/>
      </c>
      <c r="H51" s="255" t="str">
        <f>IFERROR(VLOOKUP($D51,CadTrei!$C$8:$E$17,3,FALSE),"")</f>
        <v/>
      </c>
      <c r="I51" s="256"/>
    </row>
    <row r="52" spans="2:9" ht="24.95" customHeight="1" x14ac:dyDescent="0.25">
      <c r="B52" s="251"/>
      <c r="C52" s="86" t="str">
        <f>IF($B52="","",IFERROR(INDEX(tbFuncionarios[],MATCH($B52,tbFuncionarios[Nome],0),2),""))</f>
        <v/>
      </c>
      <c r="D52" s="252"/>
      <c r="E52" s="253"/>
      <c r="F52" s="253"/>
      <c r="G52" s="254" t="str">
        <f>IFERROR(VLOOKUP($D52,CadTrei!$C$8:$E$17,2,FALSE),"")</f>
        <v/>
      </c>
      <c r="H52" s="255" t="str">
        <f>IFERROR(VLOOKUP($D52,CadTrei!$C$8:$E$17,3,FALSE),"")</f>
        <v/>
      </c>
      <c r="I52" s="256"/>
    </row>
    <row r="53" spans="2:9" ht="24.95" customHeight="1" x14ac:dyDescent="0.25">
      <c r="B53" s="251"/>
      <c r="C53" s="86" t="str">
        <f>IF($B53="","",IFERROR(INDEX(tbFuncionarios[],MATCH($B53,tbFuncionarios[Nome],0),2),""))</f>
        <v/>
      </c>
      <c r="D53" s="252"/>
      <c r="E53" s="253"/>
      <c r="F53" s="253"/>
      <c r="G53" s="254" t="str">
        <f>IFERROR(VLOOKUP($D53,CadTrei!$C$8:$E$17,2,FALSE),"")</f>
        <v/>
      </c>
      <c r="H53" s="255" t="str">
        <f>IFERROR(VLOOKUP($D53,CadTrei!$C$8:$E$17,3,FALSE),"")</f>
        <v/>
      </c>
      <c r="I53" s="256"/>
    </row>
    <row r="54" spans="2:9" ht="24.95" customHeight="1" x14ac:dyDescent="0.25">
      <c r="B54" s="251"/>
      <c r="C54" s="86" t="str">
        <f>IF($B54="","",IFERROR(INDEX(tbFuncionarios[],MATCH($B54,tbFuncionarios[Nome],0),2),""))</f>
        <v/>
      </c>
      <c r="D54" s="252"/>
      <c r="E54" s="253"/>
      <c r="F54" s="253"/>
      <c r="G54" s="254" t="str">
        <f>IFERROR(VLOOKUP($D54,CadTrei!$C$8:$E$17,2,FALSE),"")</f>
        <v/>
      </c>
      <c r="H54" s="255" t="str">
        <f>IFERROR(VLOOKUP($D54,CadTrei!$C$8:$E$17,3,FALSE),"")</f>
        <v/>
      </c>
      <c r="I54" s="256"/>
    </row>
    <row r="55" spans="2:9" ht="24.95" customHeight="1" x14ac:dyDescent="0.25">
      <c r="B55" s="251"/>
      <c r="C55" s="86" t="str">
        <f>IF($B55="","",IFERROR(INDEX(tbFuncionarios[],MATCH($B55,tbFuncionarios[Nome],0),2),""))</f>
        <v/>
      </c>
      <c r="D55" s="252"/>
      <c r="E55" s="253"/>
      <c r="F55" s="253"/>
      <c r="G55" s="254" t="str">
        <f>IFERROR(VLOOKUP($D55,CadTrei!$C$8:$E$17,2,FALSE),"")</f>
        <v/>
      </c>
      <c r="H55" s="255" t="str">
        <f>IFERROR(VLOOKUP($D55,CadTrei!$C$8:$E$17,3,FALSE),"")</f>
        <v/>
      </c>
      <c r="I55" s="256"/>
    </row>
    <row r="56" spans="2:9" ht="24.95" customHeight="1" x14ac:dyDescent="0.25">
      <c r="B56" s="251"/>
      <c r="C56" s="86" t="str">
        <f>IF($B56="","",IFERROR(INDEX(tbFuncionarios[],MATCH($B56,tbFuncionarios[Nome],0),2),""))</f>
        <v/>
      </c>
      <c r="D56" s="252"/>
      <c r="E56" s="253"/>
      <c r="F56" s="253"/>
      <c r="G56" s="254" t="str">
        <f>IFERROR(VLOOKUP($D56,CadTrei!$C$8:$E$17,2,FALSE),"")</f>
        <v/>
      </c>
      <c r="H56" s="255" t="str">
        <f>IFERROR(VLOOKUP($D56,CadTrei!$C$8:$E$17,3,FALSE),"")</f>
        <v/>
      </c>
      <c r="I56" s="256"/>
    </row>
    <row r="57" spans="2:9" ht="24.95" customHeight="1" x14ac:dyDescent="0.25">
      <c r="B57" s="251"/>
      <c r="C57" s="86" t="str">
        <f>IF($B57="","",IFERROR(INDEX(tbFuncionarios[],MATCH($B57,tbFuncionarios[Nome],0),2),""))</f>
        <v/>
      </c>
      <c r="D57" s="252"/>
      <c r="E57" s="253"/>
      <c r="F57" s="253"/>
      <c r="G57" s="254" t="str">
        <f>IFERROR(VLOOKUP($D57,CadTrei!$C$8:$E$17,2,FALSE),"")</f>
        <v/>
      </c>
      <c r="H57" s="255" t="str">
        <f>IFERROR(VLOOKUP($D57,CadTrei!$C$8:$E$17,3,FALSE),"")</f>
        <v/>
      </c>
      <c r="I57" s="256"/>
    </row>
    <row r="58" spans="2:9" ht="24.95" customHeight="1" x14ac:dyDescent="0.25">
      <c r="B58" s="251"/>
      <c r="C58" s="86" t="str">
        <f>IF($B58="","",IFERROR(INDEX(tbFuncionarios[],MATCH($B58,tbFuncionarios[Nome],0),2),""))</f>
        <v/>
      </c>
      <c r="D58" s="252"/>
      <c r="E58" s="253"/>
      <c r="F58" s="253"/>
      <c r="G58" s="254" t="str">
        <f>IFERROR(VLOOKUP($D58,CadTrei!$C$8:$E$17,2,FALSE),"")</f>
        <v/>
      </c>
      <c r="H58" s="255" t="str">
        <f>IFERROR(VLOOKUP($D58,CadTrei!$C$8:$E$17,3,FALSE),"")</f>
        <v/>
      </c>
      <c r="I58" s="256"/>
    </row>
    <row r="59" spans="2:9" ht="24.95" customHeight="1" x14ac:dyDescent="0.25">
      <c r="B59" s="251"/>
      <c r="C59" s="86" t="str">
        <f>IF($B59="","",IFERROR(INDEX(tbFuncionarios[],MATCH($B59,tbFuncionarios[Nome],0),2),""))</f>
        <v/>
      </c>
      <c r="D59" s="252"/>
      <c r="E59" s="253"/>
      <c r="F59" s="253"/>
      <c r="G59" s="254" t="str">
        <f>IFERROR(VLOOKUP($D59,CadTrei!$C$8:$E$17,2,FALSE),"")</f>
        <v/>
      </c>
      <c r="H59" s="255" t="str">
        <f>IFERROR(VLOOKUP($D59,CadTrei!$C$8:$E$17,3,FALSE),"")</f>
        <v/>
      </c>
      <c r="I59" s="256"/>
    </row>
    <row r="60" spans="2:9" ht="24.95" customHeight="1" x14ac:dyDescent="0.25">
      <c r="B60" s="251"/>
      <c r="C60" s="86" t="str">
        <f>IF($B60="","",IFERROR(INDEX(tbFuncionarios[],MATCH($B60,tbFuncionarios[Nome],0),2),""))</f>
        <v/>
      </c>
      <c r="D60" s="252"/>
      <c r="E60" s="253"/>
      <c r="F60" s="253"/>
      <c r="G60" s="254" t="str">
        <f>IFERROR(VLOOKUP($D60,CadTrei!$C$8:$E$17,2,FALSE),"")</f>
        <v/>
      </c>
      <c r="H60" s="255" t="str">
        <f>IFERROR(VLOOKUP($D60,CadTrei!$C$8:$E$17,3,FALSE),"")</f>
        <v/>
      </c>
      <c r="I60" s="256"/>
    </row>
    <row r="61" spans="2:9" ht="24.95" customHeight="1" x14ac:dyDescent="0.25">
      <c r="B61" s="251"/>
      <c r="C61" s="86" t="str">
        <f>IF($B61="","",IFERROR(INDEX(tbFuncionarios[],MATCH($B61,tbFuncionarios[Nome],0),2),""))</f>
        <v/>
      </c>
      <c r="D61" s="252"/>
      <c r="E61" s="253"/>
      <c r="F61" s="253"/>
      <c r="G61" s="254" t="str">
        <f>IFERROR(VLOOKUP($D61,CadTrei!$C$8:$E$17,2,FALSE),"")</f>
        <v/>
      </c>
      <c r="H61" s="255" t="str">
        <f>IFERROR(VLOOKUP($D61,CadTrei!$C$8:$E$17,3,FALSE),"")</f>
        <v/>
      </c>
      <c r="I61" s="256"/>
    </row>
    <row r="62" spans="2:9" ht="24.95" customHeight="1" x14ac:dyDescent="0.25">
      <c r="B62" s="251"/>
      <c r="C62" s="86" t="str">
        <f>IF($B62="","",IFERROR(INDEX(tbFuncionarios[],MATCH($B62,tbFuncionarios[Nome],0),2),""))</f>
        <v/>
      </c>
      <c r="D62" s="252"/>
      <c r="E62" s="253"/>
      <c r="F62" s="253"/>
      <c r="G62" s="254" t="str">
        <f>IFERROR(VLOOKUP($D62,CadTrei!$C$8:$E$17,2,FALSE),"")</f>
        <v/>
      </c>
      <c r="H62" s="255" t="str">
        <f>IFERROR(VLOOKUP($D62,CadTrei!$C$8:$E$17,3,FALSE),"")</f>
        <v/>
      </c>
      <c r="I62" s="256"/>
    </row>
    <row r="63" spans="2:9" ht="24.95" customHeight="1" x14ac:dyDescent="0.25">
      <c r="B63" s="251"/>
      <c r="C63" s="86" t="str">
        <f>IF($B63="","",IFERROR(INDEX(tbFuncionarios[],MATCH($B63,tbFuncionarios[Nome],0),2),""))</f>
        <v/>
      </c>
      <c r="D63" s="252"/>
      <c r="E63" s="253"/>
      <c r="F63" s="253"/>
      <c r="G63" s="254" t="str">
        <f>IFERROR(VLOOKUP($D63,CadTrei!$C$8:$E$17,2,FALSE),"")</f>
        <v/>
      </c>
      <c r="H63" s="255" t="str">
        <f>IFERROR(VLOOKUP($D63,CadTrei!$C$8:$E$17,3,FALSE),"")</f>
        <v/>
      </c>
      <c r="I63" s="256"/>
    </row>
    <row r="64" spans="2:9" ht="24.95" customHeight="1" x14ac:dyDescent="0.25">
      <c r="B64" s="251"/>
      <c r="C64" s="86" t="str">
        <f>IF($B64="","",IFERROR(INDEX(tbFuncionarios[],MATCH($B64,tbFuncionarios[Nome],0),2),""))</f>
        <v/>
      </c>
      <c r="D64" s="252"/>
      <c r="E64" s="253"/>
      <c r="F64" s="253"/>
      <c r="G64" s="254" t="str">
        <f>IFERROR(VLOOKUP($D64,CadTrei!$C$8:$E$17,2,FALSE),"")</f>
        <v/>
      </c>
      <c r="H64" s="255" t="str">
        <f>IFERROR(VLOOKUP($D64,CadTrei!$C$8:$E$17,3,FALSE),"")</f>
        <v/>
      </c>
      <c r="I64" s="256"/>
    </row>
    <row r="65" spans="2:9" ht="24.95" customHeight="1" x14ac:dyDescent="0.25">
      <c r="B65" s="251"/>
      <c r="C65" s="86" t="str">
        <f>IF($B65="","",IFERROR(INDEX(tbFuncionarios[],MATCH($B65,tbFuncionarios[Nome],0),2),""))</f>
        <v/>
      </c>
      <c r="D65" s="252"/>
      <c r="E65" s="253"/>
      <c r="F65" s="253"/>
      <c r="G65" s="254" t="str">
        <f>IFERROR(VLOOKUP($D65,CadTrei!$C$8:$E$17,2,FALSE),"")</f>
        <v/>
      </c>
      <c r="H65" s="255" t="str">
        <f>IFERROR(VLOOKUP($D65,CadTrei!$C$8:$E$17,3,FALSE),"")</f>
        <v/>
      </c>
      <c r="I65" s="256"/>
    </row>
    <row r="66" spans="2:9" ht="24.95" customHeight="1" x14ac:dyDescent="0.25">
      <c r="B66" s="251"/>
      <c r="C66" s="86" t="str">
        <f>IF($B66="","",IFERROR(INDEX(tbFuncionarios[],MATCH($B66,tbFuncionarios[Nome],0),2),""))</f>
        <v/>
      </c>
      <c r="D66" s="252"/>
      <c r="E66" s="253"/>
      <c r="F66" s="253"/>
      <c r="G66" s="254" t="str">
        <f>IFERROR(VLOOKUP($D66,CadTrei!$C$8:$E$17,2,FALSE),"")</f>
        <v/>
      </c>
      <c r="H66" s="255" t="str">
        <f>IFERROR(VLOOKUP($D66,CadTrei!$C$8:$E$17,3,FALSE),"")</f>
        <v/>
      </c>
      <c r="I66" s="256"/>
    </row>
    <row r="67" spans="2:9" ht="24.95" customHeight="1" x14ac:dyDescent="0.25">
      <c r="B67" s="251"/>
      <c r="C67" s="86" t="str">
        <f>IF($B67="","",IFERROR(INDEX(tbFuncionarios[],MATCH($B67,tbFuncionarios[Nome],0),2),""))</f>
        <v/>
      </c>
      <c r="D67" s="252"/>
      <c r="E67" s="253"/>
      <c r="F67" s="253"/>
      <c r="G67" s="254" t="str">
        <f>IFERROR(VLOOKUP($D67,CadTrei!$C$8:$E$17,2,FALSE),"")</f>
        <v/>
      </c>
      <c r="H67" s="255" t="str">
        <f>IFERROR(VLOOKUP($D67,CadTrei!$C$8:$E$17,3,FALSE),"")</f>
        <v/>
      </c>
      <c r="I67" s="256"/>
    </row>
    <row r="68" spans="2:9" ht="24.95" customHeight="1" x14ac:dyDescent="0.25">
      <c r="B68" s="251"/>
      <c r="C68" s="86" t="str">
        <f>IF($B68="","",IFERROR(INDEX(tbFuncionarios[],MATCH($B68,tbFuncionarios[Nome],0),2),""))</f>
        <v/>
      </c>
      <c r="D68" s="252"/>
      <c r="E68" s="253"/>
      <c r="F68" s="253"/>
      <c r="G68" s="254" t="str">
        <f>IFERROR(VLOOKUP($D68,CadTrei!$C$8:$E$17,2,FALSE),"")</f>
        <v/>
      </c>
      <c r="H68" s="255" t="str">
        <f>IFERROR(VLOOKUP($D68,CadTrei!$C$8:$E$17,3,FALSE),"")</f>
        <v/>
      </c>
      <c r="I68" s="256"/>
    </row>
    <row r="69" spans="2:9" ht="24.95" customHeight="1" x14ac:dyDescent="0.25">
      <c r="B69" s="251"/>
      <c r="C69" s="86" t="str">
        <f>IF($B69="","",IFERROR(INDEX(tbFuncionarios[],MATCH($B69,tbFuncionarios[Nome],0),2),""))</f>
        <v/>
      </c>
      <c r="D69" s="252"/>
      <c r="E69" s="253"/>
      <c r="F69" s="253"/>
      <c r="G69" s="254" t="str">
        <f>IFERROR(VLOOKUP($D69,CadTrei!$C$8:$E$17,2,FALSE),"")</f>
        <v/>
      </c>
      <c r="H69" s="255" t="str">
        <f>IFERROR(VLOOKUP($D69,CadTrei!$C$8:$E$17,3,FALSE),"")</f>
        <v/>
      </c>
      <c r="I69" s="256"/>
    </row>
    <row r="70" spans="2:9" ht="24.95" customHeight="1" x14ac:dyDescent="0.25">
      <c r="B70" s="251"/>
      <c r="C70" s="86" t="str">
        <f>IF($B70="","",IFERROR(INDEX(tbFuncionarios[],MATCH($B70,tbFuncionarios[Nome],0),2),""))</f>
        <v/>
      </c>
      <c r="D70" s="252"/>
      <c r="E70" s="253"/>
      <c r="F70" s="253"/>
      <c r="G70" s="254" t="str">
        <f>IFERROR(VLOOKUP($D70,CadTrei!$C$8:$E$17,2,FALSE),"")</f>
        <v/>
      </c>
      <c r="H70" s="255" t="str">
        <f>IFERROR(VLOOKUP($D70,CadTrei!$C$8:$E$17,3,FALSE),"")</f>
        <v/>
      </c>
      <c r="I70" s="256"/>
    </row>
    <row r="71" spans="2:9" ht="24.95" customHeight="1" x14ac:dyDescent="0.25">
      <c r="B71" s="251"/>
      <c r="C71" s="86" t="str">
        <f>IF($B71="","",IFERROR(INDEX(tbFuncionarios[],MATCH($B71,tbFuncionarios[Nome],0),2),""))</f>
        <v/>
      </c>
      <c r="D71" s="252"/>
      <c r="E71" s="253"/>
      <c r="F71" s="253"/>
      <c r="G71" s="254" t="str">
        <f>IFERROR(VLOOKUP($D71,CadTrei!$C$8:$E$17,2,FALSE),"")</f>
        <v/>
      </c>
      <c r="H71" s="255" t="str">
        <f>IFERROR(VLOOKUP($D71,CadTrei!$C$8:$E$17,3,FALSE),"")</f>
        <v/>
      </c>
      <c r="I71" s="256"/>
    </row>
    <row r="72" spans="2:9" ht="24.95" customHeight="1" x14ac:dyDescent="0.25">
      <c r="B72" s="251"/>
      <c r="C72" s="86" t="str">
        <f>IF($B72="","",IFERROR(INDEX(tbFuncionarios[],MATCH($B72,tbFuncionarios[Nome],0),2),""))</f>
        <v/>
      </c>
      <c r="D72" s="252"/>
      <c r="E72" s="253"/>
      <c r="F72" s="253"/>
      <c r="G72" s="254" t="str">
        <f>IFERROR(VLOOKUP($D72,CadTrei!$C$8:$E$17,2,FALSE),"")</f>
        <v/>
      </c>
      <c r="H72" s="255" t="str">
        <f>IFERROR(VLOOKUP($D72,CadTrei!$C$8:$E$17,3,FALSE),"")</f>
        <v/>
      </c>
      <c r="I72" s="256"/>
    </row>
    <row r="73" spans="2:9" ht="24.95" customHeight="1" x14ac:dyDescent="0.25">
      <c r="B73" s="251"/>
      <c r="C73" s="86" t="str">
        <f>IF($B73="","",IFERROR(INDEX(tbFuncionarios[],MATCH($B73,tbFuncionarios[Nome],0),2),""))</f>
        <v/>
      </c>
      <c r="D73" s="252"/>
      <c r="E73" s="253"/>
      <c r="F73" s="253"/>
      <c r="G73" s="254" t="str">
        <f>IFERROR(VLOOKUP($D73,CadTrei!$C$8:$E$17,2,FALSE),"")</f>
        <v/>
      </c>
      <c r="H73" s="255" t="str">
        <f>IFERROR(VLOOKUP($D73,CadTrei!$C$8:$E$17,3,FALSE),"")</f>
        <v/>
      </c>
      <c r="I73" s="256"/>
    </row>
    <row r="74" spans="2:9" ht="24.95" customHeight="1" x14ac:dyDescent="0.25">
      <c r="B74" s="251"/>
      <c r="C74" s="86" t="str">
        <f>IF($B74="","",IFERROR(INDEX(tbFuncionarios[],MATCH($B74,tbFuncionarios[Nome],0),2),""))</f>
        <v/>
      </c>
      <c r="D74" s="252"/>
      <c r="E74" s="253"/>
      <c r="F74" s="253"/>
      <c r="G74" s="254" t="str">
        <f>IFERROR(VLOOKUP($D74,CadTrei!$C$8:$E$17,2,FALSE),"")</f>
        <v/>
      </c>
      <c r="H74" s="255" t="str">
        <f>IFERROR(VLOOKUP($D74,CadTrei!$C$8:$E$17,3,FALSE),"")</f>
        <v/>
      </c>
      <c r="I74" s="256"/>
    </row>
    <row r="75" spans="2:9" ht="24.95" customHeight="1" x14ac:dyDescent="0.25">
      <c r="B75" s="251"/>
      <c r="C75" s="86" t="str">
        <f>IF($B75="","",IFERROR(INDEX(tbFuncionarios[],MATCH($B75,tbFuncionarios[Nome],0),2),""))</f>
        <v/>
      </c>
      <c r="D75" s="252"/>
      <c r="E75" s="253"/>
      <c r="F75" s="253"/>
      <c r="G75" s="254" t="str">
        <f>IFERROR(VLOOKUP($D75,CadTrei!$C$8:$E$17,2,FALSE),"")</f>
        <v/>
      </c>
      <c r="H75" s="255" t="str">
        <f>IFERROR(VLOOKUP($D75,CadTrei!$C$8:$E$17,3,FALSE),"")</f>
        <v/>
      </c>
      <c r="I75" s="256"/>
    </row>
    <row r="76" spans="2:9" ht="24.95" customHeight="1" x14ac:dyDescent="0.25">
      <c r="B76" s="251"/>
      <c r="C76" s="86" t="str">
        <f>IF($B76="","",IFERROR(INDEX(tbFuncionarios[],MATCH($B76,tbFuncionarios[Nome],0),2),""))</f>
        <v/>
      </c>
      <c r="D76" s="252"/>
      <c r="E76" s="253"/>
      <c r="F76" s="253"/>
      <c r="G76" s="254" t="str">
        <f>IFERROR(VLOOKUP($D76,CadTrei!$C$8:$E$17,2,FALSE),"")</f>
        <v/>
      </c>
      <c r="H76" s="255" t="str">
        <f>IFERROR(VLOOKUP($D76,CadTrei!$C$8:$E$17,3,FALSE),"")</f>
        <v/>
      </c>
      <c r="I76" s="256"/>
    </row>
    <row r="77" spans="2:9" ht="24.95" customHeight="1" x14ac:dyDescent="0.25">
      <c r="B77" s="251"/>
      <c r="C77" s="86" t="str">
        <f>IF($B77="","",IFERROR(INDEX(tbFuncionarios[],MATCH($B77,tbFuncionarios[Nome],0),2),""))</f>
        <v/>
      </c>
      <c r="D77" s="252"/>
      <c r="E77" s="253"/>
      <c r="F77" s="253"/>
      <c r="G77" s="254" t="str">
        <f>IFERROR(VLOOKUP($D77,CadTrei!$C$8:$E$17,2,FALSE),"")</f>
        <v/>
      </c>
      <c r="H77" s="255" t="str">
        <f>IFERROR(VLOOKUP($D77,CadTrei!$C$8:$E$17,3,FALSE),"")</f>
        <v/>
      </c>
      <c r="I77" s="256"/>
    </row>
    <row r="78" spans="2:9" ht="24.95" customHeight="1" x14ac:dyDescent="0.25">
      <c r="B78" s="251"/>
      <c r="C78" s="86" t="str">
        <f>IF($B78="","",IFERROR(INDEX(tbFuncionarios[],MATCH($B78,tbFuncionarios[Nome],0),2),""))</f>
        <v/>
      </c>
      <c r="D78" s="252"/>
      <c r="E78" s="253"/>
      <c r="F78" s="253"/>
      <c r="G78" s="254" t="str">
        <f>IFERROR(VLOOKUP($D78,CadTrei!$C$8:$E$17,2,FALSE),"")</f>
        <v/>
      </c>
      <c r="H78" s="255" t="str">
        <f>IFERROR(VLOOKUP($D78,CadTrei!$C$8:$E$17,3,FALSE),"")</f>
        <v/>
      </c>
      <c r="I78" s="256"/>
    </row>
    <row r="79" spans="2:9" ht="24.95" customHeight="1" x14ac:dyDescent="0.25">
      <c r="B79" s="251"/>
      <c r="C79" s="86" t="str">
        <f>IF($B79="","",IFERROR(INDEX(tbFuncionarios[],MATCH($B79,tbFuncionarios[Nome],0),2),""))</f>
        <v/>
      </c>
      <c r="D79" s="252"/>
      <c r="E79" s="253"/>
      <c r="F79" s="253"/>
      <c r="G79" s="254" t="str">
        <f>IFERROR(VLOOKUP($D79,CadTrei!$C$8:$E$17,2,FALSE),"")</f>
        <v/>
      </c>
      <c r="H79" s="255" t="str">
        <f>IFERROR(VLOOKUP($D79,CadTrei!$C$8:$E$17,3,FALSE),"")</f>
        <v/>
      </c>
      <c r="I79" s="256"/>
    </row>
    <row r="80" spans="2:9" ht="24.95" customHeight="1" x14ac:dyDescent="0.25">
      <c r="B80" s="251"/>
      <c r="C80" s="86" t="str">
        <f>IF($B80="","",IFERROR(INDEX(tbFuncionarios[],MATCH($B80,tbFuncionarios[Nome],0),2),""))</f>
        <v/>
      </c>
      <c r="D80" s="252"/>
      <c r="E80" s="253"/>
      <c r="F80" s="253"/>
      <c r="G80" s="254" t="str">
        <f>IFERROR(VLOOKUP($D80,CadTrei!$C$8:$E$17,2,FALSE),"")</f>
        <v/>
      </c>
      <c r="H80" s="255" t="str">
        <f>IFERROR(VLOOKUP($D80,CadTrei!$C$8:$E$17,3,FALSE),"")</f>
        <v/>
      </c>
      <c r="I80" s="256"/>
    </row>
    <row r="81" spans="2:9" ht="24.95" customHeight="1" x14ac:dyDescent="0.25">
      <c r="B81" s="251"/>
      <c r="C81" s="86" t="str">
        <f>IF($B81="","",IFERROR(INDEX(tbFuncionarios[],MATCH($B81,tbFuncionarios[Nome],0),2),""))</f>
        <v/>
      </c>
      <c r="D81" s="252"/>
      <c r="E81" s="253"/>
      <c r="F81" s="253"/>
      <c r="G81" s="254" t="str">
        <f>IFERROR(VLOOKUP($D81,CadTrei!$C$8:$E$17,2,FALSE),"")</f>
        <v/>
      </c>
      <c r="H81" s="255" t="str">
        <f>IFERROR(VLOOKUP($D81,CadTrei!$C$8:$E$17,3,FALSE),"")</f>
        <v/>
      </c>
      <c r="I81" s="256"/>
    </row>
    <row r="82" spans="2:9" ht="24.95" customHeight="1" x14ac:dyDescent="0.25">
      <c r="B82" s="251"/>
      <c r="C82" s="86" t="str">
        <f>IF($B82="","",IFERROR(INDEX(tbFuncionarios[],MATCH($B82,tbFuncionarios[Nome],0),2),""))</f>
        <v/>
      </c>
      <c r="D82" s="252"/>
      <c r="E82" s="253"/>
      <c r="F82" s="253"/>
      <c r="G82" s="254" t="str">
        <f>IFERROR(VLOOKUP($D82,CadTrei!$C$8:$E$17,2,FALSE),"")</f>
        <v/>
      </c>
      <c r="H82" s="255" t="str">
        <f>IFERROR(VLOOKUP($D82,CadTrei!$C$8:$E$17,3,FALSE),"")</f>
        <v/>
      </c>
      <c r="I82" s="256"/>
    </row>
    <row r="83" spans="2:9" ht="24.95" customHeight="1" x14ac:dyDescent="0.25">
      <c r="B83" s="251"/>
      <c r="C83" s="86" t="str">
        <f>IF($B83="","",IFERROR(INDEX(tbFuncionarios[],MATCH($B83,tbFuncionarios[Nome],0),2),""))</f>
        <v/>
      </c>
      <c r="D83" s="252"/>
      <c r="E83" s="253"/>
      <c r="F83" s="253"/>
      <c r="G83" s="254" t="str">
        <f>IFERROR(VLOOKUP($D83,CadTrei!$C$8:$E$17,2,FALSE),"")</f>
        <v/>
      </c>
      <c r="H83" s="255" t="str">
        <f>IFERROR(VLOOKUP($D83,CadTrei!$C$8:$E$17,3,FALSE),"")</f>
        <v/>
      </c>
      <c r="I83" s="256"/>
    </row>
    <row r="84" spans="2:9" ht="24.95" customHeight="1" x14ac:dyDescent="0.25">
      <c r="B84" s="251"/>
      <c r="C84" s="86" t="str">
        <f>IF($B84="","",IFERROR(INDEX(tbFuncionarios[],MATCH($B84,tbFuncionarios[Nome],0),2),""))</f>
        <v/>
      </c>
      <c r="D84" s="252"/>
      <c r="E84" s="253"/>
      <c r="F84" s="253"/>
      <c r="G84" s="254" t="str">
        <f>IFERROR(VLOOKUP($D84,CadTrei!$C$8:$E$17,2,FALSE),"")</f>
        <v/>
      </c>
      <c r="H84" s="255" t="str">
        <f>IFERROR(VLOOKUP($D84,CadTrei!$C$8:$E$17,3,FALSE),"")</f>
        <v/>
      </c>
      <c r="I84" s="256"/>
    </row>
    <row r="85" spans="2:9" ht="24.95" customHeight="1" x14ac:dyDescent="0.25">
      <c r="B85" s="251"/>
      <c r="C85" s="86" t="str">
        <f>IF($B85="","",IFERROR(INDEX(tbFuncionarios[],MATCH($B85,tbFuncionarios[Nome],0),2),""))</f>
        <v/>
      </c>
      <c r="D85" s="252"/>
      <c r="E85" s="253"/>
      <c r="F85" s="253"/>
      <c r="G85" s="254" t="str">
        <f>IFERROR(VLOOKUP($D85,CadTrei!$C$8:$E$17,2,FALSE),"")</f>
        <v/>
      </c>
      <c r="H85" s="255" t="str">
        <f>IFERROR(VLOOKUP($D85,CadTrei!$C$8:$E$17,3,FALSE),"")</f>
        <v/>
      </c>
      <c r="I85" s="256"/>
    </row>
    <row r="86" spans="2:9" ht="24.95" customHeight="1" x14ac:dyDescent="0.25">
      <c r="B86" s="251"/>
      <c r="C86" s="86" t="str">
        <f>IF($B86="","",IFERROR(INDEX(tbFuncionarios[],MATCH($B86,tbFuncionarios[Nome],0),2),""))</f>
        <v/>
      </c>
      <c r="D86" s="252"/>
      <c r="E86" s="253"/>
      <c r="F86" s="253"/>
      <c r="G86" s="254" t="str">
        <f>IFERROR(VLOOKUP($D86,CadTrei!$C$8:$E$17,2,FALSE),"")</f>
        <v/>
      </c>
      <c r="H86" s="255" t="str">
        <f>IFERROR(VLOOKUP($D86,CadTrei!$C$8:$E$17,3,FALSE),"")</f>
        <v/>
      </c>
      <c r="I86" s="256"/>
    </row>
    <row r="87" spans="2:9" ht="24.95" customHeight="1" x14ac:dyDescent="0.25">
      <c r="B87" s="251"/>
      <c r="C87" s="86" t="str">
        <f>IF($B87="","",IFERROR(INDEX(tbFuncionarios[],MATCH($B87,tbFuncionarios[Nome],0),2),""))</f>
        <v/>
      </c>
      <c r="D87" s="252"/>
      <c r="E87" s="253"/>
      <c r="F87" s="253"/>
      <c r="G87" s="254" t="str">
        <f>IFERROR(VLOOKUP($D87,CadTrei!$C$8:$E$17,2,FALSE),"")</f>
        <v/>
      </c>
      <c r="H87" s="255" t="str">
        <f>IFERROR(VLOOKUP($D87,CadTrei!$C$8:$E$17,3,FALSE),"")</f>
        <v/>
      </c>
      <c r="I87" s="256"/>
    </row>
    <row r="88" spans="2:9" ht="24.95" customHeight="1" x14ac:dyDescent="0.25">
      <c r="B88" s="251"/>
      <c r="C88" s="86" t="str">
        <f>IF($B88="","",IFERROR(INDEX(tbFuncionarios[],MATCH($B88,tbFuncionarios[Nome],0),2),""))</f>
        <v/>
      </c>
      <c r="D88" s="252"/>
      <c r="E88" s="253"/>
      <c r="F88" s="253"/>
      <c r="G88" s="254" t="str">
        <f>IFERROR(VLOOKUP($D88,CadTrei!$C$8:$E$17,2,FALSE),"")</f>
        <v/>
      </c>
      <c r="H88" s="255" t="str">
        <f>IFERROR(VLOOKUP($D88,CadTrei!$C$8:$E$17,3,FALSE),"")</f>
        <v/>
      </c>
      <c r="I88" s="256"/>
    </row>
    <row r="89" spans="2:9" ht="24.95" customHeight="1" x14ac:dyDescent="0.25">
      <c r="B89" s="251"/>
      <c r="C89" s="86" t="str">
        <f>IF($B89="","",IFERROR(INDEX(tbFuncionarios[],MATCH($B89,tbFuncionarios[Nome],0),2),""))</f>
        <v/>
      </c>
      <c r="D89" s="252"/>
      <c r="E89" s="253"/>
      <c r="F89" s="253"/>
      <c r="G89" s="254" t="str">
        <f>IFERROR(VLOOKUP($D89,CadTrei!$C$8:$E$17,2,FALSE),"")</f>
        <v/>
      </c>
      <c r="H89" s="255" t="str">
        <f>IFERROR(VLOOKUP($D89,CadTrei!$C$8:$E$17,3,FALSE),"")</f>
        <v/>
      </c>
      <c r="I89" s="256"/>
    </row>
    <row r="90" spans="2:9" ht="24.95" customHeight="1" x14ac:dyDescent="0.25">
      <c r="B90" s="251"/>
      <c r="C90" s="86" t="str">
        <f>IF($B90="","",IFERROR(INDEX(tbFuncionarios[],MATCH($B90,tbFuncionarios[Nome],0),2),""))</f>
        <v/>
      </c>
      <c r="D90" s="252"/>
      <c r="E90" s="253"/>
      <c r="F90" s="253"/>
      <c r="G90" s="254" t="str">
        <f>IFERROR(VLOOKUP($D90,CadTrei!$C$8:$E$17,2,FALSE),"")</f>
        <v/>
      </c>
      <c r="H90" s="255" t="str">
        <f>IFERROR(VLOOKUP($D90,CadTrei!$C$8:$E$17,3,FALSE),"")</f>
        <v/>
      </c>
      <c r="I90" s="256"/>
    </row>
    <row r="91" spans="2:9" ht="24.95" customHeight="1" x14ac:dyDescent="0.25">
      <c r="B91" s="251"/>
      <c r="C91" s="86" t="str">
        <f>IF($B91="","",IFERROR(INDEX(tbFuncionarios[],MATCH($B91,tbFuncionarios[Nome],0),2),""))</f>
        <v/>
      </c>
      <c r="D91" s="252"/>
      <c r="E91" s="253"/>
      <c r="F91" s="253"/>
      <c r="G91" s="254" t="str">
        <f>IFERROR(VLOOKUP($D91,CadTrei!$C$8:$E$17,2,FALSE),"")</f>
        <v/>
      </c>
      <c r="H91" s="255" t="str">
        <f>IFERROR(VLOOKUP($D91,CadTrei!$C$8:$E$17,3,FALSE),"")</f>
        <v/>
      </c>
      <c r="I91" s="256"/>
    </row>
    <row r="92" spans="2:9" ht="24.95" customHeight="1" x14ac:dyDescent="0.25">
      <c r="B92" s="251"/>
      <c r="C92" s="86" t="str">
        <f>IF($B92="","",IFERROR(INDEX(tbFuncionarios[],MATCH($B92,tbFuncionarios[Nome],0),2),""))</f>
        <v/>
      </c>
      <c r="D92" s="252"/>
      <c r="E92" s="253"/>
      <c r="F92" s="253"/>
      <c r="G92" s="254" t="str">
        <f>IFERROR(VLOOKUP($D92,CadTrei!$C$8:$E$17,2,FALSE),"")</f>
        <v/>
      </c>
      <c r="H92" s="255" t="str">
        <f>IFERROR(VLOOKUP($D92,CadTrei!$C$8:$E$17,3,FALSE),"")</f>
        <v/>
      </c>
      <c r="I92" s="256"/>
    </row>
    <row r="93" spans="2:9" ht="24.95" customHeight="1" x14ac:dyDescent="0.25">
      <c r="B93" s="251"/>
      <c r="C93" s="86" t="str">
        <f>IF($B93="","",IFERROR(INDEX(tbFuncionarios[],MATCH($B93,tbFuncionarios[Nome],0),2),""))</f>
        <v/>
      </c>
      <c r="D93" s="252"/>
      <c r="E93" s="253"/>
      <c r="F93" s="253"/>
      <c r="G93" s="254" t="str">
        <f>IFERROR(VLOOKUP($D93,CadTrei!$C$8:$E$17,2,FALSE),"")</f>
        <v/>
      </c>
      <c r="H93" s="255" t="str">
        <f>IFERROR(VLOOKUP($D93,CadTrei!$C$8:$E$17,3,FALSE),"")</f>
        <v/>
      </c>
      <c r="I93" s="256"/>
    </row>
    <row r="94" spans="2:9" ht="24.95" customHeight="1" x14ac:dyDescent="0.25">
      <c r="B94" s="251"/>
      <c r="C94" s="86" t="str">
        <f>IF($B94="","",IFERROR(INDEX(tbFuncionarios[],MATCH($B94,tbFuncionarios[Nome],0),2),""))</f>
        <v/>
      </c>
      <c r="D94" s="252"/>
      <c r="E94" s="253"/>
      <c r="F94" s="253"/>
      <c r="G94" s="254" t="str">
        <f>IFERROR(VLOOKUP($D94,CadTrei!$C$8:$E$17,2,FALSE),"")</f>
        <v/>
      </c>
      <c r="H94" s="255" t="str">
        <f>IFERROR(VLOOKUP($D94,CadTrei!$C$8:$E$17,3,FALSE),"")</f>
        <v/>
      </c>
      <c r="I94" s="256"/>
    </row>
    <row r="95" spans="2:9" ht="24.95" customHeight="1" x14ac:dyDescent="0.25">
      <c r="B95" s="251"/>
      <c r="C95" s="86" t="str">
        <f>IF($B95="","",IFERROR(INDEX(tbFuncionarios[],MATCH($B95,tbFuncionarios[Nome],0),2),""))</f>
        <v/>
      </c>
      <c r="D95" s="252"/>
      <c r="E95" s="253"/>
      <c r="F95" s="253"/>
      <c r="G95" s="254" t="str">
        <f>IFERROR(VLOOKUP($D95,CadTrei!$C$8:$E$17,2,FALSE),"")</f>
        <v/>
      </c>
      <c r="H95" s="255" t="str">
        <f>IFERROR(VLOOKUP($D95,CadTrei!$C$8:$E$17,3,FALSE),"")</f>
        <v/>
      </c>
      <c r="I95" s="256"/>
    </row>
    <row r="96" spans="2:9" ht="24.95" customHeight="1" x14ac:dyDescent="0.25">
      <c r="B96" s="251"/>
      <c r="C96" s="86" t="str">
        <f>IF($B96="","",IFERROR(INDEX(tbFuncionarios[],MATCH($B96,tbFuncionarios[Nome],0),2),""))</f>
        <v/>
      </c>
      <c r="D96" s="252"/>
      <c r="E96" s="253"/>
      <c r="F96" s="253"/>
      <c r="G96" s="254" t="str">
        <f>IFERROR(VLOOKUP($D96,CadTrei!$C$8:$E$17,2,FALSE),"")</f>
        <v/>
      </c>
      <c r="H96" s="255" t="str">
        <f>IFERROR(VLOOKUP($D96,CadTrei!$C$8:$E$17,3,FALSE),"")</f>
        <v/>
      </c>
      <c r="I96" s="256"/>
    </row>
    <row r="97" spans="2:9" ht="24.95" customHeight="1" x14ac:dyDescent="0.25">
      <c r="B97" s="251"/>
      <c r="C97" s="86" t="str">
        <f>IF($B97="","",IFERROR(INDEX(tbFuncionarios[],MATCH($B97,tbFuncionarios[Nome],0),2),""))</f>
        <v/>
      </c>
      <c r="D97" s="252"/>
      <c r="E97" s="253"/>
      <c r="F97" s="253"/>
      <c r="G97" s="254" t="str">
        <f>IFERROR(VLOOKUP($D97,CadTrei!$C$8:$E$17,2,FALSE),"")</f>
        <v/>
      </c>
      <c r="H97" s="255" t="str">
        <f>IFERROR(VLOOKUP($D97,CadTrei!$C$8:$E$17,3,FALSE),"")</f>
        <v/>
      </c>
      <c r="I97" s="256"/>
    </row>
    <row r="98" spans="2:9" ht="24.95" customHeight="1" x14ac:dyDescent="0.25">
      <c r="B98" s="251"/>
      <c r="C98" s="86" t="str">
        <f>IF($B98="","",IFERROR(INDEX(tbFuncionarios[],MATCH($B98,tbFuncionarios[Nome],0),2),""))</f>
        <v/>
      </c>
      <c r="D98" s="252"/>
      <c r="E98" s="253"/>
      <c r="F98" s="253"/>
      <c r="G98" s="254" t="str">
        <f>IFERROR(VLOOKUP($D98,CadTrei!$C$8:$E$17,2,FALSE),"")</f>
        <v/>
      </c>
      <c r="H98" s="255" t="str">
        <f>IFERROR(VLOOKUP($D98,CadTrei!$C$8:$E$17,3,FALSE),"")</f>
        <v/>
      </c>
      <c r="I98" s="256"/>
    </row>
    <row r="99" spans="2:9" ht="24.95" customHeight="1" x14ac:dyDescent="0.25">
      <c r="B99" s="251"/>
      <c r="C99" s="86" t="str">
        <f>IF($B99="","",IFERROR(INDEX(tbFuncionarios[],MATCH($B99,tbFuncionarios[Nome],0),2),""))</f>
        <v/>
      </c>
      <c r="D99" s="252"/>
      <c r="E99" s="253"/>
      <c r="F99" s="253"/>
      <c r="G99" s="254" t="str">
        <f>IFERROR(VLOOKUP($D99,CadTrei!$C$8:$E$17,2,FALSE),"")</f>
        <v/>
      </c>
      <c r="H99" s="255" t="str">
        <f>IFERROR(VLOOKUP($D99,CadTrei!$C$8:$E$17,3,FALSE),"")</f>
        <v/>
      </c>
      <c r="I99" s="256"/>
    </row>
    <row r="100" spans="2:9" ht="24.95" customHeight="1" x14ac:dyDescent="0.25">
      <c r="B100" s="251"/>
      <c r="C100" s="86" t="str">
        <f>IF($B100="","",IFERROR(INDEX(tbFuncionarios[],MATCH($B100,tbFuncionarios[Nome],0),2),""))</f>
        <v/>
      </c>
      <c r="D100" s="252"/>
      <c r="E100" s="253"/>
      <c r="F100" s="253"/>
      <c r="G100" s="254" t="str">
        <f>IFERROR(VLOOKUP($D100,CadTrei!$C$8:$E$17,2,FALSE),"")</f>
        <v/>
      </c>
      <c r="H100" s="255" t="str">
        <f>IFERROR(VLOOKUP($D100,CadTrei!$C$8:$E$17,3,FALSE),"")</f>
        <v/>
      </c>
      <c r="I100" s="256"/>
    </row>
    <row r="101" spans="2:9" ht="24.95" customHeight="1" x14ac:dyDescent="0.25">
      <c r="B101" s="251"/>
      <c r="C101" s="86" t="str">
        <f>IF($B101="","",IFERROR(INDEX(tbFuncionarios[],MATCH($B101,tbFuncionarios[Nome],0),2),""))</f>
        <v/>
      </c>
      <c r="D101" s="252"/>
      <c r="E101" s="253"/>
      <c r="F101" s="253"/>
      <c r="G101" s="254" t="str">
        <f>IFERROR(VLOOKUP($D101,CadTrei!$C$8:$E$17,2,FALSE),"")</f>
        <v/>
      </c>
      <c r="H101" s="255" t="str">
        <f>IFERROR(VLOOKUP($D101,CadTrei!$C$8:$E$17,3,FALSE),"")</f>
        <v/>
      </c>
      <c r="I101" s="256"/>
    </row>
    <row r="102" spans="2:9" ht="24.95" customHeight="1" x14ac:dyDescent="0.25">
      <c r="B102" s="251"/>
      <c r="C102" s="86" t="str">
        <f>IF($B102="","",IFERROR(INDEX(tbFuncionarios[],MATCH($B102,tbFuncionarios[Nome],0),2),""))</f>
        <v/>
      </c>
      <c r="D102" s="252"/>
      <c r="E102" s="253"/>
      <c r="F102" s="253"/>
      <c r="G102" s="254" t="str">
        <f>IFERROR(VLOOKUP($D102,CadTrei!$C$8:$E$17,2,FALSE),"")</f>
        <v/>
      </c>
      <c r="H102" s="255" t="str">
        <f>IFERROR(VLOOKUP($D102,CadTrei!$C$8:$E$17,3,FALSE),"")</f>
        <v/>
      </c>
      <c r="I102" s="256"/>
    </row>
    <row r="103" spans="2:9" ht="24.95" customHeight="1" x14ac:dyDescent="0.25">
      <c r="B103" s="251"/>
      <c r="C103" s="86" t="str">
        <f>IF($B103="","",IFERROR(INDEX(tbFuncionarios[],MATCH($B103,tbFuncionarios[Nome],0),2),""))</f>
        <v/>
      </c>
      <c r="D103" s="252"/>
      <c r="E103" s="253"/>
      <c r="F103" s="253"/>
      <c r="G103" s="254" t="str">
        <f>IFERROR(VLOOKUP($D103,CadTrei!$C$8:$E$17,2,FALSE),"")</f>
        <v/>
      </c>
      <c r="H103" s="255" t="str">
        <f>IFERROR(VLOOKUP($D103,CadTrei!$C$8:$E$17,3,FALSE),"")</f>
        <v/>
      </c>
      <c r="I103" s="256"/>
    </row>
    <row r="104" spans="2:9" ht="24.95" customHeight="1" x14ac:dyDescent="0.25">
      <c r="B104" s="251"/>
      <c r="C104" s="86" t="str">
        <f>IF($B104="","",IFERROR(INDEX(tbFuncionarios[],MATCH($B104,tbFuncionarios[Nome],0),2),""))</f>
        <v/>
      </c>
      <c r="D104" s="252"/>
      <c r="E104" s="253"/>
      <c r="F104" s="253"/>
      <c r="G104" s="254" t="str">
        <f>IFERROR(VLOOKUP($D104,CadTrei!$C$8:$E$17,2,FALSE),"")</f>
        <v/>
      </c>
      <c r="H104" s="255" t="str">
        <f>IFERROR(VLOOKUP($D104,CadTrei!$C$8:$E$17,3,FALSE),"")</f>
        <v/>
      </c>
      <c r="I104" s="256"/>
    </row>
    <row r="105" spans="2:9" ht="24.95" customHeight="1" x14ac:dyDescent="0.25">
      <c r="B105" s="251"/>
      <c r="C105" s="86" t="str">
        <f>IF($B105="","",IFERROR(INDEX(tbFuncionarios[],MATCH($B105,tbFuncionarios[Nome],0),2),""))</f>
        <v/>
      </c>
      <c r="D105" s="252"/>
      <c r="E105" s="253"/>
      <c r="F105" s="253"/>
      <c r="G105" s="254" t="str">
        <f>IFERROR(VLOOKUP($D105,CadTrei!$C$8:$E$17,2,FALSE),"")</f>
        <v/>
      </c>
      <c r="H105" s="255" t="str">
        <f>IFERROR(VLOOKUP($D105,CadTrei!$C$8:$E$17,3,FALSE),"")</f>
        <v/>
      </c>
      <c r="I105" s="256"/>
    </row>
    <row r="106" spans="2:9" ht="24.95" customHeight="1" x14ac:dyDescent="0.25">
      <c r="B106" s="251"/>
      <c r="C106" s="86" t="str">
        <f>IF($B106="","",IFERROR(INDEX(tbFuncionarios[],MATCH($B106,tbFuncionarios[Nome],0),2),""))</f>
        <v/>
      </c>
      <c r="D106" s="252"/>
      <c r="E106" s="253"/>
      <c r="F106" s="253"/>
      <c r="G106" s="254" t="str">
        <f>IFERROR(VLOOKUP($D106,CadTrei!$C$8:$E$17,2,FALSE),"")</f>
        <v/>
      </c>
      <c r="H106" s="255" t="str">
        <f>IFERROR(VLOOKUP($D106,CadTrei!$C$8:$E$17,3,FALSE),"")</f>
        <v/>
      </c>
      <c r="I106" s="256"/>
    </row>
    <row r="107" spans="2:9" ht="24.95" customHeight="1" x14ac:dyDescent="0.25">
      <c r="B107" s="251"/>
      <c r="C107" s="86" t="str">
        <f>IF($B107="","",IFERROR(INDEX(tbFuncionarios[],MATCH($B107,tbFuncionarios[Nome],0),2),""))</f>
        <v/>
      </c>
      <c r="D107" s="252"/>
      <c r="E107" s="253"/>
      <c r="F107" s="253"/>
      <c r="G107" s="254" t="str">
        <f>IFERROR(VLOOKUP($D107,CadTrei!$C$8:$E$17,2,FALSE),"")</f>
        <v/>
      </c>
      <c r="H107" s="255" t="str">
        <f>IFERROR(VLOOKUP($D107,CadTrei!$C$8:$E$17,3,FALSE),"")</f>
        <v/>
      </c>
      <c r="I107" s="256"/>
    </row>
    <row r="108" spans="2:9" ht="24.95" customHeight="1" x14ac:dyDescent="0.25">
      <c r="B108" s="251"/>
      <c r="C108" s="86" t="str">
        <f>IF($B108="","",IFERROR(INDEX(tbFuncionarios[],MATCH($B108,tbFuncionarios[Nome],0),2),""))</f>
        <v/>
      </c>
      <c r="D108" s="252"/>
      <c r="E108" s="253"/>
      <c r="F108" s="253"/>
      <c r="G108" s="254" t="str">
        <f>IFERROR(VLOOKUP($D108,CadTrei!$C$8:$E$17,2,FALSE),"")</f>
        <v/>
      </c>
      <c r="H108" s="255" t="str">
        <f>IFERROR(VLOOKUP($D108,CadTrei!$C$8:$E$17,3,FALSE),"")</f>
        <v/>
      </c>
      <c r="I108" s="256"/>
    </row>
    <row r="109" spans="2:9" ht="24.95" customHeight="1" x14ac:dyDescent="0.25">
      <c r="B109" s="251"/>
      <c r="C109" s="86" t="str">
        <f>IF($B109="","",IFERROR(INDEX(tbFuncionarios[],MATCH($B109,tbFuncionarios[Nome],0),2),""))</f>
        <v/>
      </c>
      <c r="D109" s="252"/>
      <c r="E109" s="253"/>
      <c r="F109" s="253"/>
      <c r="G109" s="254" t="str">
        <f>IFERROR(VLOOKUP($D109,CadTrei!$C$8:$E$17,2,FALSE),"")</f>
        <v/>
      </c>
      <c r="H109" s="255" t="str">
        <f>IFERROR(VLOOKUP($D109,CadTrei!$C$8:$E$17,3,FALSE),"")</f>
        <v/>
      </c>
      <c r="I109" s="256"/>
    </row>
    <row r="110" spans="2:9" ht="24.95" customHeight="1" x14ac:dyDescent="0.25">
      <c r="B110" s="251"/>
      <c r="C110" s="86" t="str">
        <f>IF($B110="","",IFERROR(INDEX(tbFuncionarios[],MATCH($B110,tbFuncionarios[Nome],0),2),""))</f>
        <v/>
      </c>
      <c r="D110" s="252"/>
      <c r="E110" s="253"/>
      <c r="F110" s="253"/>
      <c r="G110" s="254" t="str">
        <f>IFERROR(VLOOKUP($D110,CadTrei!$C$8:$E$17,2,FALSE),"")</f>
        <v/>
      </c>
      <c r="H110" s="255" t="str">
        <f>IFERROR(VLOOKUP($D110,CadTrei!$C$8:$E$17,3,FALSE),"")</f>
        <v/>
      </c>
      <c r="I110" s="256"/>
    </row>
    <row r="111" spans="2:9" ht="24.95" customHeight="1" x14ac:dyDescent="0.25">
      <c r="B111" s="251"/>
      <c r="C111" s="86" t="str">
        <f>IF($B111="","",IFERROR(INDEX(tbFuncionarios[],MATCH($B111,tbFuncionarios[Nome],0),2),""))</f>
        <v/>
      </c>
      <c r="D111" s="252"/>
      <c r="E111" s="253"/>
      <c r="F111" s="253"/>
      <c r="G111" s="254" t="str">
        <f>IFERROR(VLOOKUP($D111,CadTrei!$C$8:$E$17,2,FALSE),"")</f>
        <v/>
      </c>
      <c r="H111" s="255" t="str">
        <f>IFERROR(VLOOKUP($D111,CadTrei!$C$8:$E$17,3,FALSE),"")</f>
        <v/>
      </c>
      <c r="I111" s="256"/>
    </row>
    <row r="112" spans="2:9" ht="24.95" customHeight="1" x14ac:dyDescent="0.25">
      <c r="B112" s="251"/>
      <c r="C112" s="86" t="str">
        <f>IF($B112="","",IFERROR(INDEX(tbFuncionarios[],MATCH($B112,tbFuncionarios[Nome],0),2),""))</f>
        <v/>
      </c>
      <c r="D112" s="252"/>
      <c r="E112" s="253"/>
      <c r="F112" s="253"/>
      <c r="G112" s="254" t="str">
        <f>IFERROR(VLOOKUP($D112,CadTrei!$C$8:$E$17,2,FALSE),"")</f>
        <v/>
      </c>
      <c r="H112" s="255" t="str">
        <f>IFERROR(VLOOKUP($D112,CadTrei!$C$8:$E$17,3,FALSE),"")</f>
        <v/>
      </c>
      <c r="I112" s="256"/>
    </row>
    <row r="113" spans="2:9" ht="24.95" customHeight="1" x14ac:dyDescent="0.25">
      <c r="B113" s="251"/>
      <c r="C113" s="86" t="str">
        <f>IF($B113="","",IFERROR(INDEX(tbFuncionarios[],MATCH($B113,tbFuncionarios[Nome],0),2),""))</f>
        <v/>
      </c>
      <c r="D113" s="252"/>
      <c r="E113" s="253"/>
      <c r="F113" s="253"/>
      <c r="G113" s="254" t="str">
        <f>IFERROR(VLOOKUP($D113,CadTrei!$C$8:$E$17,2,FALSE),"")</f>
        <v/>
      </c>
      <c r="H113" s="255" t="str">
        <f>IFERROR(VLOOKUP($D113,CadTrei!$C$8:$E$17,3,FALSE),"")</f>
        <v/>
      </c>
      <c r="I113" s="256"/>
    </row>
    <row r="114" spans="2:9" ht="24.95" customHeight="1" x14ac:dyDescent="0.25">
      <c r="B114" s="251"/>
      <c r="C114" s="86" t="str">
        <f>IF($B114="","",IFERROR(INDEX(tbFuncionarios[],MATCH($B114,tbFuncionarios[Nome],0),2),""))</f>
        <v/>
      </c>
      <c r="D114" s="252"/>
      <c r="E114" s="253"/>
      <c r="F114" s="253"/>
      <c r="G114" s="254" t="str">
        <f>IFERROR(VLOOKUP($D114,CadTrei!$C$8:$E$17,2,FALSE),"")</f>
        <v/>
      </c>
      <c r="H114" s="255" t="str">
        <f>IFERROR(VLOOKUP($D114,CadTrei!$C$8:$E$17,3,FALSE),"")</f>
        <v/>
      </c>
      <c r="I114" s="256"/>
    </row>
    <row r="115" spans="2:9" ht="24.95" customHeight="1" x14ac:dyDescent="0.25">
      <c r="B115" s="251"/>
      <c r="C115" s="86" t="str">
        <f>IF($B115="","",IFERROR(INDEX(tbFuncionarios[],MATCH($B115,tbFuncionarios[Nome],0),2),""))</f>
        <v/>
      </c>
      <c r="D115" s="252"/>
      <c r="E115" s="253"/>
      <c r="F115" s="253"/>
      <c r="G115" s="254" t="str">
        <f>IFERROR(VLOOKUP($D115,CadTrei!$C$8:$E$17,2,FALSE),"")</f>
        <v/>
      </c>
      <c r="H115" s="255" t="str">
        <f>IFERROR(VLOOKUP($D115,CadTrei!$C$8:$E$17,3,FALSE),"")</f>
        <v/>
      </c>
      <c r="I115" s="256"/>
    </row>
    <row r="116" spans="2:9" ht="24.95" customHeight="1" x14ac:dyDescent="0.25">
      <c r="B116" s="251"/>
      <c r="C116" s="86" t="str">
        <f>IF($B116="","",IFERROR(INDEX(tbFuncionarios[],MATCH($B116,tbFuncionarios[Nome],0),2),""))</f>
        <v/>
      </c>
      <c r="D116" s="252"/>
      <c r="E116" s="253"/>
      <c r="F116" s="253"/>
      <c r="G116" s="254" t="str">
        <f>IFERROR(VLOOKUP($D116,CadTrei!$C$8:$E$17,2,FALSE),"")</f>
        <v/>
      </c>
      <c r="H116" s="255" t="str">
        <f>IFERROR(VLOOKUP($D116,CadTrei!$C$8:$E$17,3,FALSE),"")</f>
        <v/>
      </c>
      <c r="I116" s="256"/>
    </row>
    <row r="117" spans="2:9" ht="24.95" customHeight="1" x14ac:dyDescent="0.25">
      <c r="B117" s="251"/>
      <c r="C117" s="86" t="str">
        <f>IF($B117="","",IFERROR(INDEX(tbFuncionarios[],MATCH($B117,tbFuncionarios[Nome],0),2),""))</f>
        <v/>
      </c>
      <c r="D117" s="252"/>
      <c r="E117" s="253"/>
      <c r="F117" s="253"/>
      <c r="G117" s="254" t="str">
        <f>IFERROR(VLOOKUP($D117,CadTrei!$C$8:$E$17,2,FALSE),"")</f>
        <v/>
      </c>
      <c r="H117" s="255" t="str">
        <f>IFERROR(VLOOKUP($D117,CadTrei!$C$8:$E$17,3,FALSE),"")</f>
        <v/>
      </c>
      <c r="I117" s="256"/>
    </row>
    <row r="118" spans="2:9" ht="24.95" customHeight="1" x14ac:dyDescent="0.25">
      <c r="B118" s="251"/>
      <c r="C118" s="86" t="str">
        <f>IF($B118="","",IFERROR(INDEX(tbFuncionarios[],MATCH($B118,tbFuncionarios[Nome],0),2),""))</f>
        <v/>
      </c>
      <c r="D118" s="252"/>
      <c r="E118" s="253"/>
      <c r="F118" s="253"/>
      <c r="G118" s="254" t="str">
        <f>IFERROR(VLOOKUP($D118,CadTrei!$C$8:$E$17,2,FALSE),"")</f>
        <v/>
      </c>
      <c r="H118" s="255" t="str">
        <f>IFERROR(VLOOKUP($D118,CadTrei!$C$8:$E$17,3,FALSE),"")</f>
        <v/>
      </c>
      <c r="I118" s="256"/>
    </row>
    <row r="119" spans="2:9" ht="24.95" customHeight="1" x14ac:dyDescent="0.25">
      <c r="B119" s="251"/>
      <c r="C119" s="86" t="str">
        <f>IF($B119="","",IFERROR(INDEX(tbFuncionarios[],MATCH($B119,tbFuncionarios[Nome],0),2),""))</f>
        <v/>
      </c>
      <c r="D119" s="252"/>
      <c r="E119" s="253"/>
      <c r="F119" s="253"/>
      <c r="G119" s="254" t="str">
        <f>IFERROR(VLOOKUP($D119,CadTrei!$C$8:$E$17,2,FALSE),"")</f>
        <v/>
      </c>
      <c r="H119" s="255" t="str">
        <f>IFERROR(VLOOKUP($D119,CadTrei!$C$8:$E$17,3,FALSE),"")</f>
        <v/>
      </c>
      <c r="I119" s="256"/>
    </row>
    <row r="120" spans="2:9" ht="24.95" customHeight="1" x14ac:dyDescent="0.25">
      <c r="B120" s="251"/>
      <c r="C120" s="86" t="str">
        <f>IF($B120="","",IFERROR(INDEX(tbFuncionarios[],MATCH($B120,tbFuncionarios[Nome],0),2),""))</f>
        <v/>
      </c>
      <c r="D120" s="252"/>
      <c r="E120" s="253"/>
      <c r="F120" s="253"/>
      <c r="G120" s="254" t="str">
        <f>IFERROR(VLOOKUP($D120,CadTrei!$C$8:$E$17,2,FALSE),"")</f>
        <v/>
      </c>
      <c r="H120" s="255" t="str">
        <f>IFERROR(VLOOKUP($D120,CadTrei!$C$8:$E$17,3,FALSE),"")</f>
        <v/>
      </c>
      <c r="I120" s="256"/>
    </row>
    <row r="121" spans="2:9" ht="24.95" customHeight="1" x14ac:dyDescent="0.25">
      <c r="B121" s="251"/>
      <c r="C121" s="86" t="str">
        <f>IF($B121="","",IFERROR(INDEX(tbFuncionarios[],MATCH($B121,tbFuncionarios[Nome],0),2),""))</f>
        <v/>
      </c>
      <c r="D121" s="252"/>
      <c r="E121" s="253"/>
      <c r="F121" s="253"/>
      <c r="G121" s="254" t="str">
        <f>IFERROR(VLOOKUP($D121,CadTrei!$C$8:$E$17,2,FALSE),"")</f>
        <v/>
      </c>
      <c r="H121" s="255" t="str">
        <f>IFERROR(VLOOKUP($D121,CadTrei!$C$8:$E$17,3,FALSE),"")</f>
        <v/>
      </c>
      <c r="I121" s="256"/>
    </row>
    <row r="122" spans="2:9" ht="24.95" customHeight="1" x14ac:dyDescent="0.25">
      <c r="B122" s="251"/>
      <c r="C122" s="86" t="str">
        <f>IF($B122="","",IFERROR(INDEX(tbFuncionarios[],MATCH($B122,tbFuncionarios[Nome],0),2),""))</f>
        <v/>
      </c>
      <c r="D122" s="252"/>
      <c r="E122" s="253"/>
      <c r="F122" s="253"/>
      <c r="G122" s="254" t="str">
        <f>IFERROR(VLOOKUP($D122,CadTrei!$C$8:$E$17,2,FALSE),"")</f>
        <v/>
      </c>
      <c r="H122" s="255" t="str">
        <f>IFERROR(VLOOKUP($D122,CadTrei!$C$8:$E$17,3,FALSE),"")</f>
        <v/>
      </c>
      <c r="I122" s="256"/>
    </row>
    <row r="123" spans="2:9" ht="24.95" customHeight="1" x14ac:dyDescent="0.25">
      <c r="B123" s="251"/>
      <c r="C123" s="86" t="str">
        <f>IF($B123="","",IFERROR(INDEX(tbFuncionarios[],MATCH($B123,tbFuncionarios[Nome],0),2),""))</f>
        <v/>
      </c>
      <c r="D123" s="252"/>
      <c r="E123" s="253"/>
      <c r="F123" s="253"/>
      <c r="G123" s="254" t="str">
        <f>IFERROR(VLOOKUP($D123,CadTrei!$C$8:$E$17,2,FALSE),"")</f>
        <v/>
      </c>
      <c r="H123" s="255" t="str">
        <f>IFERROR(VLOOKUP($D123,CadTrei!$C$8:$E$17,3,FALSE),"")</f>
        <v/>
      </c>
      <c r="I123" s="256"/>
    </row>
    <row r="124" spans="2:9" ht="24.95" customHeight="1" x14ac:dyDescent="0.25">
      <c r="B124" s="251"/>
      <c r="C124" s="86" t="str">
        <f>IF($B124="","",IFERROR(INDEX(tbFuncionarios[],MATCH($B124,tbFuncionarios[Nome],0),2),""))</f>
        <v/>
      </c>
      <c r="D124" s="252"/>
      <c r="E124" s="253"/>
      <c r="F124" s="253"/>
      <c r="G124" s="254" t="str">
        <f>IFERROR(VLOOKUP($D124,CadTrei!$C$8:$E$17,2,FALSE),"")</f>
        <v/>
      </c>
      <c r="H124" s="255" t="str">
        <f>IFERROR(VLOOKUP($D124,CadTrei!$C$8:$E$17,3,FALSE),"")</f>
        <v/>
      </c>
      <c r="I124" s="256"/>
    </row>
    <row r="125" spans="2:9" ht="24.95" customHeight="1" x14ac:dyDescent="0.25">
      <c r="B125" s="251"/>
      <c r="C125" s="86" t="str">
        <f>IF($B125="","",IFERROR(INDEX(tbFuncionarios[],MATCH($B125,tbFuncionarios[Nome],0),2),""))</f>
        <v/>
      </c>
      <c r="D125" s="252"/>
      <c r="E125" s="253"/>
      <c r="F125" s="253"/>
      <c r="G125" s="254" t="str">
        <f>IFERROR(VLOOKUP($D125,CadTrei!$C$8:$E$17,2,FALSE),"")</f>
        <v/>
      </c>
      <c r="H125" s="255" t="str">
        <f>IFERROR(VLOOKUP($D125,CadTrei!$C$8:$E$17,3,FALSE),"")</f>
        <v/>
      </c>
      <c r="I125" s="256"/>
    </row>
    <row r="126" spans="2:9" ht="24.95" customHeight="1" x14ac:dyDescent="0.25">
      <c r="B126" s="251"/>
      <c r="C126" s="86" t="str">
        <f>IF($B126="","",IFERROR(INDEX(tbFuncionarios[],MATCH($B126,tbFuncionarios[Nome],0),2),""))</f>
        <v/>
      </c>
      <c r="D126" s="252"/>
      <c r="E126" s="253"/>
      <c r="F126" s="253"/>
      <c r="G126" s="254" t="str">
        <f>IFERROR(VLOOKUP($D126,CadTrei!$C$8:$E$17,2,FALSE),"")</f>
        <v/>
      </c>
      <c r="H126" s="255" t="str">
        <f>IFERROR(VLOOKUP($D126,CadTrei!$C$8:$E$17,3,FALSE),"")</f>
        <v/>
      </c>
      <c r="I126" s="256"/>
    </row>
    <row r="127" spans="2:9" ht="24.95" customHeight="1" x14ac:dyDescent="0.25">
      <c r="B127" s="251"/>
      <c r="C127" s="86" t="str">
        <f>IF($B127="","",IFERROR(INDEX(tbFuncionarios[],MATCH($B127,tbFuncionarios[Nome],0),2),""))</f>
        <v/>
      </c>
      <c r="D127" s="252"/>
      <c r="E127" s="253"/>
      <c r="F127" s="253"/>
      <c r="G127" s="254" t="str">
        <f>IFERROR(VLOOKUP($D127,CadTrei!$C$8:$E$17,2,FALSE),"")</f>
        <v/>
      </c>
      <c r="H127" s="255" t="str">
        <f>IFERROR(VLOOKUP($D127,CadTrei!$C$8:$E$17,3,FALSE),"")</f>
        <v/>
      </c>
      <c r="I127" s="256"/>
    </row>
    <row r="128" spans="2:9" ht="24.95" customHeight="1" x14ac:dyDescent="0.25">
      <c r="B128" s="251"/>
      <c r="C128" s="86" t="str">
        <f>IF($B128="","",IFERROR(INDEX(tbFuncionarios[],MATCH($B128,tbFuncionarios[Nome],0),2),""))</f>
        <v/>
      </c>
      <c r="D128" s="252"/>
      <c r="E128" s="253"/>
      <c r="F128" s="253"/>
      <c r="G128" s="254" t="str">
        <f>IFERROR(VLOOKUP($D128,CadTrei!$C$8:$E$17,2,FALSE),"")</f>
        <v/>
      </c>
      <c r="H128" s="255" t="str">
        <f>IFERROR(VLOOKUP($D128,CadTrei!$C$8:$E$17,3,FALSE),"")</f>
        <v/>
      </c>
      <c r="I128" s="256"/>
    </row>
    <row r="129" spans="2:9" ht="24.95" customHeight="1" x14ac:dyDescent="0.25">
      <c r="B129" s="251"/>
      <c r="C129" s="86" t="str">
        <f>IF($B129="","",IFERROR(INDEX(tbFuncionarios[],MATCH($B129,tbFuncionarios[Nome],0),2),""))</f>
        <v/>
      </c>
      <c r="D129" s="252"/>
      <c r="E129" s="253"/>
      <c r="F129" s="253"/>
      <c r="G129" s="254" t="str">
        <f>IFERROR(VLOOKUP($D129,CadTrei!$C$8:$E$17,2,FALSE),"")</f>
        <v/>
      </c>
      <c r="H129" s="255" t="str">
        <f>IFERROR(VLOOKUP($D129,CadTrei!$C$8:$E$17,3,FALSE),"")</f>
        <v/>
      </c>
      <c r="I129" s="256"/>
    </row>
    <row r="130" spans="2:9" ht="24.95" customHeight="1" x14ac:dyDescent="0.25">
      <c r="B130" s="251"/>
      <c r="C130" s="86" t="str">
        <f>IF($B130="","",IFERROR(INDEX(tbFuncionarios[],MATCH($B130,tbFuncionarios[Nome],0),2),""))</f>
        <v/>
      </c>
      <c r="D130" s="252"/>
      <c r="E130" s="253"/>
      <c r="F130" s="253"/>
      <c r="G130" s="254" t="str">
        <f>IFERROR(VLOOKUP($D130,CadTrei!$C$8:$E$17,2,FALSE),"")</f>
        <v/>
      </c>
      <c r="H130" s="255" t="str">
        <f>IFERROR(VLOOKUP($D130,CadTrei!$C$8:$E$17,3,FALSE),"")</f>
        <v/>
      </c>
      <c r="I130" s="256"/>
    </row>
    <row r="131" spans="2:9" ht="24.95" customHeight="1" x14ac:dyDescent="0.25">
      <c r="B131" s="251"/>
      <c r="C131" s="86" t="str">
        <f>IF($B131="","",IFERROR(INDEX(tbFuncionarios[],MATCH($B131,tbFuncionarios[Nome],0),2),""))</f>
        <v/>
      </c>
      <c r="D131" s="252"/>
      <c r="E131" s="253"/>
      <c r="F131" s="253"/>
      <c r="G131" s="254" t="str">
        <f>IFERROR(VLOOKUP($D131,CadTrei!$C$8:$E$17,2,FALSE),"")</f>
        <v/>
      </c>
      <c r="H131" s="255" t="str">
        <f>IFERROR(VLOOKUP($D131,CadTrei!$C$8:$E$17,3,FALSE),"")</f>
        <v/>
      </c>
      <c r="I131" s="256"/>
    </row>
    <row r="132" spans="2:9" ht="24.95" customHeight="1" x14ac:dyDescent="0.25">
      <c r="B132" s="251"/>
      <c r="C132" s="86" t="str">
        <f>IF($B132="","",IFERROR(INDEX(tbFuncionarios[],MATCH($B132,tbFuncionarios[Nome],0),2),""))</f>
        <v/>
      </c>
      <c r="D132" s="252"/>
      <c r="E132" s="253"/>
      <c r="F132" s="253"/>
      <c r="G132" s="254" t="str">
        <f>IFERROR(VLOOKUP($D132,CadTrei!$C$8:$E$17,2,FALSE),"")</f>
        <v/>
      </c>
      <c r="H132" s="255" t="str">
        <f>IFERROR(VLOOKUP($D132,CadTrei!$C$8:$E$17,3,FALSE),"")</f>
        <v/>
      </c>
      <c r="I132" s="256"/>
    </row>
    <row r="133" spans="2:9" ht="24.95" customHeight="1" x14ac:dyDescent="0.25">
      <c r="B133" s="251"/>
      <c r="C133" s="86" t="str">
        <f>IF($B133="","",IFERROR(INDEX(tbFuncionarios[],MATCH($B133,tbFuncionarios[Nome],0),2),""))</f>
        <v/>
      </c>
      <c r="D133" s="252"/>
      <c r="E133" s="253"/>
      <c r="F133" s="253"/>
      <c r="G133" s="254" t="str">
        <f>IFERROR(VLOOKUP($D133,CadTrei!$C$8:$E$17,2,FALSE),"")</f>
        <v/>
      </c>
      <c r="H133" s="255" t="str">
        <f>IFERROR(VLOOKUP($D133,CadTrei!$C$8:$E$17,3,FALSE),"")</f>
        <v/>
      </c>
      <c r="I133" s="256"/>
    </row>
    <row r="134" spans="2:9" ht="24.95" customHeight="1" x14ac:dyDescent="0.25">
      <c r="B134" s="251"/>
      <c r="C134" s="86" t="str">
        <f>IF($B134="","",IFERROR(INDEX(tbFuncionarios[],MATCH($B134,tbFuncionarios[Nome],0),2),""))</f>
        <v/>
      </c>
      <c r="D134" s="252"/>
      <c r="E134" s="253"/>
      <c r="F134" s="253"/>
      <c r="G134" s="254" t="str">
        <f>IFERROR(VLOOKUP($D134,CadTrei!$C$8:$E$17,2,FALSE),"")</f>
        <v/>
      </c>
      <c r="H134" s="255" t="str">
        <f>IFERROR(VLOOKUP($D134,CadTrei!$C$8:$E$17,3,FALSE),"")</f>
        <v/>
      </c>
      <c r="I134" s="256"/>
    </row>
    <row r="135" spans="2:9" ht="24.95" customHeight="1" x14ac:dyDescent="0.25">
      <c r="B135" s="251"/>
      <c r="C135" s="86" t="str">
        <f>IF($B135="","",IFERROR(INDEX(tbFuncionarios[],MATCH($B135,tbFuncionarios[Nome],0),2),""))</f>
        <v/>
      </c>
      <c r="D135" s="252"/>
      <c r="E135" s="253"/>
      <c r="F135" s="253"/>
      <c r="G135" s="254" t="str">
        <f>IFERROR(VLOOKUP($D135,CadTrei!$C$8:$E$17,2,FALSE),"")</f>
        <v/>
      </c>
      <c r="H135" s="255" t="str">
        <f>IFERROR(VLOOKUP($D135,CadTrei!$C$8:$E$17,3,FALSE),"")</f>
        <v/>
      </c>
      <c r="I135" s="256"/>
    </row>
    <row r="136" spans="2:9" ht="24.95" customHeight="1" x14ac:dyDescent="0.25">
      <c r="B136" s="251"/>
      <c r="C136" s="86" t="str">
        <f>IF($B136="","",IFERROR(INDEX(tbFuncionarios[],MATCH($B136,tbFuncionarios[Nome],0),2),""))</f>
        <v/>
      </c>
      <c r="D136" s="252"/>
      <c r="E136" s="253"/>
      <c r="F136" s="253"/>
      <c r="G136" s="254" t="str">
        <f>IFERROR(VLOOKUP($D136,CadTrei!$C$8:$E$17,2,FALSE),"")</f>
        <v/>
      </c>
      <c r="H136" s="255" t="str">
        <f>IFERROR(VLOOKUP($D136,CadTrei!$C$8:$E$17,3,FALSE),"")</f>
        <v/>
      </c>
      <c r="I136" s="256"/>
    </row>
    <row r="137" spans="2:9" ht="24.95" customHeight="1" x14ac:dyDescent="0.25">
      <c r="B137" s="251"/>
      <c r="C137" s="86" t="str">
        <f>IF($B137="","",IFERROR(INDEX(tbFuncionarios[],MATCH($B137,tbFuncionarios[Nome],0),2),""))</f>
        <v/>
      </c>
      <c r="D137" s="252"/>
      <c r="E137" s="253"/>
      <c r="F137" s="253"/>
      <c r="G137" s="254" t="str">
        <f>IFERROR(VLOOKUP($D137,CadTrei!$C$8:$E$17,2,FALSE),"")</f>
        <v/>
      </c>
      <c r="H137" s="255" t="str">
        <f>IFERROR(VLOOKUP($D137,CadTrei!$C$8:$E$17,3,FALSE),"")</f>
        <v/>
      </c>
      <c r="I137" s="256"/>
    </row>
    <row r="138" spans="2:9" ht="24.95" customHeight="1" x14ac:dyDescent="0.25">
      <c r="B138" s="251"/>
      <c r="C138" s="86" t="str">
        <f>IF($B138="","",IFERROR(INDEX(tbFuncionarios[],MATCH($B138,tbFuncionarios[Nome],0),2),""))</f>
        <v/>
      </c>
      <c r="D138" s="252"/>
      <c r="E138" s="253"/>
      <c r="F138" s="253"/>
      <c r="G138" s="254" t="str">
        <f>IFERROR(VLOOKUP($D138,CadTrei!$C$8:$E$17,2,FALSE),"")</f>
        <v/>
      </c>
      <c r="H138" s="255" t="str">
        <f>IFERROR(VLOOKUP($D138,CadTrei!$C$8:$E$17,3,FALSE),"")</f>
        <v/>
      </c>
      <c r="I138" s="256"/>
    </row>
    <row r="139" spans="2:9" ht="24.95" customHeight="1" x14ac:dyDescent="0.25">
      <c r="B139" s="251"/>
      <c r="C139" s="86" t="str">
        <f>IF($B139="","",IFERROR(INDEX(tbFuncionarios[],MATCH($B139,tbFuncionarios[Nome],0),2),""))</f>
        <v/>
      </c>
      <c r="D139" s="252"/>
      <c r="E139" s="253"/>
      <c r="F139" s="253"/>
      <c r="G139" s="254" t="str">
        <f>IFERROR(VLOOKUP($D139,CadTrei!$C$8:$E$17,2,FALSE),"")</f>
        <v/>
      </c>
      <c r="H139" s="255" t="str">
        <f>IFERROR(VLOOKUP($D139,CadTrei!$C$8:$E$17,3,FALSE),"")</f>
        <v/>
      </c>
      <c r="I139" s="256"/>
    </row>
    <row r="140" spans="2:9" ht="24.95" customHeight="1" x14ac:dyDescent="0.25">
      <c r="B140" s="251"/>
      <c r="C140" s="86" t="str">
        <f>IF($B140="","",IFERROR(INDEX(tbFuncionarios[],MATCH($B140,tbFuncionarios[Nome],0),2),""))</f>
        <v/>
      </c>
      <c r="D140" s="252"/>
      <c r="E140" s="253"/>
      <c r="F140" s="253"/>
      <c r="G140" s="254" t="str">
        <f>IFERROR(VLOOKUP($D140,CadTrei!$C$8:$E$17,2,FALSE),"")</f>
        <v/>
      </c>
      <c r="H140" s="255" t="str">
        <f>IFERROR(VLOOKUP($D140,CadTrei!$C$8:$E$17,3,FALSE),"")</f>
        <v/>
      </c>
      <c r="I140" s="256"/>
    </row>
    <row r="141" spans="2:9" ht="24.95" customHeight="1" x14ac:dyDescent="0.25">
      <c r="B141" s="251"/>
      <c r="C141" s="86" t="str">
        <f>IF($B141="","",IFERROR(INDEX(tbFuncionarios[],MATCH($B141,tbFuncionarios[Nome],0),2),""))</f>
        <v/>
      </c>
      <c r="D141" s="252"/>
      <c r="E141" s="253"/>
      <c r="F141" s="253"/>
      <c r="G141" s="254" t="str">
        <f>IFERROR(VLOOKUP($D141,CadTrei!$C$8:$E$17,2,FALSE),"")</f>
        <v/>
      </c>
      <c r="H141" s="255" t="str">
        <f>IFERROR(VLOOKUP($D141,CadTrei!$C$8:$E$17,3,FALSE),"")</f>
        <v/>
      </c>
      <c r="I141" s="256"/>
    </row>
    <row r="142" spans="2:9" ht="24.95" customHeight="1" x14ac:dyDescent="0.25">
      <c r="B142" s="251"/>
      <c r="C142" s="86" t="str">
        <f>IF($B142="","",IFERROR(INDEX(tbFuncionarios[],MATCH($B142,tbFuncionarios[Nome],0),2),""))</f>
        <v/>
      </c>
      <c r="D142" s="252"/>
      <c r="E142" s="253"/>
      <c r="F142" s="253"/>
      <c r="G142" s="254" t="str">
        <f>IFERROR(VLOOKUP($D142,CadTrei!$C$8:$E$17,2,FALSE),"")</f>
        <v/>
      </c>
      <c r="H142" s="255" t="str">
        <f>IFERROR(VLOOKUP($D142,CadTrei!$C$8:$E$17,3,FALSE),"")</f>
        <v/>
      </c>
      <c r="I142" s="256"/>
    </row>
    <row r="143" spans="2:9" ht="24.95" customHeight="1" x14ac:dyDescent="0.25">
      <c r="B143" s="251"/>
      <c r="C143" s="86" t="str">
        <f>IF($B143="","",IFERROR(INDEX(tbFuncionarios[],MATCH($B143,tbFuncionarios[Nome],0),2),""))</f>
        <v/>
      </c>
      <c r="D143" s="252"/>
      <c r="E143" s="253"/>
      <c r="F143" s="253"/>
      <c r="G143" s="254" t="str">
        <f>IFERROR(VLOOKUP($D143,CadTrei!$C$8:$E$17,2,FALSE),"")</f>
        <v/>
      </c>
      <c r="H143" s="255" t="str">
        <f>IFERROR(VLOOKUP($D143,CadTrei!$C$8:$E$17,3,FALSE),"")</f>
        <v/>
      </c>
      <c r="I143" s="256"/>
    </row>
    <row r="144" spans="2:9" ht="24.95" customHeight="1" x14ac:dyDescent="0.25">
      <c r="B144" s="251"/>
      <c r="C144" s="86" t="str">
        <f>IF($B144="","",IFERROR(INDEX(tbFuncionarios[],MATCH($B144,tbFuncionarios[Nome],0),2),""))</f>
        <v/>
      </c>
      <c r="D144" s="252"/>
      <c r="E144" s="253"/>
      <c r="F144" s="253"/>
      <c r="G144" s="254" t="str">
        <f>IFERROR(VLOOKUP($D144,CadTrei!$C$8:$E$17,2,FALSE),"")</f>
        <v/>
      </c>
      <c r="H144" s="255" t="str">
        <f>IFERROR(VLOOKUP($D144,CadTrei!$C$8:$E$17,3,FALSE),"")</f>
        <v/>
      </c>
      <c r="I144" s="256"/>
    </row>
    <row r="145" spans="2:9" ht="24.95" customHeight="1" x14ac:dyDescent="0.25">
      <c r="B145" s="251"/>
      <c r="C145" s="86" t="str">
        <f>IF($B145="","",IFERROR(INDEX(tbFuncionarios[],MATCH($B145,tbFuncionarios[Nome],0),2),""))</f>
        <v/>
      </c>
      <c r="D145" s="252"/>
      <c r="E145" s="253"/>
      <c r="F145" s="253"/>
      <c r="G145" s="254" t="str">
        <f>IFERROR(VLOOKUP($D145,CadTrei!$C$8:$E$17,2,FALSE),"")</f>
        <v/>
      </c>
      <c r="H145" s="255" t="str">
        <f>IFERROR(VLOOKUP($D145,CadTrei!$C$8:$E$17,3,FALSE),"")</f>
        <v/>
      </c>
      <c r="I145" s="256"/>
    </row>
    <row r="146" spans="2:9" ht="24.95" customHeight="1" x14ac:dyDescent="0.25">
      <c r="B146" s="251"/>
      <c r="C146" s="86" t="str">
        <f>IF($B146="","",IFERROR(INDEX(tbFuncionarios[],MATCH($B146,tbFuncionarios[Nome],0),2),""))</f>
        <v/>
      </c>
      <c r="D146" s="252"/>
      <c r="E146" s="253"/>
      <c r="F146" s="253"/>
      <c r="G146" s="254" t="str">
        <f>IFERROR(VLOOKUP($D146,CadTrei!$C$8:$E$17,2,FALSE),"")</f>
        <v/>
      </c>
      <c r="H146" s="255" t="str">
        <f>IFERROR(VLOOKUP($D146,CadTrei!$C$8:$E$17,3,FALSE),"")</f>
        <v/>
      </c>
      <c r="I146" s="256"/>
    </row>
    <row r="147" spans="2:9" ht="24.95" customHeight="1" x14ac:dyDescent="0.25">
      <c r="B147" s="251"/>
      <c r="C147" s="86" t="str">
        <f>IF($B147="","",IFERROR(INDEX(tbFuncionarios[],MATCH($B147,tbFuncionarios[Nome],0),2),""))</f>
        <v/>
      </c>
      <c r="D147" s="252"/>
      <c r="E147" s="253"/>
      <c r="F147" s="253"/>
      <c r="G147" s="254" t="str">
        <f>IFERROR(VLOOKUP($D147,CadTrei!$C$8:$E$17,2,FALSE),"")</f>
        <v/>
      </c>
      <c r="H147" s="255" t="str">
        <f>IFERROR(VLOOKUP($D147,CadTrei!$C$8:$E$17,3,FALSE),"")</f>
        <v/>
      </c>
      <c r="I147" s="256"/>
    </row>
    <row r="148" spans="2:9" ht="24.95" customHeight="1" x14ac:dyDescent="0.25">
      <c r="B148" s="251"/>
      <c r="C148" s="86" t="str">
        <f>IF($B148="","",IFERROR(INDEX(tbFuncionarios[],MATCH($B148,tbFuncionarios[Nome],0),2),""))</f>
        <v/>
      </c>
      <c r="D148" s="252"/>
      <c r="E148" s="253"/>
      <c r="F148" s="253"/>
      <c r="G148" s="254" t="str">
        <f>IFERROR(VLOOKUP($D148,CadTrei!$C$8:$E$17,2,FALSE),"")</f>
        <v/>
      </c>
      <c r="H148" s="255" t="str">
        <f>IFERROR(VLOOKUP($D148,CadTrei!$C$8:$E$17,3,FALSE),"")</f>
        <v/>
      </c>
      <c r="I148" s="256"/>
    </row>
    <row r="149" spans="2:9" ht="24.95" customHeight="1" x14ac:dyDescent="0.25">
      <c r="B149" s="251"/>
      <c r="C149" s="86" t="str">
        <f>IF($B149="","",IFERROR(INDEX(tbFuncionarios[],MATCH($B149,tbFuncionarios[Nome],0),2),""))</f>
        <v/>
      </c>
      <c r="D149" s="252"/>
      <c r="E149" s="253"/>
      <c r="F149" s="253"/>
      <c r="G149" s="254" t="str">
        <f>IFERROR(VLOOKUP($D149,CadTrei!$C$8:$E$17,2,FALSE),"")</f>
        <v/>
      </c>
      <c r="H149" s="255" t="str">
        <f>IFERROR(VLOOKUP($D149,CadTrei!$C$8:$E$17,3,FALSE),"")</f>
        <v/>
      </c>
      <c r="I149" s="256"/>
    </row>
    <row r="150" spans="2:9" ht="24.95" customHeight="1" x14ac:dyDescent="0.25">
      <c r="B150" s="251"/>
      <c r="C150" s="86" t="str">
        <f>IF($B150="","",IFERROR(INDEX(tbFuncionarios[],MATCH($B150,tbFuncionarios[Nome],0),2),""))</f>
        <v/>
      </c>
      <c r="D150" s="252"/>
      <c r="E150" s="253"/>
      <c r="F150" s="253"/>
      <c r="G150" s="254" t="str">
        <f>IFERROR(VLOOKUP($D150,CadTrei!$C$8:$E$17,2,FALSE),"")</f>
        <v/>
      </c>
      <c r="H150" s="255" t="str">
        <f>IFERROR(VLOOKUP($D150,CadTrei!$C$8:$E$17,3,FALSE),"")</f>
        <v/>
      </c>
      <c r="I150" s="256"/>
    </row>
    <row r="151" spans="2:9" ht="24.95" customHeight="1" x14ac:dyDescent="0.25">
      <c r="B151" s="251"/>
      <c r="C151" s="86" t="str">
        <f>IF($B151="","",IFERROR(INDEX(tbFuncionarios[],MATCH($B151,tbFuncionarios[Nome],0),2),""))</f>
        <v/>
      </c>
      <c r="D151" s="252"/>
      <c r="E151" s="253"/>
      <c r="F151" s="253"/>
      <c r="G151" s="254" t="str">
        <f>IFERROR(VLOOKUP($D151,CadTrei!$C$8:$E$17,2,FALSE),"")</f>
        <v/>
      </c>
      <c r="H151" s="255" t="str">
        <f>IFERROR(VLOOKUP($D151,CadTrei!$C$8:$E$17,3,FALSE),"")</f>
        <v/>
      </c>
      <c r="I151" s="256"/>
    </row>
    <row r="152" spans="2:9" ht="24.95" customHeight="1" x14ac:dyDescent="0.25">
      <c r="B152" s="251"/>
      <c r="C152" s="86" t="str">
        <f>IF($B152="","",IFERROR(INDEX(tbFuncionarios[],MATCH($B152,tbFuncionarios[Nome],0),2),""))</f>
        <v/>
      </c>
      <c r="D152" s="252"/>
      <c r="E152" s="253"/>
      <c r="F152" s="253"/>
      <c r="G152" s="254" t="str">
        <f>IFERROR(VLOOKUP($D152,CadTrei!$C$8:$E$17,2,FALSE),"")</f>
        <v/>
      </c>
      <c r="H152" s="255" t="str">
        <f>IFERROR(VLOOKUP($D152,CadTrei!$C$8:$E$17,3,FALSE),"")</f>
        <v/>
      </c>
      <c r="I152" s="256"/>
    </row>
    <row r="153" spans="2:9" ht="24.95" customHeight="1" x14ac:dyDescent="0.25">
      <c r="B153" s="251"/>
      <c r="C153" s="86" t="str">
        <f>IF($B153="","",IFERROR(INDEX(tbFuncionarios[],MATCH($B153,tbFuncionarios[Nome],0),2),""))</f>
        <v/>
      </c>
      <c r="D153" s="252"/>
      <c r="E153" s="253"/>
      <c r="F153" s="253"/>
      <c r="G153" s="254" t="str">
        <f>IFERROR(VLOOKUP($D153,CadTrei!$C$8:$E$17,2,FALSE),"")</f>
        <v/>
      </c>
      <c r="H153" s="255" t="str">
        <f>IFERROR(VLOOKUP($D153,CadTrei!$C$8:$E$17,3,FALSE),"")</f>
        <v/>
      </c>
      <c r="I153" s="256"/>
    </row>
    <row r="154" spans="2:9" ht="24.95" customHeight="1" x14ac:dyDescent="0.25">
      <c r="B154" s="251"/>
      <c r="C154" s="86" t="str">
        <f>IF($B154="","",IFERROR(INDEX(tbFuncionarios[],MATCH($B154,tbFuncionarios[Nome],0),2),""))</f>
        <v/>
      </c>
      <c r="D154" s="252"/>
      <c r="E154" s="253"/>
      <c r="F154" s="253"/>
      <c r="G154" s="254" t="str">
        <f>IFERROR(VLOOKUP($D154,CadTrei!$C$8:$E$17,2,FALSE),"")</f>
        <v/>
      </c>
      <c r="H154" s="255" t="str">
        <f>IFERROR(VLOOKUP($D154,CadTrei!$C$8:$E$17,3,FALSE),"")</f>
        <v/>
      </c>
      <c r="I154" s="256"/>
    </row>
    <row r="155" spans="2:9" ht="24.95" customHeight="1" x14ac:dyDescent="0.25">
      <c r="B155" s="251"/>
      <c r="C155" s="86" t="str">
        <f>IF($B155="","",IFERROR(INDEX(tbFuncionarios[],MATCH($B155,tbFuncionarios[Nome],0),2),""))</f>
        <v/>
      </c>
      <c r="D155" s="252"/>
      <c r="E155" s="253"/>
      <c r="F155" s="253"/>
      <c r="G155" s="254" t="str">
        <f>IFERROR(VLOOKUP($D155,CadTrei!$C$8:$E$17,2,FALSE),"")</f>
        <v/>
      </c>
      <c r="H155" s="255" t="str">
        <f>IFERROR(VLOOKUP($D155,CadTrei!$C$8:$E$17,3,FALSE),"")</f>
        <v/>
      </c>
      <c r="I155" s="256"/>
    </row>
    <row r="156" spans="2:9" ht="24.95" customHeight="1" x14ac:dyDescent="0.25">
      <c r="B156" s="251"/>
      <c r="C156" s="86" t="str">
        <f>IF($B156="","",IFERROR(INDEX(tbFuncionarios[],MATCH($B156,tbFuncionarios[Nome],0),2),""))</f>
        <v/>
      </c>
      <c r="D156" s="252"/>
      <c r="E156" s="253"/>
      <c r="F156" s="253"/>
      <c r="G156" s="254" t="str">
        <f>IFERROR(VLOOKUP($D156,CadTrei!$C$8:$E$17,2,FALSE),"")</f>
        <v/>
      </c>
      <c r="H156" s="255" t="str">
        <f>IFERROR(VLOOKUP($D156,CadTrei!$C$8:$E$17,3,FALSE),"")</f>
        <v/>
      </c>
      <c r="I156" s="256"/>
    </row>
    <row r="157" spans="2:9" ht="24.95" customHeight="1" x14ac:dyDescent="0.25">
      <c r="B157" s="251"/>
      <c r="C157" s="86" t="str">
        <f>IF($B157="","",IFERROR(INDEX(tbFuncionarios[],MATCH($B157,tbFuncionarios[Nome],0),2),""))</f>
        <v/>
      </c>
      <c r="D157" s="252"/>
      <c r="E157" s="253"/>
      <c r="F157" s="253"/>
      <c r="G157" s="254" t="str">
        <f>IFERROR(VLOOKUP($D157,CadTrei!$C$8:$E$17,2,FALSE),"")</f>
        <v/>
      </c>
      <c r="H157" s="255" t="str">
        <f>IFERROR(VLOOKUP($D157,CadTrei!$C$8:$E$17,3,FALSE),"")</f>
        <v/>
      </c>
      <c r="I157" s="256"/>
    </row>
    <row r="158" spans="2:9" ht="24.95" customHeight="1" x14ac:dyDescent="0.25">
      <c r="B158" s="251"/>
      <c r="C158" s="86" t="str">
        <f>IF($B158="","",IFERROR(INDEX(tbFuncionarios[],MATCH($B158,tbFuncionarios[Nome],0),2),""))</f>
        <v/>
      </c>
      <c r="D158" s="252"/>
      <c r="E158" s="253"/>
      <c r="F158" s="253"/>
      <c r="G158" s="254" t="str">
        <f>IFERROR(VLOOKUP($D158,CadTrei!$C$8:$E$17,2,FALSE),"")</f>
        <v/>
      </c>
      <c r="H158" s="255" t="str">
        <f>IFERROR(VLOOKUP($D158,CadTrei!$C$8:$E$17,3,FALSE),"")</f>
        <v/>
      </c>
      <c r="I158" s="256"/>
    </row>
    <row r="159" spans="2:9" ht="24.95" customHeight="1" x14ac:dyDescent="0.25">
      <c r="B159" s="251"/>
      <c r="C159" s="86" t="str">
        <f>IF($B159="","",IFERROR(INDEX(tbFuncionarios[],MATCH($B159,tbFuncionarios[Nome],0),2),""))</f>
        <v/>
      </c>
      <c r="D159" s="252"/>
      <c r="E159" s="253"/>
      <c r="F159" s="253"/>
      <c r="G159" s="254" t="str">
        <f>IFERROR(VLOOKUP($D159,CadTrei!$C$8:$E$17,2,FALSE),"")</f>
        <v/>
      </c>
      <c r="H159" s="255" t="str">
        <f>IFERROR(VLOOKUP($D159,CadTrei!$C$8:$E$17,3,FALSE),"")</f>
        <v/>
      </c>
      <c r="I159" s="256"/>
    </row>
    <row r="160" spans="2:9" ht="24.95" customHeight="1" x14ac:dyDescent="0.25">
      <c r="B160" s="251"/>
      <c r="C160" s="86" t="str">
        <f>IF($B160="","",IFERROR(INDEX(tbFuncionarios[],MATCH($B160,tbFuncionarios[Nome],0),2),""))</f>
        <v/>
      </c>
      <c r="D160" s="252"/>
      <c r="E160" s="253"/>
      <c r="F160" s="253"/>
      <c r="G160" s="254" t="str">
        <f>IFERROR(VLOOKUP($D160,CadTrei!$C$8:$E$17,2,FALSE),"")</f>
        <v/>
      </c>
      <c r="H160" s="255" t="str">
        <f>IFERROR(VLOOKUP($D160,CadTrei!$C$8:$E$17,3,FALSE),"")</f>
        <v/>
      </c>
      <c r="I160" s="256"/>
    </row>
    <row r="161" spans="2:9" ht="24.95" customHeight="1" x14ac:dyDescent="0.25">
      <c r="B161" s="251"/>
      <c r="C161" s="86" t="str">
        <f>IF($B161="","",IFERROR(INDEX(tbFuncionarios[],MATCH($B161,tbFuncionarios[Nome],0),2),""))</f>
        <v/>
      </c>
      <c r="D161" s="252"/>
      <c r="E161" s="253"/>
      <c r="F161" s="253"/>
      <c r="G161" s="254" t="str">
        <f>IFERROR(VLOOKUP($D161,CadTrei!$C$8:$E$17,2,FALSE),"")</f>
        <v/>
      </c>
      <c r="H161" s="255" t="str">
        <f>IFERROR(VLOOKUP($D161,CadTrei!$C$8:$E$17,3,FALSE),"")</f>
        <v/>
      </c>
      <c r="I161" s="256"/>
    </row>
    <row r="162" spans="2:9" ht="24.95" customHeight="1" x14ac:dyDescent="0.25">
      <c r="B162" s="251"/>
      <c r="C162" s="86" t="str">
        <f>IF($B162="","",IFERROR(INDEX(tbFuncionarios[],MATCH($B162,tbFuncionarios[Nome],0),2),""))</f>
        <v/>
      </c>
      <c r="D162" s="252"/>
      <c r="E162" s="253"/>
      <c r="F162" s="253"/>
      <c r="G162" s="254" t="str">
        <f>IFERROR(VLOOKUP($D162,CadTrei!$C$8:$E$17,2,FALSE),"")</f>
        <v/>
      </c>
      <c r="H162" s="255" t="str">
        <f>IFERROR(VLOOKUP($D162,CadTrei!$C$8:$E$17,3,FALSE),"")</f>
        <v/>
      </c>
      <c r="I162" s="256"/>
    </row>
    <row r="163" spans="2:9" ht="24.95" customHeight="1" x14ac:dyDescent="0.25">
      <c r="B163" s="251"/>
      <c r="C163" s="86" t="str">
        <f>IF($B163="","",IFERROR(INDEX(tbFuncionarios[],MATCH($B163,tbFuncionarios[Nome],0),2),""))</f>
        <v/>
      </c>
      <c r="D163" s="252"/>
      <c r="E163" s="253"/>
      <c r="F163" s="253"/>
      <c r="G163" s="254" t="str">
        <f>IFERROR(VLOOKUP($D163,CadTrei!$C$8:$E$17,2,FALSE),"")</f>
        <v/>
      </c>
      <c r="H163" s="255" t="str">
        <f>IFERROR(VLOOKUP($D163,CadTrei!$C$8:$E$17,3,FALSE),"")</f>
        <v/>
      </c>
      <c r="I163" s="256"/>
    </row>
    <row r="164" spans="2:9" ht="24.95" customHeight="1" x14ac:dyDescent="0.25">
      <c r="B164" s="251"/>
      <c r="C164" s="86" t="str">
        <f>IF($B164="","",IFERROR(INDEX(tbFuncionarios[],MATCH($B164,tbFuncionarios[Nome],0),2),""))</f>
        <v/>
      </c>
      <c r="D164" s="252"/>
      <c r="E164" s="253"/>
      <c r="F164" s="253"/>
      <c r="G164" s="254" t="str">
        <f>IFERROR(VLOOKUP($D164,CadTrei!$C$8:$E$17,2,FALSE),"")</f>
        <v/>
      </c>
      <c r="H164" s="255" t="str">
        <f>IFERROR(VLOOKUP($D164,CadTrei!$C$8:$E$17,3,FALSE),"")</f>
        <v/>
      </c>
      <c r="I164" s="256"/>
    </row>
    <row r="165" spans="2:9" ht="24.95" customHeight="1" x14ac:dyDescent="0.25">
      <c r="B165" s="251"/>
      <c r="C165" s="86" t="str">
        <f>IF($B165="","",IFERROR(INDEX(tbFuncionarios[],MATCH($B165,tbFuncionarios[Nome],0),2),""))</f>
        <v/>
      </c>
      <c r="D165" s="252"/>
      <c r="E165" s="253"/>
      <c r="F165" s="253"/>
      <c r="G165" s="254" t="str">
        <f>IFERROR(VLOOKUP($D165,CadTrei!$C$8:$E$17,2,FALSE),"")</f>
        <v/>
      </c>
      <c r="H165" s="255" t="str">
        <f>IFERROR(VLOOKUP($D165,CadTrei!$C$8:$E$17,3,FALSE),"")</f>
        <v/>
      </c>
      <c r="I165" s="256"/>
    </row>
    <row r="166" spans="2:9" ht="24.95" customHeight="1" x14ac:dyDescent="0.25">
      <c r="B166" s="251"/>
      <c r="C166" s="86" t="str">
        <f>IF($B166="","",IFERROR(INDEX(tbFuncionarios[],MATCH($B166,tbFuncionarios[Nome],0),2),""))</f>
        <v/>
      </c>
      <c r="D166" s="252"/>
      <c r="E166" s="253"/>
      <c r="F166" s="253"/>
      <c r="G166" s="254" t="str">
        <f>IFERROR(VLOOKUP($D166,CadTrei!$C$8:$E$17,2,FALSE),"")</f>
        <v/>
      </c>
      <c r="H166" s="255" t="str">
        <f>IFERROR(VLOOKUP($D166,CadTrei!$C$8:$E$17,3,FALSE),"")</f>
        <v/>
      </c>
      <c r="I166" s="256"/>
    </row>
    <row r="167" spans="2:9" ht="24.95" customHeight="1" x14ac:dyDescent="0.25">
      <c r="B167" s="251"/>
      <c r="C167" s="86" t="str">
        <f>IF($B167="","",IFERROR(INDEX(tbFuncionarios[],MATCH($B167,tbFuncionarios[Nome],0),2),""))</f>
        <v/>
      </c>
      <c r="D167" s="252"/>
      <c r="E167" s="253"/>
      <c r="F167" s="253"/>
      <c r="G167" s="254" t="str">
        <f>IFERROR(VLOOKUP($D167,CadTrei!$C$8:$E$17,2,FALSE),"")</f>
        <v/>
      </c>
      <c r="H167" s="255" t="str">
        <f>IFERROR(VLOOKUP($D167,CadTrei!$C$8:$E$17,3,FALSE),"")</f>
        <v/>
      </c>
      <c r="I167" s="256"/>
    </row>
    <row r="168" spans="2:9" ht="24.95" customHeight="1" x14ac:dyDescent="0.25">
      <c r="B168" s="251"/>
      <c r="C168" s="86" t="str">
        <f>IF($B168="","",IFERROR(INDEX(tbFuncionarios[],MATCH($B168,tbFuncionarios[Nome],0),2),""))</f>
        <v/>
      </c>
      <c r="D168" s="252"/>
      <c r="E168" s="253"/>
      <c r="F168" s="253"/>
      <c r="G168" s="254" t="str">
        <f>IFERROR(VLOOKUP($D168,CadTrei!$C$8:$E$17,2,FALSE),"")</f>
        <v/>
      </c>
      <c r="H168" s="255" t="str">
        <f>IFERROR(VLOOKUP($D168,CadTrei!$C$8:$E$17,3,FALSE),"")</f>
        <v/>
      </c>
      <c r="I168" s="256"/>
    </row>
    <row r="169" spans="2:9" ht="24.95" customHeight="1" x14ac:dyDescent="0.25">
      <c r="B169" s="251"/>
      <c r="C169" s="86" t="str">
        <f>IF($B169="","",IFERROR(INDEX(tbFuncionarios[],MATCH($B169,tbFuncionarios[Nome],0),2),""))</f>
        <v/>
      </c>
      <c r="D169" s="252"/>
      <c r="E169" s="253"/>
      <c r="F169" s="253"/>
      <c r="G169" s="254" t="str">
        <f>IFERROR(VLOOKUP($D169,CadTrei!$C$8:$E$17,2,FALSE),"")</f>
        <v/>
      </c>
      <c r="H169" s="255" t="str">
        <f>IFERROR(VLOOKUP($D169,CadTrei!$C$8:$E$17,3,FALSE),"")</f>
        <v/>
      </c>
      <c r="I169" s="256"/>
    </row>
    <row r="170" spans="2:9" ht="24.95" customHeight="1" x14ac:dyDescent="0.25">
      <c r="B170" s="251"/>
      <c r="C170" s="86" t="str">
        <f>IF($B170="","",IFERROR(INDEX(tbFuncionarios[],MATCH($B170,tbFuncionarios[Nome],0),2),""))</f>
        <v/>
      </c>
      <c r="D170" s="252"/>
      <c r="E170" s="253"/>
      <c r="F170" s="253"/>
      <c r="G170" s="254" t="str">
        <f>IFERROR(VLOOKUP($D170,CadTrei!$C$8:$E$17,2,FALSE),"")</f>
        <v/>
      </c>
      <c r="H170" s="255" t="str">
        <f>IFERROR(VLOOKUP($D170,CadTrei!$C$8:$E$17,3,FALSE),"")</f>
        <v/>
      </c>
      <c r="I170" s="256"/>
    </row>
    <row r="171" spans="2:9" ht="24.95" customHeight="1" x14ac:dyDescent="0.25">
      <c r="B171" s="251"/>
      <c r="C171" s="86" t="str">
        <f>IF($B171="","",IFERROR(INDEX(tbFuncionarios[],MATCH($B171,tbFuncionarios[Nome],0),2),""))</f>
        <v/>
      </c>
      <c r="D171" s="252"/>
      <c r="E171" s="253"/>
      <c r="F171" s="253"/>
      <c r="G171" s="254" t="str">
        <f>IFERROR(VLOOKUP($D171,CadTrei!$C$8:$E$17,2,FALSE),"")</f>
        <v/>
      </c>
      <c r="H171" s="255" t="str">
        <f>IFERROR(VLOOKUP($D171,CadTrei!$C$8:$E$17,3,FALSE),"")</f>
        <v/>
      </c>
      <c r="I171" s="256"/>
    </row>
    <row r="172" spans="2:9" ht="24.95" customHeight="1" x14ac:dyDescent="0.25">
      <c r="B172" s="251"/>
      <c r="C172" s="86" t="str">
        <f>IF($B172="","",IFERROR(INDEX(tbFuncionarios[],MATCH($B172,tbFuncionarios[Nome],0),2),""))</f>
        <v/>
      </c>
      <c r="D172" s="252"/>
      <c r="E172" s="253"/>
      <c r="F172" s="253"/>
      <c r="G172" s="254" t="str">
        <f>IFERROR(VLOOKUP($D172,CadTrei!$C$8:$E$17,2,FALSE),"")</f>
        <v/>
      </c>
      <c r="H172" s="255" t="str">
        <f>IFERROR(VLOOKUP($D172,CadTrei!$C$8:$E$17,3,FALSE),"")</f>
        <v/>
      </c>
      <c r="I172" s="256"/>
    </row>
    <row r="173" spans="2:9" ht="24.95" customHeight="1" x14ac:dyDescent="0.25">
      <c r="B173" s="251"/>
      <c r="C173" s="86" t="str">
        <f>IF($B173="","",IFERROR(INDEX(tbFuncionarios[],MATCH($B173,tbFuncionarios[Nome],0),2),""))</f>
        <v/>
      </c>
      <c r="D173" s="252"/>
      <c r="E173" s="253"/>
      <c r="F173" s="253"/>
      <c r="G173" s="254" t="str">
        <f>IFERROR(VLOOKUP($D173,CadTrei!$C$8:$E$17,2,FALSE),"")</f>
        <v/>
      </c>
      <c r="H173" s="255" t="str">
        <f>IFERROR(VLOOKUP($D173,CadTrei!$C$8:$E$17,3,FALSE),"")</f>
        <v/>
      </c>
      <c r="I173" s="256"/>
    </row>
    <row r="174" spans="2:9" ht="24.95" customHeight="1" x14ac:dyDescent="0.25">
      <c r="B174" s="251"/>
      <c r="C174" s="86" t="str">
        <f>IF($B174="","",IFERROR(INDEX(tbFuncionarios[],MATCH($B174,tbFuncionarios[Nome],0),2),""))</f>
        <v/>
      </c>
      <c r="D174" s="252"/>
      <c r="E174" s="253"/>
      <c r="F174" s="253"/>
      <c r="G174" s="254" t="str">
        <f>IFERROR(VLOOKUP($D174,CadTrei!$C$8:$E$17,2,FALSE),"")</f>
        <v/>
      </c>
      <c r="H174" s="255" t="str">
        <f>IFERROR(VLOOKUP($D174,CadTrei!$C$8:$E$17,3,FALSE),"")</f>
        <v/>
      </c>
      <c r="I174" s="256"/>
    </row>
    <row r="175" spans="2:9" ht="24.95" customHeight="1" x14ac:dyDescent="0.25">
      <c r="B175" s="251"/>
      <c r="C175" s="86" t="str">
        <f>IF($B175="","",IFERROR(INDEX(tbFuncionarios[],MATCH($B175,tbFuncionarios[Nome],0),2),""))</f>
        <v/>
      </c>
      <c r="D175" s="252"/>
      <c r="E175" s="253"/>
      <c r="F175" s="253"/>
      <c r="G175" s="254" t="str">
        <f>IFERROR(VLOOKUP($D175,CadTrei!$C$8:$E$17,2,FALSE),"")</f>
        <v/>
      </c>
      <c r="H175" s="255" t="str">
        <f>IFERROR(VLOOKUP($D175,CadTrei!$C$8:$E$17,3,FALSE),"")</f>
        <v/>
      </c>
      <c r="I175" s="256"/>
    </row>
    <row r="176" spans="2:9" ht="24.95" customHeight="1" x14ac:dyDescent="0.25">
      <c r="B176" s="251"/>
      <c r="C176" s="86" t="str">
        <f>IF($B176="","",IFERROR(INDEX(tbFuncionarios[],MATCH($B176,tbFuncionarios[Nome],0),2),""))</f>
        <v/>
      </c>
      <c r="D176" s="252"/>
      <c r="E176" s="253"/>
      <c r="F176" s="253"/>
      <c r="G176" s="254" t="str">
        <f>IFERROR(VLOOKUP($D176,CadTrei!$C$8:$E$17,2,FALSE),"")</f>
        <v/>
      </c>
      <c r="H176" s="255" t="str">
        <f>IFERROR(VLOOKUP($D176,CadTrei!$C$8:$E$17,3,FALSE),"")</f>
        <v/>
      </c>
      <c r="I176" s="256"/>
    </row>
    <row r="177" spans="2:9" ht="24.95" customHeight="1" x14ac:dyDescent="0.25">
      <c r="B177" s="251"/>
      <c r="C177" s="86" t="str">
        <f>IF($B177="","",IFERROR(INDEX(tbFuncionarios[],MATCH($B177,tbFuncionarios[Nome],0),2),""))</f>
        <v/>
      </c>
      <c r="D177" s="252"/>
      <c r="E177" s="253"/>
      <c r="F177" s="253"/>
      <c r="G177" s="254" t="str">
        <f>IFERROR(VLOOKUP($D177,CadTrei!$C$8:$E$17,2,FALSE),"")</f>
        <v/>
      </c>
      <c r="H177" s="255" t="str">
        <f>IFERROR(VLOOKUP($D177,CadTrei!$C$8:$E$17,3,FALSE),"")</f>
        <v/>
      </c>
      <c r="I177" s="256"/>
    </row>
    <row r="178" spans="2:9" ht="24.95" customHeight="1" x14ac:dyDescent="0.25">
      <c r="B178" s="251"/>
      <c r="C178" s="86" t="str">
        <f>IF($B178="","",IFERROR(INDEX(tbFuncionarios[],MATCH($B178,tbFuncionarios[Nome],0),2),""))</f>
        <v/>
      </c>
      <c r="D178" s="252"/>
      <c r="E178" s="253"/>
      <c r="F178" s="253"/>
      <c r="G178" s="254" t="str">
        <f>IFERROR(VLOOKUP($D178,CadTrei!$C$8:$E$17,2,FALSE),"")</f>
        <v/>
      </c>
      <c r="H178" s="255" t="str">
        <f>IFERROR(VLOOKUP($D178,CadTrei!$C$8:$E$17,3,FALSE),"")</f>
        <v/>
      </c>
      <c r="I178" s="256"/>
    </row>
    <row r="179" spans="2:9" ht="24.95" customHeight="1" x14ac:dyDescent="0.25">
      <c r="B179" s="251"/>
      <c r="C179" s="86" t="str">
        <f>IF($B179="","",IFERROR(INDEX(tbFuncionarios[],MATCH($B179,tbFuncionarios[Nome],0),2),""))</f>
        <v/>
      </c>
      <c r="D179" s="252"/>
      <c r="E179" s="253"/>
      <c r="F179" s="253"/>
      <c r="G179" s="254" t="str">
        <f>IFERROR(VLOOKUP($D179,CadTrei!$C$8:$E$17,2,FALSE),"")</f>
        <v/>
      </c>
      <c r="H179" s="255" t="str">
        <f>IFERROR(VLOOKUP($D179,CadTrei!$C$8:$E$17,3,FALSE),"")</f>
        <v/>
      </c>
      <c r="I179" s="256"/>
    </row>
    <row r="180" spans="2:9" ht="24.95" customHeight="1" x14ac:dyDescent="0.25">
      <c r="B180" s="251"/>
      <c r="C180" s="86" t="str">
        <f>IF($B180="","",IFERROR(INDEX(tbFuncionarios[],MATCH($B180,tbFuncionarios[Nome],0),2),""))</f>
        <v/>
      </c>
      <c r="D180" s="252"/>
      <c r="E180" s="253"/>
      <c r="F180" s="253"/>
      <c r="G180" s="254" t="str">
        <f>IFERROR(VLOOKUP($D180,CadTrei!$C$8:$E$17,2,FALSE),"")</f>
        <v/>
      </c>
      <c r="H180" s="255" t="str">
        <f>IFERROR(VLOOKUP($D180,CadTrei!$C$8:$E$17,3,FALSE),"")</f>
        <v/>
      </c>
      <c r="I180" s="256"/>
    </row>
    <row r="181" spans="2:9" ht="24.95" customHeight="1" x14ac:dyDescent="0.25">
      <c r="B181" s="251"/>
      <c r="C181" s="86" t="str">
        <f>IF($B181="","",IFERROR(INDEX(tbFuncionarios[],MATCH($B181,tbFuncionarios[Nome],0),2),""))</f>
        <v/>
      </c>
      <c r="D181" s="252"/>
      <c r="E181" s="253"/>
      <c r="F181" s="253"/>
      <c r="G181" s="254" t="str">
        <f>IFERROR(VLOOKUP($D181,CadTrei!$C$8:$E$17,2,FALSE),"")</f>
        <v/>
      </c>
      <c r="H181" s="255" t="str">
        <f>IFERROR(VLOOKUP($D181,CadTrei!$C$8:$E$17,3,FALSE),"")</f>
        <v/>
      </c>
      <c r="I181" s="256"/>
    </row>
    <row r="182" spans="2:9" ht="24.95" customHeight="1" x14ac:dyDescent="0.25">
      <c r="B182" s="251"/>
      <c r="C182" s="86" t="str">
        <f>IF($B182="","",IFERROR(INDEX(tbFuncionarios[],MATCH($B182,tbFuncionarios[Nome],0),2),""))</f>
        <v/>
      </c>
      <c r="D182" s="252"/>
      <c r="E182" s="253"/>
      <c r="F182" s="253"/>
      <c r="G182" s="254" t="str">
        <f>IFERROR(VLOOKUP($D182,CadTrei!$C$8:$E$17,2,FALSE),"")</f>
        <v/>
      </c>
      <c r="H182" s="255" t="str">
        <f>IFERROR(VLOOKUP($D182,CadTrei!$C$8:$E$17,3,FALSE),"")</f>
        <v/>
      </c>
      <c r="I182" s="256"/>
    </row>
    <row r="183" spans="2:9" ht="24.95" customHeight="1" x14ac:dyDescent="0.25">
      <c r="B183" s="251"/>
      <c r="C183" s="86" t="str">
        <f>IF($B183="","",IFERROR(INDEX(tbFuncionarios[],MATCH($B183,tbFuncionarios[Nome],0),2),""))</f>
        <v/>
      </c>
      <c r="D183" s="252"/>
      <c r="E183" s="253"/>
      <c r="F183" s="253"/>
      <c r="G183" s="254" t="str">
        <f>IFERROR(VLOOKUP($D183,CadTrei!$C$8:$E$17,2,FALSE),"")</f>
        <v/>
      </c>
      <c r="H183" s="255" t="str">
        <f>IFERROR(VLOOKUP($D183,CadTrei!$C$8:$E$17,3,FALSE),"")</f>
        <v/>
      </c>
      <c r="I183" s="256"/>
    </row>
    <row r="184" spans="2:9" ht="24.95" customHeight="1" x14ac:dyDescent="0.25">
      <c r="B184" s="251"/>
      <c r="C184" s="86" t="str">
        <f>IF($B184="","",IFERROR(INDEX(tbFuncionarios[],MATCH($B184,tbFuncionarios[Nome],0),2),""))</f>
        <v/>
      </c>
      <c r="D184" s="252"/>
      <c r="E184" s="253"/>
      <c r="F184" s="253"/>
      <c r="G184" s="254" t="str">
        <f>IFERROR(VLOOKUP($D184,CadTrei!$C$8:$E$17,2,FALSE),"")</f>
        <v/>
      </c>
      <c r="H184" s="255" t="str">
        <f>IFERROR(VLOOKUP($D184,CadTrei!$C$8:$E$17,3,FALSE),"")</f>
        <v/>
      </c>
      <c r="I184" s="256"/>
    </row>
    <row r="185" spans="2:9" ht="24.95" customHeight="1" x14ac:dyDescent="0.25">
      <c r="B185" s="251"/>
      <c r="C185" s="86" t="str">
        <f>IF($B185="","",IFERROR(INDEX(tbFuncionarios[],MATCH($B185,tbFuncionarios[Nome],0),2),""))</f>
        <v/>
      </c>
      <c r="D185" s="252"/>
      <c r="E185" s="253"/>
      <c r="F185" s="253"/>
      <c r="G185" s="254" t="str">
        <f>IFERROR(VLOOKUP($D185,CadTrei!$C$8:$E$17,2,FALSE),"")</f>
        <v/>
      </c>
      <c r="H185" s="255" t="str">
        <f>IFERROR(VLOOKUP($D185,CadTrei!$C$8:$E$17,3,FALSE),"")</f>
        <v/>
      </c>
      <c r="I185" s="256"/>
    </row>
    <row r="186" spans="2:9" ht="24.95" customHeight="1" x14ac:dyDescent="0.25">
      <c r="B186" s="251"/>
      <c r="C186" s="86" t="str">
        <f>IF($B186="","",IFERROR(INDEX(tbFuncionarios[],MATCH($B186,tbFuncionarios[Nome],0),2),""))</f>
        <v/>
      </c>
      <c r="D186" s="252"/>
      <c r="E186" s="253"/>
      <c r="F186" s="253"/>
      <c r="G186" s="254" t="str">
        <f>IFERROR(VLOOKUP($D186,CadTrei!$C$8:$E$17,2,FALSE),"")</f>
        <v/>
      </c>
      <c r="H186" s="255" t="str">
        <f>IFERROR(VLOOKUP($D186,CadTrei!$C$8:$E$17,3,FALSE),"")</f>
        <v/>
      </c>
      <c r="I186" s="256"/>
    </row>
    <row r="187" spans="2:9" ht="24.95" customHeight="1" x14ac:dyDescent="0.25">
      <c r="B187" s="251"/>
      <c r="C187" s="86" t="str">
        <f>IF($B187="","",IFERROR(INDEX(tbFuncionarios[],MATCH($B187,tbFuncionarios[Nome],0),2),""))</f>
        <v/>
      </c>
      <c r="D187" s="252"/>
      <c r="E187" s="253"/>
      <c r="F187" s="253"/>
      <c r="G187" s="254" t="str">
        <f>IFERROR(VLOOKUP($D187,CadTrei!$C$8:$E$17,2,FALSE),"")</f>
        <v/>
      </c>
      <c r="H187" s="255" t="str">
        <f>IFERROR(VLOOKUP($D187,CadTrei!$C$8:$E$17,3,FALSE),"")</f>
        <v/>
      </c>
      <c r="I187" s="256"/>
    </row>
    <row r="188" spans="2:9" ht="24.95" customHeight="1" x14ac:dyDescent="0.25">
      <c r="B188" s="251"/>
      <c r="C188" s="86" t="str">
        <f>IF($B188="","",IFERROR(INDEX(tbFuncionarios[],MATCH($B188,tbFuncionarios[Nome],0),2),""))</f>
        <v/>
      </c>
      <c r="D188" s="252"/>
      <c r="E188" s="253"/>
      <c r="F188" s="253"/>
      <c r="G188" s="254" t="str">
        <f>IFERROR(VLOOKUP($D188,CadTrei!$C$8:$E$17,2,FALSE),"")</f>
        <v/>
      </c>
      <c r="H188" s="255" t="str">
        <f>IFERROR(VLOOKUP($D188,CadTrei!$C$8:$E$17,3,FALSE),"")</f>
        <v/>
      </c>
      <c r="I188" s="256"/>
    </row>
    <row r="189" spans="2:9" ht="24.95" customHeight="1" x14ac:dyDescent="0.25">
      <c r="B189" s="251"/>
      <c r="C189" s="86" t="str">
        <f>IF($B189="","",IFERROR(INDEX(tbFuncionarios[],MATCH($B189,tbFuncionarios[Nome],0),2),""))</f>
        <v/>
      </c>
      <c r="D189" s="252"/>
      <c r="E189" s="253"/>
      <c r="F189" s="253"/>
      <c r="G189" s="254" t="str">
        <f>IFERROR(VLOOKUP($D189,CadTrei!$C$8:$E$17,2,FALSE),"")</f>
        <v/>
      </c>
      <c r="H189" s="255" t="str">
        <f>IFERROR(VLOOKUP($D189,CadTrei!$C$8:$E$17,3,FALSE),"")</f>
        <v/>
      </c>
      <c r="I189" s="256"/>
    </row>
    <row r="190" spans="2:9" ht="24.95" customHeight="1" x14ac:dyDescent="0.25">
      <c r="B190" s="251"/>
      <c r="C190" s="86" t="str">
        <f>IF($B190="","",IFERROR(INDEX(tbFuncionarios[],MATCH($B190,tbFuncionarios[Nome],0),2),""))</f>
        <v/>
      </c>
      <c r="D190" s="252"/>
      <c r="E190" s="253"/>
      <c r="F190" s="253"/>
      <c r="G190" s="254" t="str">
        <f>IFERROR(VLOOKUP($D190,CadTrei!$C$8:$E$17,2,FALSE),"")</f>
        <v/>
      </c>
      <c r="H190" s="255" t="str">
        <f>IFERROR(VLOOKUP($D190,CadTrei!$C$8:$E$17,3,FALSE),"")</f>
        <v/>
      </c>
      <c r="I190" s="256"/>
    </row>
    <row r="191" spans="2:9" ht="24.95" customHeight="1" x14ac:dyDescent="0.25">
      <c r="B191" s="251"/>
      <c r="C191" s="86" t="str">
        <f>IF($B191="","",IFERROR(INDEX(tbFuncionarios[],MATCH($B191,tbFuncionarios[Nome],0),2),""))</f>
        <v/>
      </c>
      <c r="D191" s="252"/>
      <c r="E191" s="253"/>
      <c r="F191" s="253"/>
      <c r="G191" s="254" t="str">
        <f>IFERROR(VLOOKUP($D191,CadTrei!$C$8:$E$17,2,FALSE),"")</f>
        <v/>
      </c>
      <c r="H191" s="255" t="str">
        <f>IFERROR(VLOOKUP($D191,CadTrei!$C$8:$E$17,3,FALSE),"")</f>
        <v/>
      </c>
      <c r="I191" s="256"/>
    </row>
    <row r="192" spans="2:9" ht="24.95" customHeight="1" x14ac:dyDescent="0.25">
      <c r="B192" s="251"/>
      <c r="C192" s="86" t="str">
        <f>IF($B192="","",IFERROR(INDEX(tbFuncionarios[],MATCH($B192,tbFuncionarios[Nome],0),2),""))</f>
        <v/>
      </c>
      <c r="D192" s="252"/>
      <c r="E192" s="253"/>
      <c r="F192" s="253"/>
      <c r="G192" s="254" t="str">
        <f>IFERROR(VLOOKUP($D192,CadTrei!$C$8:$E$17,2,FALSE),"")</f>
        <v/>
      </c>
      <c r="H192" s="255" t="str">
        <f>IFERROR(VLOOKUP($D192,CadTrei!$C$8:$E$17,3,FALSE),"")</f>
        <v/>
      </c>
      <c r="I192" s="256"/>
    </row>
    <row r="193" spans="2:9" ht="24.95" customHeight="1" x14ac:dyDescent="0.25">
      <c r="B193" s="251"/>
      <c r="C193" s="86" t="str">
        <f>IF($B193="","",IFERROR(INDEX(tbFuncionarios[],MATCH($B193,tbFuncionarios[Nome],0),2),""))</f>
        <v/>
      </c>
      <c r="D193" s="252"/>
      <c r="E193" s="253"/>
      <c r="F193" s="253"/>
      <c r="G193" s="254" t="str">
        <f>IFERROR(VLOOKUP($D193,CadTrei!$C$8:$E$17,2,FALSE),"")</f>
        <v/>
      </c>
      <c r="H193" s="255" t="str">
        <f>IFERROR(VLOOKUP($D193,CadTrei!$C$8:$E$17,3,FALSE),"")</f>
        <v/>
      </c>
      <c r="I193" s="256"/>
    </row>
    <row r="194" spans="2:9" ht="24.95" customHeight="1" x14ac:dyDescent="0.25">
      <c r="B194" s="251"/>
      <c r="C194" s="86" t="str">
        <f>IF($B194="","",IFERROR(INDEX(tbFuncionarios[],MATCH($B194,tbFuncionarios[Nome],0),2),""))</f>
        <v/>
      </c>
      <c r="D194" s="252"/>
      <c r="E194" s="253"/>
      <c r="F194" s="253"/>
      <c r="G194" s="254" t="str">
        <f>IFERROR(VLOOKUP($D194,CadTrei!$C$8:$E$17,2,FALSE),"")</f>
        <v/>
      </c>
      <c r="H194" s="255" t="str">
        <f>IFERROR(VLOOKUP($D194,CadTrei!$C$8:$E$17,3,FALSE),"")</f>
        <v/>
      </c>
      <c r="I194" s="256"/>
    </row>
    <row r="195" spans="2:9" ht="24.95" customHeight="1" x14ac:dyDescent="0.25">
      <c r="B195" s="251"/>
      <c r="C195" s="86" t="str">
        <f>IF($B195="","",IFERROR(INDEX(tbFuncionarios[],MATCH($B195,tbFuncionarios[Nome],0),2),""))</f>
        <v/>
      </c>
      <c r="D195" s="252"/>
      <c r="E195" s="253"/>
      <c r="F195" s="253"/>
      <c r="G195" s="254" t="str">
        <f>IFERROR(VLOOKUP($D195,CadTrei!$C$8:$E$17,2,FALSE),"")</f>
        <v/>
      </c>
      <c r="H195" s="255" t="str">
        <f>IFERROR(VLOOKUP($D195,CadTrei!$C$8:$E$17,3,FALSE),"")</f>
        <v/>
      </c>
      <c r="I195" s="256"/>
    </row>
    <row r="196" spans="2:9" ht="24.95" customHeight="1" x14ac:dyDescent="0.25">
      <c r="B196" s="251"/>
      <c r="C196" s="86" t="str">
        <f>IF($B196="","",IFERROR(INDEX(tbFuncionarios[],MATCH($B196,tbFuncionarios[Nome],0),2),""))</f>
        <v/>
      </c>
      <c r="D196" s="252"/>
      <c r="E196" s="253"/>
      <c r="F196" s="253"/>
      <c r="G196" s="254" t="str">
        <f>IFERROR(VLOOKUP($D196,CadTrei!$C$8:$E$17,2,FALSE),"")</f>
        <v/>
      </c>
      <c r="H196" s="255" t="str">
        <f>IFERROR(VLOOKUP($D196,CadTrei!$C$8:$E$17,3,FALSE),"")</f>
        <v/>
      </c>
      <c r="I196" s="256"/>
    </row>
    <row r="197" spans="2:9" ht="24.95" customHeight="1" x14ac:dyDescent="0.25">
      <c r="B197" s="251"/>
      <c r="C197" s="86" t="str">
        <f>IF($B197="","",IFERROR(INDEX(tbFuncionarios[],MATCH($B197,tbFuncionarios[Nome],0),2),""))</f>
        <v/>
      </c>
      <c r="D197" s="252"/>
      <c r="E197" s="253"/>
      <c r="F197" s="253"/>
      <c r="G197" s="254" t="str">
        <f>IFERROR(VLOOKUP($D197,CadTrei!$C$8:$E$17,2,FALSE),"")</f>
        <v/>
      </c>
      <c r="H197" s="255" t="str">
        <f>IFERROR(VLOOKUP($D197,CadTrei!$C$8:$E$17,3,FALSE),"")</f>
        <v/>
      </c>
      <c r="I197" s="256"/>
    </row>
    <row r="198" spans="2:9" ht="24.95" customHeight="1" x14ac:dyDescent="0.25">
      <c r="B198" s="251"/>
      <c r="C198" s="86" t="str">
        <f>IF($B198="","",IFERROR(INDEX(tbFuncionarios[],MATCH($B198,tbFuncionarios[Nome],0),2),""))</f>
        <v/>
      </c>
      <c r="D198" s="252"/>
      <c r="E198" s="253"/>
      <c r="F198" s="253"/>
      <c r="G198" s="254" t="str">
        <f>IFERROR(VLOOKUP($D198,CadTrei!$C$8:$E$17,2,FALSE),"")</f>
        <v/>
      </c>
      <c r="H198" s="255" t="str">
        <f>IFERROR(VLOOKUP($D198,CadTrei!$C$8:$E$17,3,FALSE),"")</f>
        <v/>
      </c>
      <c r="I198" s="256"/>
    </row>
    <row r="199" spans="2:9" ht="24.95" customHeight="1" x14ac:dyDescent="0.25">
      <c r="B199" s="251"/>
      <c r="C199" s="86" t="str">
        <f>IF($B199="","",IFERROR(INDEX(tbFuncionarios[],MATCH($B199,tbFuncionarios[Nome],0),2),""))</f>
        <v/>
      </c>
      <c r="D199" s="252"/>
      <c r="E199" s="253"/>
      <c r="F199" s="253"/>
      <c r="G199" s="254" t="str">
        <f>IFERROR(VLOOKUP($D199,CadTrei!$C$8:$E$17,2,FALSE),"")</f>
        <v/>
      </c>
      <c r="H199" s="255" t="str">
        <f>IFERROR(VLOOKUP($D199,CadTrei!$C$8:$E$17,3,FALSE),"")</f>
        <v/>
      </c>
      <c r="I199" s="256"/>
    </row>
    <row r="200" spans="2:9" ht="24.95" customHeight="1" x14ac:dyDescent="0.25">
      <c r="B200" s="251"/>
      <c r="C200" s="86" t="str">
        <f>IF($B200="","",IFERROR(INDEX(tbFuncionarios[],MATCH($B200,tbFuncionarios[Nome],0),2),""))</f>
        <v/>
      </c>
      <c r="D200" s="252"/>
      <c r="E200" s="253"/>
      <c r="F200" s="253"/>
      <c r="G200" s="254" t="str">
        <f>IFERROR(VLOOKUP($D200,CadTrei!$C$8:$E$17,2,FALSE),"")</f>
        <v/>
      </c>
      <c r="H200" s="255" t="str">
        <f>IFERROR(VLOOKUP($D200,CadTrei!$C$8:$E$17,3,FALSE),"")</f>
        <v/>
      </c>
      <c r="I200" s="256"/>
    </row>
    <row r="201" spans="2:9" ht="24.95" customHeight="1" x14ac:dyDescent="0.25">
      <c r="B201" s="251"/>
      <c r="C201" s="86" t="str">
        <f>IF($B201="","",IFERROR(INDEX(tbFuncionarios[],MATCH($B201,tbFuncionarios[Nome],0),2),""))</f>
        <v/>
      </c>
      <c r="D201" s="252"/>
      <c r="E201" s="253"/>
      <c r="F201" s="253"/>
      <c r="G201" s="254" t="str">
        <f>IFERROR(VLOOKUP($D201,CadTrei!$C$8:$E$17,2,FALSE),"")</f>
        <v/>
      </c>
      <c r="H201" s="255" t="str">
        <f>IFERROR(VLOOKUP($D201,CadTrei!$C$8:$E$17,3,FALSE),"")</f>
        <v/>
      </c>
      <c r="I201" s="256"/>
    </row>
    <row r="202" spans="2:9" ht="24.95" customHeight="1" x14ac:dyDescent="0.25">
      <c r="B202" s="251"/>
      <c r="C202" s="86" t="str">
        <f>IF($B202="","",IFERROR(INDEX(tbFuncionarios[],MATCH($B202,tbFuncionarios[Nome],0),2),""))</f>
        <v/>
      </c>
      <c r="D202" s="252"/>
      <c r="E202" s="253"/>
      <c r="F202" s="253"/>
      <c r="G202" s="254" t="str">
        <f>IFERROR(VLOOKUP($D202,CadTrei!$C$8:$E$17,2,FALSE),"")</f>
        <v/>
      </c>
      <c r="H202" s="255" t="str">
        <f>IFERROR(VLOOKUP($D202,CadTrei!$C$8:$E$17,3,FALSE),"")</f>
        <v/>
      </c>
      <c r="I202" s="256"/>
    </row>
    <row r="203" spans="2:9" ht="24.95" customHeight="1" x14ac:dyDescent="0.25">
      <c r="B203" s="251"/>
      <c r="C203" s="86" t="str">
        <f>IF($B203="","",IFERROR(INDEX(tbFuncionarios[],MATCH($B203,tbFuncionarios[Nome],0),2),""))</f>
        <v/>
      </c>
      <c r="D203" s="252"/>
      <c r="E203" s="253"/>
      <c r="F203" s="253"/>
      <c r="G203" s="254" t="str">
        <f>IFERROR(VLOOKUP($D203,CadTrei!$C$8:$E$17,2,FALSE),"")</f>
        <v/>
      </c>
      <c r="H203" s="255" t="str">
        <f>IFERROR(VLOOKUP($D203,CadTrei!$C$8:$E$17,3,FALSE),"")</f>
        <v/>
      </c>
      <c r="I203" s="256"/>
    </row>
    <row r="204" spans="2:9" ht="24.95" customHeight="1" x14ac:dyDescent="0.25">
      <c r="B204" s="251"/>
      <c r="C204" s="86" t="str">
        <f>IF($B204="","",IFERROR(INDEX(tbFuncionarios[],MATCH($B204,tbFuncionarios[Nome],0),2),""))</f>
        <v/>
      </c>
      <c r="D204" s="252"/>
      <c r="E204" s="253"/>
      <c r="F204" s="253"/>
      <c r="G204" s="254" t="str">
        <f>IFERROR(VLOOKUP($D204,CadTrei!$C$8:$E$17,2,FALSE),"")</f>
        <v/>
      </c>
      <c r="H204" s="255" t="str">
        <f>IFERROR(VLOOKUP($D204,CadTrei!$C$8:$E$17,3,FALSE),"")</f>
        <v/>
      </c>
      <c r="I204" s="256"/>
    </row>
    <row r="205" spans="2:9" ht="24.95" customHeight="1" x14ac:dyDescent="0.25">
      <c r="B205" s="251"/>
      <c r="C205" s="86" t="str">
        <f>IF($B205="","",IFERROR(INDEX(tbFuncionarios[],MATCH($B205,tbFuncionarios[Nome],0),2),""))</f>
        <v/>
      </c>
      <c r="D205" s="252"/>
      <c r="E205" s="253"/>
      <c r="F205" s="253"/>
      <c r="G205" s="254" t="str">
        <f>IFERROR(VLOOKUP($D205,CadTrei!$C$8:$E$17,2,FALSE),"")</f>
        <v/>
      </c>
      <c r="H205" s="255" t="str">
        <f>IFERROR(VLOOKUP($D205,CadTrei!$C$8:$E$17,3,FALSE),"")</f>
        <v/>
      </c>
      <c r="I205" s="256"/>
    </row>
    <row r="206" spans="2:9" ht="24.95" customHeight="1" x14ac:dyDescent="0.25">
      <c r="B206" s="251"/>
      <c r="C206" s="86" t="str">
        <f>IF($B206="","",IFERROR(INDEX(tbFuncionarios[],MATCH($B206,tbFuncionarios[Nome],0),2),""))</f>
        <v/>
      </c>
      <c r="D206" s="252"/>
      <c r="E206" s="253"/>
      <c r="F206" s="253"/>
      <c r="G206" s="254" t="str">
        <f>IFERROR(VLOOKUP($D206,CadTrei!$C$8:$E$17,2,FALSE),"")</f>
        <v/>
      </c>
      <c r="H206" s="255" t="str">
        <f>IFERROR(VLOOKUP($D206,CadTrei!$C$8:$E$17,3,FALSE),"")</f>
        <v/>
      </c>
      <c r="I206" s="256"/>
    </row>
    <row r="207" spans="2:9" ht="24.95" customHeight="1" x14ac:dyDescent="0.25">
      <c r="B207" s="257"/>
      <c r="C207" s="88" t="str">
        <f>IF($B207="","",IFERROR(INDEX(tbFuncionarios[],MATCH($B207,tbFuncionarios[Nome],0),2),""))</f>
        <v/>
      </c>
      <c r="D207" s="258"/>
      <c r="E207" s="259"/>
      <c r="F207" s="259"/>
      <c r="G207" s="260" t="str">
        <f>IFERROR(VLOOKUP($D207,CadTrei!$C$8:$E$17,2,FALSE),"")</f>
        <v/>
      </c>
      <c r="H207" s="261" t="str">
        <f>IFERROR(VLOOKUP($D207,CadTrei!$C$8:$E$17,3,FALSE),"")</f>
        <v/>
      </c>
      <c r="I207" s="262"/>
    </row>
  </sheetData>
  <sheetProtection password="9084" sheet="1" objects="1" scenarios="1"/>
  <dataValidations count="2">
    <dataValidation type="list" allowBlank="1" showInputMessage="1" showErrorMessage="1" errorTitle="Erro de operação!" error="_x000a_Selecione um valor da lista." sqref="B8:B207">
      <formula1>ListaNomesOrdenados</formula1>
    </dataValidation>
    <dataValidation type="list" allowBlank="1" showInputMessage="1" showErrorMessage="1" errorTitle="Erro de operação!" error="_x000a_Selecione um valor da lista." sqref="D8:D207">
      <formula1>ListaTreinamentos</formula1>
    </dataValidation>
  </dataValidations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07"/>
  <sheetViews>
    <sheetView showGridLines="0" zoomScaleNormal="100" zoomScalePageLayoutView="80" workbookViewId="0">
      <selection activeCell="C4" sqref="C4"/>
    </sheetView>
  </sheetViews>
  <sheetFormatPr defaultColWidth="8.85546875" defaultRowHeight="15" x14ac:dyDescent="0.2"/>
  <cols>
    <col min="1" max="1" width="2.7109375" style="8" customWidth="1"/>
    <col min="2" max="2" width="7" style="11" customWidth="1"/>
    <col min="3" max="3" width="33" style="24" bestFit="1" customWidth="1"/>
    <col min="4" max="4" width="14" style="11" bestFit="1" customWidth="1"/>
    <col min="5" max="5" width="13.5703125" style="11" bestFit="1" customWidth="1"/>
    <col min="6" max="11" width="22.28515625" style="11" customWidth="1"/>
    <col min="12" max="13" width="22.28515625" style="2" customWidth="1"/>
    <col min="14" max="15" width="22.28515625" style="25" customWidth="1"/>
    <col min="16" max="16" width="8.85546875" style="20"/>
    <col min="17" max="25" width="21.7109375" style="20" hidden="1" customWidth="1"/>
    <col min="26" max="26" width="22.7109375" style="20" hidden="1" customWidth="1"/>
    <col min="27" max="16384" width="8.85546875" style="20"/>
  </cols>
  <sheetData>
    <row r="1" spans="1:26" s="105" customFormat="1" ht="30" customHeight="1" x14ac:dyDescent="0.25"/>
    <row r="2" spans="1:26" s="106" customFormat="1" ht="24.95" customHeight="1" x14ac:dyDescent="0.25"/>
    <row r="3" spans="1:26" s="107" customFormat="1" ht="20.100000000000001" customHeight="1" x14ac:dyDescent="0.25"/>
    <row r="4" spans="1:26" s="65" customFormat="1" ht="21" x14ac:dyDescent="0.2">
      <c r="A4" s="46"/>
      <c r="B4" s="264" t="s">
        <v>108</v>
      </c>
      <c r="C4" s="64"/>
      <c r="D4" s="63"/>
      <c r="E4" s="63"/>
      <c r="F4" s="63"/>
      <c r="G4" s="63"/>
      <c r="H4" s="63"/>
      <c r="I4" s="63"/>
      <c r="J4" s="63"/>
      <c r="K4" s="63"/>
      <c r="L4" s="2"/>
      <c r="M4" s="2"/>
      <c r="N4" s="25"/>
      <c r="O4" s="25"/>
    </row>
    <row r="5" spans="1:26" s="62" customFormat="1" x14ac:dyDescent="0.25">
      <c r="A5" s="265"/>
      <c r="C5" s="266"/>
      <c r="D5" s="267"/>
      <c r="E5" s="267"/>
      <c r="F5" s="267"/>
      <c r="G5" s="267"/>
      <c r="H5" s="267"/>
      <c r="I5" s="267"/>
      <c r="J5" s="267"/>
      <c r="K5" s="267"/>
      <c r="N5" s="268"/>
      <c r="O5" s="268"/>
    </row>
    <row r="6" spans="1:26" s="62" customFormat="1" x14ac:dyDescent="0.2">
      <c r="A6" s="8"/>
      <c r="B6" s="60"/>
      <c r="C6" s="60"/>
      <c r="D6" s="60"/>
      <c r="E6" s="60"/>
      <c r="F6" s="60"/>
      <c r="G6" s="60"/>
      <c r="H6" s="60"/>
      <c r="I6" s="60"/>
      <c r="J6" s="60"/>
      <c r="K6" s="60"/>
      <c r="L6" s="61"/>
      <c r="M6" s="61"/>
      <c r="N6" s="61"/>
      <c r="O6" s="93"/>
      <c r="Q6" s="89">
        <v>8</v>
      </c>
      <c r="R6" s="89">
        <v>9</v>
      </c>
      <c r="S6" s="89">
        <v>10</v>
      </c>
      <c r="T6" s="89">
        <v>11</v>
      </c>
      <c r="U6" s="89">
        <v>12</v>
      </c>
      <c r="V6" s="89">
        <v>13</v>
      </c>
      <c r="W6" s="89">
        <v>14</v>
      </c>
      <c r="X6" s="89">
        <v>15</v>
      </c>
      <c r="Y6" s="89">
        <v>16</v>
      </c>
      <c r="Z6" s="89">
        <v>17</v>
      </c>
    </row>
    <row r="7" spans="1:26" s="7" customFormat="1" ht="30" customHeight="1" x14ac:dyDescent="0.25">
      <c r="A7" s="10"/>
      <c r="B7" s="201" t="s">
        <v>30</v>
      </c>
      <c r="C7" s="201" t="s">
        <v>5</v>
      </c>
      <c r="D7" s="201" t="s">
        <v>11</v>
      </c>
      <c r="E7" s="269" t="s">
        <v>14</v>
      </c>
      <c r="F7" s="270" t="str">
        <f t="shared" ref="F7:O7" ca="1" si="0">Q$7</f>
        <v>Reciclagem De Formação De Vigilantes</v>
      </c>
      <c r="G7" s="270" t="str">
        <f t="shared" ca="1" si="0"/>
        <v>Reciclagem De Transporte De Valores</v>
      </c>
      <c r="H7" s="270" t="str">
        <f t="shared" ca="1" si="0"/>
        <v>Reciclagem De Extensão Em Escolta Armada</v>
      </c>
      <c r="I7" s="270" t="str">
        <f t="shared" ca="1" si="0"/>
        <v>Reciclagem Em Segurança Pessoal Privada</v>
      </c>
      <c r="J7" s="270">
        <f t="shared" ca="1" si="0"/>
        <v>0</v>
      </c>
      <c r="K7" s="270">
        <f t="shared" ca="1" si="0"/>
        <v>0</v>
      </c>
      <c r="L7" s="270">
        <f t="shared" ca="1" si="0"/>
        <v>0</v>
      </c>
      <c r="M7" s="270">
        <f t="shared" ca="1" si="0"/>
        <v>0</v>
      </c>
      <c r="N7" s="270">
        <f t="shared" ca="1" si="0"/>
        <v>0</v>
      </c>
      <c r="O7" s="270">
        <f t="shared" ca="1" si="0"/>
        <v>0</v>
      </c>
      <c r="Q7" s="271" t="str">
        <f ca="1">INDIRECT("CadTrei!$C$"&amp;Q$6)</f>
        <v>Reciclagem De Formação De Vigilantes</v>
      </c>
      <c r="R7" s="271" t="str">
        <f t="shared" ref="R7:Z7" ca="1" si="1">INDIRECT("CadTrei!$C$"&amp;R$6)</f>
        <v>Reciclagem De Transporte De Valores</v>
      </c>
      <c r="S7" s="271" t="str">
        <f t="shared" ca="1" si="1"/>
        <v>Reciclagem De Extensão Em Escolta Armada</v>
      </c>
      <c r="T7" s="271" t="str">
        <f t="shared" ca="1" si="1"/>
        <v>Reciclagem Em Segurança Pessoal Privada</v>
      </c>
      <c r="U7" s="271">
        <f t="shared" ca="1" si="1"/>
        <v>0</v>
      </c>
      <c r="V7" s="271">
        <f t="shared" ca="1" si="1"/>
        <v>0</v>
      </c>
      <c r="W7" s="271">
        <f t="shared" ca="1" si="1"/>
        <v>0</v>
      </c>
      <c r="X7" s="271">
        <f t="shared" ca="1" si="1"/>
        <v>0</v>
      </c>
      <c r="Y7" s="271">
        <f t="shared" ca="1" si="1"/>
        <v>0</v>
      </c>
      <c r="Z7" s="271">
        <f t="shared" ca="1" si="1"/>
        <v>0</v>
      </c>
    </row>
    <row r="8" spans="1:26" ht="21.95" customHeight="1" x14ac:dyDescent="0.2">
      <c r="B8" s="204">
        <v>1</v>
      </c>
      <c r="C8" s="241" t="str">
        <f>IF(CadFun!D8="","",CadFun!D8)</f>
        <v>Damaris De Souza Leite</v>
      </c>
      <c r="D8" s="92">
        <f>IF($C8="","",IFERROR(INDEX(tbFuncionarios[],MATCH($C8,tbFuncionarios[Nome],0),2),""))</f>
        <v>1112</v>
      </c>
      <c r="E8" s="92" t="str">
        <f>IF($C8="","",IFERROR(INDEX(tbFuncionarios[],MATCH($C8,tbFuncionarios[Nome],0),23),""))</f>
        <v>Supervisor</v>
      </c>
      <c r="F8" s="92" t="str">
        <f ca="1">IF($C8="","",IF(Q8="","",IF(Q8-TODAY()&gt;30,"No prazo",IF(Q8-TODAY()&lt;1,"Vencido","Agendar"))))</f>
        <v>No prazo</v>
      </c>
      <c r="G8" s="92" t="str">
        <f t="shared" ref="G8:O8" ca="1" si="2">IF($C8="","",IF(R8="","",IF(R8-TODAY()&gt;30,"No prazo",IF(R8-TODAY()&lt;1,"Vencido","Agendar"))))</f>
        <v/>
      </c>
      <c r="H8" s="92" t="str">
        <f t="shared" ca="1" si="2"/>
        <v/>
      </c>
      <c r="I8" s="92" t="str">
        <f t="shared" ca="1" si="2"/>
        <v/>
      </c>
      <c r="J8" s="92" t="str">
        <f t="shared" ca="1" si="2"/>
        <v/>
      </c>
      <c r="K8" s="92" t="str">
        <f t="shared" ca="1" si="2"/>
        <v/>
      </c>
      <c r="L8" s="91" t="str">
        <f t="shared" ca="1" si="2"/>
        <v/>
      </c>
      <c r="M8" s="91" t="str">
        <f t="shared" ca="1" si="2"/>
        <v/>
      </c>
      <c r="N8" s="92" t="str">
        <f t="shared" ca="1" si="2"/>
        <v/>
      </c>
      <c r="O8" s="92" t="str">
        <f t="shared" ca="1" si="2"/>
        <v/>
      </c>
      <c r="Q8" s="90">
        <f t="array" aca="1" ref="Q8" ca="1">IF($C8="","",IFERROR(INDEX(tbLanTreinamentos[],MATCH(LARGE(IF(IF(tbLanTreinamentos[Nome]=$C8,tbLanTreinamentos[Treinamento])=Q$7,tbLanTreinamentos[Data de Validade]),1),tbLanTreinamentos[Data de Validade],0),5),""))</f>
        <v>45231</v>
      </c>
      <c r="R8" s="90" t="str">
        <f t="array" aca="1" ref="R8" ca="1">IF($C8="","",IFERROR(INDEX(tbLanTreinamentos[],MATCH(LARGE(IF(IF(tbLanTreinamentos[Nome]=$C8,tbLanTreinamentos[Treinamento])=R$7,tbLanTreinamentos[Data de Validade]),1),tbLanTreinamentos[Data de Validade],0),5),""))</f>
        <v/>
      </c>
      <c r="S8" s="90" t="str">
        <f t="array" aca="1" ref="S8" ca="1">IF($C8="","",IFERROR(INDEX(tbLanTreinamentos[],MATCH(LARGE(IF(IF(tbLanTreinamentos[Nome]=$C8,tbLanTreinamentos[Treinamento])=S$7,tbLanTreinamentos[Data de Validade]),1),tbLanTreinamentos[Data de Validade],0),5),""))</f>
        <v/>
      </c>
      <c r="T8" s="90" t="str">
        <f t="array" aca="1" ref="T8" ca="1">IF($C8="","",IFERROR(INDEX(tbLanTreinamentos[],MATCH(LARGE(IF(IF(tbLanTreinamentos[Nome]=$C8,tbLanTreinamentos[Treinamento])=T$7,tbLanTreinamentos[Data de Validade]),1),tbLanTreinamentos[Data de Validade],0),5),""))</f>
        <v/>
      </c>
      <c r="U8" s="90" t="str">
        <f t="array" aca="1" ref="U8" ca="1">IF($C8="","",IFERROR(INDEX(tbLanTreinamentos[],MATCH(LARGE(IF(IF(tbLanTreinamentos[Nome]=$C8,tbLanTreinamentos[Treinamento])=U$7,tbLanTreinamentos[Data de Validade]),1),tbLanTreinamentos[Data de Validade],0),5),""))</f>
        <v/>
      </c>
      <c r="V8" s="90" t="str">
        <f t="array" aca="1" ref="V8" ca="1">IF($C8="","",IFERROR(INDEX(tbLanTreinamentos[],MATCH(LARGE(IF(IF(tbLanTreinamentos[Nome]=$C8,tbLanTreinamentos[Treinamento])=V$7,tbLanTreinamentos[Data de Validade]),1),tbLanTreinamentos[Data de Validade],0),5),""))</f>
        <v/>
      </c>
      <c r="W8" s="90" t="str">
        <f t="array" aca="1" ref="W8" ca="1">IF($C8="","",IFERROR(INDEX(tbLanTreinamentos[],MATCH(LARGE(IF(IF(tbLanTreinamentos[Nome]=$C8,tbLanTreinamentos[Treinamento])=W$7,tbLanTreinamentos[Data de Validade]),1),tbLanTreinamentos[Data de Validade],0),5),""))</f>
        <v/>
      </c>
      <c r="X8" s="90" t="str">
        <f t="array" aca="1" ref="X8" ca="1">IF($C8="","",IFERROR(INDEX(tbLanTreinamentos[],MATCH(LARGE(IF(IF(tbLanTreinamentos[Nome]=$C8,tbLanTreinamentos[Treinamento])=X$7,tbLanTreinamentos[Data de Validade]),1),tbLanTreinamentos[Data de Validade],0),5),""))</f>
        <v/>
      </c>
      <c r="Y8" s="90" t="str">
        <f t="array" aca="1" ref="Y8" ca="1">IF($C8="","",IFERROR(INDEX(tbLanTreinamentos[],MATCH(LARGE(IF(IF(tbLanTreinamentos[Nome]=$C8,tbLanTreinamentos[Treinamento])=Y$7,tbLanTreinamentos[Data de Validade]),1),tbLanTreinamentos[Data de Validade],0),5),""))</f>
        <v/>
      </c>
      <c r="Z8" s="90" t="str">
        <f t="array" aca="1" ref="Z8" ca="1">IF($C8="","",IFERROR(INDEX(tbLanTreinamentos[],MATCH(LARGE(IF(IF(tbLanTreinamentos[Nome]=$C8,tbLanTreinamentos[Treinamento])=Z$7,tbLanTreinamentos[Data de Validade]),1),tbLanTreinamentos[Data de Validade],0),5),""))</f>
        <v/>
      </c>
    </row>
    <row r="9" spans="1:26" ht="21.95" customHeight="1" x14ac:dyDescent="0.2">
      <c r="B9" s="204">
        <v>2</v>
      </c>
      <c r="C9" s="241" t="str">
        <f>IF(CadFun!D9="","",CadFun!D9)</f>
        <v/>
      </c>
      <c r="D9" s="92" t="str">
        <f>IF($C9="","",IFERROR(INDEX(tbFuncionarios[],MATCH($C9,tbFuncionarios[Nome],0),2),""))</f>
        <v/>
      </c>
      <c r="E9" s="92" t="str">
        <f>IF($C9="","",IFERROR(INDEX(tbFuncionarios[],MATCH($C9,tbFuncionarios[Nome],0),23),""))</f>
        <v/>
      </c>
      <c r="F9" s="92" t="str">
        <f t="shared" ref="F9:F72" ca="1" si="3">IF($C9="","",IF(Q9="","",IF(Q9-TODAY()&gt;30,"No prazo",IF(Q9-TODAY()&lt;1,"Vencido","Agendar"))))</f>
        <v/>
      </c>
      <c r="G9" s="92" t="str">
        <f t="shared" ref="G9:G72" ca="1" si="4">IF($C9="","",IF(R9="","",IF(R9-TODAY()&gt;30,"No prazo",IF(R9-TODAY()&lt;1,"Vencido","Agendar"))))</f>
        <v/>
      </c>
      <c r="H9" s="92" t="str">
        <f t="shared" ref="H9:H72" ca="1" si="5">IF($C9="","",IF(S9="","",IF(S9-TODAY()&gt;30,"No prazo",IF(S9-TODAY()&lt;1,"Vencido","Agendar"))))</f>
        <v/>
      </c>
      <c r="I9" s="92" t="str">
        <f t="shared" ref="I9:I72" ca="1" si="6">IF($C9="","",IF(T9="","",IF(T9-TODAY()&gt;30,"No prazo",IF(T9-TODAY()&lt;1,"Vencido","Agendar"))))</f>
        <v/>
      </c>
      <c r="J9" s="92" t="str">
        <f t="shared" ref="J9:J72" ca="1" si="7">IF($C9="","",IF(U9="","",IF(U9-TODAY()&gt;30,"No prazo",IF(U9-TODAY()&lt;1,"Vencido","Agendar"))))</f>
        <v/>
      </c>
      <c r="K9" s="92" t="str">
        <f t="shared" ref="K9:K72" ca="1" si="8">IF($C9="","",IF(V9="","",IF(V9-TODAY()&gt;30,"No prazo",IF(V9-TODAY()&lt;1,"Vencido","Agendar"))))</f>
        <v/>
      </c>
      <c r="L9" s="91" t="str">
        <f t="shared" ref="L9:L72" ca="1" si="9">IF($C9="","",IF(W9="","",IF(W9-TODAY()&gt;30,"No prazo",IF(W9-TODAY()&lt;1,"Vencido","Agendar"))))</f>
        <v/>
      </c>
      <c r="M9" s="91" t="str">
        <f t="shared" ref="M9:M72" ca="1" si="10">IF($C9="","",IF(X9="","",IF(X9-TODAY()&gt;30,"No prazo",IF(X9-TODAY()&lt;1,"Vencido","Agendar"))))</f>
        <v/>
      </c>
      <c r="N9" s="92" t="str">
        <f t="shared" ref="N9:N72" ca="1" si="11">IF($C9="","",IF(Y9="","",IF(Y9-TODAY()&gt;30,"No prazo",IF(Y9-TODAY()&lt;1,"Vencido","Agendar"))))</f>
        <v/>
      </c>
      <c r="O9" s="92" t="str">
        <f t="shared" ref="O9:O72" ca="1" si="12">IF($C9="","",IF(Z9="","",IF(Z9-TODAY()&gt;30,"No prazo",IF(Z9-TODAY()&lt;1,"Vencido","Agendar"))))</f>
        <v/>
      </c>
      <c r="Q9" s="90" t="str">
        <f t="array" ref="Q9">IF($C9="","",IFERROR(INDEX(tbLanTreinamentos[],MATCH(LARGE(IF(IF(tbLanTreinamentos[Nome]=$C9,tbLanTreinamentos[Treinamento])=Q$7,tbLanTreinamentos[Data de Validade]),1),tbLanTreinamentos[Data de Validade],0),5),""))</f>
        <v/>
      </c>
      <c r="R9" s="90" t="str">
        <f t="array" ref="R9">IF($C9="","",IFERROR(INDEX(tbLanTreinamentos[],MATCH(LARGE(IF(IF(tbLanTreinamentos[Nome]=$C9,tbLanTreinamentos[Treinamento])=R$7,tbLanTreinamentos[Data de Validade]),1),tbLanTreinamentos[Data de Validade],0),5),""))</f>
        <v/>
      </c>
      <c r="S9" s="90" t="str">
        <f t="array" ref="S9">IF($C9="","",IFERROR(INDEX(tbLanTreinamentos[],MATCH(LARGE(IF(IF(tbLanTreinamentos[Nome]=$C9,tbLanTreinamentos[Treinamento])=S$7,tbLanTreinamentos[Data de Validade]),1),tbLanTreinamentos[Data de Validade],0),5),""))</f>
        <v/>
      </c>
      <c r="T9" s="90" t="str">
        <f t="array" ref="T9">IF($C9="","",IFERROR(INDEX(tbLanTreinamentos[],MATCH(LARGE(IF(IF(tbLanTreinamentos[Nome]=$C9,tbLanTreinamentos[Treinamento])=T$7,tbLanTreinamentos[Data de Validade]),1),tbLanTreinamentos[Data de Validade],0),5),""))</f>
        <v/>
      </c>
      <c r="U9" s="90" t="str">
        <f t="array" ref="U9">IF($C9="","",IFERROR(INDEX(tbLanTreinamentos[],MATCH(LARGE(IF(IF(tbLanTreinamentos[Nome]=$C9,tbLanTreinamentos[Treinamento])=U$7,tbLanTreinamentos[Data de Validade]),1),tbLanTreinamentos[Data de Validade],0),5),""))</f>
        <v/>
      </c>
      <c r="V9" s="90" t="str">
        <f t="array" ref="V9">IF($C9="","",IFERROR(INDEX(tbLanTreinamentos[],MATCH(LARGE(IF(IF(tbLanTreinamentos[Nome]=$C9,tbLanTreinamentos[Treinamento])=V$7,tbLanTreinamentos[Data de Validade]),1),tbLanTreinamentos[Data de Validade],0),5),""))</f>
        <v/>
      </c>
      <c r="W9" s="90" t="str">
        <f t="array" ref="W9">IF($C9="","",IFERROR(INDEX(tbLanTreinamentos[],MATCH(LARGE(IF(IF(tbLanTreinamentos[Nome]=$C9,tbLanTreinamentos[Treinamento])=W$7,tbLanTreinamentos[Data de Validade]),1),tbLanTreinamentos[Data de Validade],0),5),""))</f>
        <v/>
      </c>
      <c r="X9" s="90" t="str">
        <f t="array" ref="X9">IF($C9="","",IFERROR(INDEX(tbLanTreinamentos[],MATCH(LARGE(IF(IF(tbLanTreinamentos[Nome]=$C9,tbLanTreinamentos[Treinamento])=X$7,tbLanTreinamentos[Data de Validade]),1),tbLanTreinamentos[Data de Validade],0),5),""))</f>
        <v/>
      </c>
      <c r="Y9" s="90" t="str">
        <f t="array" ref="Y9">IF($C9="","",IFERROR(INDEX(tbLanTreinamentos[],MATCH(LARGE(IF(IF(tbLanTreinamentos[Nome]=$C9,tbLanTreinamentos[Treinamento])=Y$7,tbLanTreinamentos[Data de Validade]),1),tbLanTreinamentos[Data de Validade],0),5),""))</f>
        <v/>
      </c>
      <c r="Z9" s="90" t="str">
        <f t="array" ref="Z9">IF($C9="","",IFERROR(INDEX(tbLanTreinamentos[],MATCH(LARGE(IF(IF(tbLanTreinamentos[Nome]=$C9,tbLanTreinamentos[Treinamento])=Z$7,tbLanTreinamentos[Data de Validade]),1),tbLanTreinamentos[Data de Validade],0),5),""))</f>
        <v/>
      </c>
    </row>
    <row r="10" spans="1:26" ht="21.95" customHeight="1" x14ac:dyDescent="0.2">
      <c r="B10" s="204">
        <v>3</v>
      </c>
      <c r="C10" s="241" t="str">
        <f>IF(CadFun!D10="","",CadFun!D10)</f>
        <v/>
      </c>
      <c r="D10" s="92" t="str">
        <f>IF($C10="","",IFERROR(INDEX(tbFuncionarios[],MATCH($C10,tbFuncionarios[Nome],0),2),""))</f>
        <v/>
      </c>
      <c r="E10" s="92" t="str">
        <f>IF($C10="","",IFERROR(INDEX(tbFuncionarios[],MATCH($C10,tbFuncionarios[Nome],0),23),""))</f>
        <v/>
      </c>
      <c r="F10" s="92" t="str">
        <f t="shared" ca="1" si="3"/>
        <v/>
      </c>
      <c r="G10" s="92" t="str">
        <f t="shared" ca="1" si="4"/>
        <v/>
      </c>
      <c r="H10" s="92" t="str">
        <f t="shared" ca="1" si="5"/>
        <v/>
      </c>
      <c r="I10" s="92" t="str">
        <f t="shared" ca="1" si="6"/>
        <v/>
      </c>
      <c r="J10" s="92" t="str">
        <f t="shared" ca="1" si="7"/>
        <v/>
      </c>
      <c r="K10" s="92" t="str">
        <f t="shared" ca="1" si="8"/>
        <v/>
      </c>
      <c r="L10" s="91" t="str">
        <f t="shared" ca="1" si="9"/>
        <v/>
      </c>
      <c r="M10" s="91" t="str">
        <f t="shared" ca="1" si="10"/>
        <v/>
      </c>
      <c r="N10" s="92" t="str">
        <f t="shared" ca="1" si="11"/>
        <v/>
      </c>
      <c r="O10" s="92" t="str">
        <f t="shared" ca="1" si="12"/>
        <v/>
      </c>
      <c r="Q10" s="90" t="str">
        <f t="array" ref="Q10">IF($C10="","",IFERROR(INDEX(tbLanTreinamentos[],MATCH(LARGE(IF(IF(tbLanTreinamentos[Nome]=$C10,tbLanTreinamentos[Treinamento])=Q$7,tbLanTreinamentos[Data de Validade]),1),tbLanTreinamentos[Data de Validade],0),5),""))</f>
        <v/>
      </c>
      <c r="R10" s="90" t="str">
        <f t="array" ref="R10">IF($C10="","",IFERROR(INDEX(tbLanTreinamentos[],MATCH(LARGE(IF(IF(tbLanTreinamentos[Nome]=$C10,tbLanTreinamentos[Treinamento])=R$7,tbLanTreinamentos[Data de Validade]),1),tbLanTreinamentos[Data de Validade],0),5),""))</f>
        <v/>
      </c>
      <c r="S10" s="90" t="str">
        <f t="array" ref="S10">IF($C10="","",IFERROR(INDEX(tbLanTreinamentos[],MATCH(LARGE(IF(IF(tbLanTreinamentos[Nome]=$C10,tbLanTreinamentos[Treinamento])=S$7,tbLanTreinamentos[Data de Validade]),1),tbLanTreinamentos[Data de Validade],0),5),""))</f>
        <v/>
      </c>
      <c r="T10" s="90" t="str">
        <f t="array" ref="T10">IF($C10="","",IFERROR(INDEX(tbLanTreinamentos[],MATCH(LARGE(IF(IF(tbLanTreinamentos[Nome]=$C10,tbLanTreinamentos[Treinamento])=T$7,tbLanTreinamentos[Data de Validade]),1),tbLanTreinamentos[Data de Validade],0),5),""))</f>
        <v/>
      </c>
      <c r="U10" s="90" t="str">
        <f t="array" ref="U10">IF($C10="","",IFERROR(INDEX(tbLanTreinamentos[],MATCH(LARGE(IF(IF(tbLanTreinamentos[Nome]=$C10,tbLanTreinamentos[Treinamento])=U$7,tbLanTreinamentos[Data de Validade]),1),tbLanTreinamentos[Data de Validade],0),5),""))</f>
        <v/>
      </c>
      <c r="V10" s="90" t="str">
        <f t="array" ref="V10">IF($C10="","",IFERROR(INDEX(tbLanTreinamentos[],MATCH(LARGE(IF(IF(tbLanTreinamentos[Nome]=$C10,tbLanTreinamentos[Treinamento])=V$7,tbLanTreinamentos[Data de Validade]),1),tbLanTreinamentos[Data de Validade],0),5),""))</f>
        <v/>
      </c>
      <c r="W10" s="90" t="str">
        <f t="array" ref="W10">IF($C10="","",IFERROR(INDEX(tbLanTreinamentos[],MATCH(LARGE(IF(IF(tbLanTreinamentos[Nome]=$C10,tbLanTreinamentos[Treinamento])=W$7,tbLanTreinamentos[Data de Validade]),1),tbLanTreinamentos[Data de Validade],0),5),""))</f>
        <v/>
      </c>
      <c r="X10" s="90" t="str">
        <f t="array" ref="X10">IF($C10="","",IFERROR(INDEX(tbLanTreinamentos[],MATCH(LARGE(IF(IF(tbLanTreinamentos[Nome]=$C10,tbLanTreinamentos[Treinamento])=X$7,tbLanTreinamentos[Data de Validade]),1),tbLanTreinamentos[Data de Validade],0),5),""))</f>
        <v/>
      </c>
      <c r="Y10" s="90" t="str">
        <f t="array" ref="Y10">IF($C10="","",IFERROR(INDEX(tbLanTreinamentos[],MATCH(LARGE(IF(IF(tbLanTreinamentos[Nome]=$C10,tbLanTreinamentos[Treinamento])=Y$7,tbLanTreinamentos[Data de Validade]),1),tbLanTreinamentos[Data de Validade],0),5),""))</f>
        <v/>
      </c>
      <c r="Z10" s="90" t="str">
        <f t="array" ref="Z10">IF($C10="","",IFERROR(INDEX(tbLanTreinamentos[],MATCH(LARGE(IF(IF(tbLanTreinamentos[Nome]=$C10,tbLanTreinamentos[Treinamento])=Z$7,tbLanTreinamentos[Data de Validade]),1),tbLanTreinamentos[Data de Validade],0),5),""))</f>
        <v/>
      </c>
    </row>
    <row r="11" spans="1:26" ht="21.95" customHeight="1" x14ac:dyDescent="0.2">
      <c r="B11" s="204">
        <v>4</v>
      </c>
      <c r="C11" s="241" t="str">
        <f>IF(CadFun!D11="","",CadFun!D11)</f>
        <v/>
      </c>
      <c r="D11" s="92" t="str">
        <f>IF($C11="","",IFERROR(INDEX(tbFuncionarios[],MATCH($C11,tbFuncionarios[Nome],0),2),""))</f>
        <v/>
      </c>
      <c r="E11" s="92" t="str">
        <f>IF($C11="","",IFERROR(INDEX(tbFuncionarios[],MATCH($C11,tbFuncionarios[Nome],0),23),""))</f>
        <v/>
      </c>
      <c r="F11" s="92" t="str">
        <f t="shared" ca="1" si="3"/>
        <v/>
      </c>
      <c r="G11" s="92" t="str">
        <f t="shared" ca="1" si="4"/>
        <v/>
      </c>
      <c r="H11" s="92" t="str">
        <f t="shared" ca="1" si="5"/>
        <v/>
      </c>
      <c r="I11" s="92" t="str">
        <f t="shared" ca="1" si="6"/>
        <v/>
      </c>
      <c r="J11" s="92" t="str">
        <f t="shared" ca="1" si="7"/>
        <v/>
      </c>
      <c r="K11" s="92" t="str">
        <f t="shared" ca="1" si="8"/>
        <v/>
      </c>
      <c r="L11" s="91" t="str">
        <f t="shared" ca="1" si="9"/>
        <v/>
      </c>
      <c r="M11" s="91" t="str">
        <f t="shared" ca="1" si="10"/>
        <v/>
      </c>
      <c r="N11" s="92" t="str">
        <f t="shared" ca="1" si="11"/>
        <v/>
      </c>
      <c r="O11" s="92" t="str">
        <f t="shared" ca="1" si="12"/>
        <v/>
      </c>
      <c r="Q11" s="90" t="str">
        <f t="array" ref="Q11">IF($C11="","",IFERROR(INDEX(tbLanTreinamentos[],MATCH(LARGE(IF(IF(tbLanTreinamentos[Nome]=$C11,tbLanTreinamentos[Treinamento])=Q$7,tbLanTreinamentos[Data de Validade]),1),tbLanTreinamentos[Data de Validade],0),5),""))</f>
        <v/>
      </c>
      <c r="R11" s="90" t="str">
        <f t="array" ref="R11">IF($C11="","",IFERROR(INDEX(tbLanTreinamentos[],MATCH(LARGE(IF(IF(tbLanTreinamentos[Nome]=$C11,tbLanTreinamentos[Treinamento])=R$7,tbLanTreinamentos[Data de Validade]),1),tbLanTreinamentos[Data de Validade],0),5),""))</f>
        <v/>
      </c>
      <c r="S11" s="90" t="str">
        <f t="array" ref="S11">IF($C11="","",IFERROR(INDEX(tbLanTreinamentos[],MATCH(LARGE(IF(IF(tbLanTreinamentos[Nome]=$C11,tbLanTreinamentos[Treinamento])=S$7,tbLanTreinamentos[Data de Validade]),1),tbLanTreinamentos[Data de Validade],0),5),""))</f>
        <v/>
      </c>
      <c r="T11" s="90" t="str">
        <f t="array" ref="T11">IF($C11="","",IFERROR(INDEX(tbLanTreinamentos[],MATCH(LARGE(IF(IF(tbLanTreinamentos[Nome]=$C11,tbLanTreinamentos[Treinamento])=T$7,tbLanTreinamentos[Data de Validade]),1),tbLanTreinamentos[Data de Validade],0),5),""))</f>
        <v/>
      </c>
      <c r="U11" s="90" t="str">
        <f t="array" ref="U11">IF($C11="","",IFERROR(INDEX(tbLanTreinamentos[],MATCH(LARGE(IF(IF(tbLanTreinamentos[Nome]=$C11,tbLanTreinamentos[Treinamento])=U$7,tbLanTreinamentos[Data de Validade]),1),tbLanTreinamentos[Data de Validade],0),5),""))</f>
        <v/>
      </c>
      <c r="V11" s="90" t="str">
        <f t="array" ref="V11">IF($C11="","",IFERROR(INDEX(tbLanTreinamentos[],MATCH(LARGE(IF(IF(tbLanTreinamentos[Nome]=$C11,tbLanTreinamentos[Treinamento])=V$7,tbLanTreinamentos[Data de Validade]),1),tbLanTreinamentos[Data de Validade],0),5),""))</f>
        <v/>
      </c>
      <c r="W11" s="90" t="str">
        <f t="array" ref="W11">IF($C11="","",IFERROR(INDEX(tbLanTreinamentos[],MATCH(LARGE(IF(IF(tbLanTreinamentos[Nome]=$C11,tbLanTreinamentos[Treinamento])=W$7,tbLanTreinamentos[Data de Validade]),1),tbLanTreinamentos[Data de Validade],0),5),""))</f>
        <v/>
      </c>
      <c r="X11" s="90" t="str">
        <f t="array" ref="X11">IF($C11="","",IFERROR(INDEX(tbLanTreinamentos[],MATCH(LARGE(IF(IF(tbLanTreinamentos[Nome]=$C11,tbLanTreinamentos[Treinamento])=X$7,tbLanTreinamentos[Data de Validade]),1),tbLanTreinamentos[Data de Validade],0),5),""))</f>
        <v/>
      </c>
      <c r="Y11" s="90" t="str">
        <f t="array" ref="Y11">IF($C11="","",IFERROR(INDEX(tbLanTreinamentos[],MATCH(LARGE(IF(IF(tbLanTreinamentos[Nome]=$C11,tbLanTreinamentos[Treinamento])=Y$7,tbLanTreinamentos[Data de Validade]),1),tbLanTreinamentos[Data de Validade],0),5),""))</f>
        <v/>
      </c>
      <c r="Z11" s="90" t="str">
        <f t="array" ref="Z11">IF($C11="","",IFERROR(INDEX(tbLanTreinamentos[],MATCH(LARGE(IF(IF(tbLanTreinamentos[Nome]=$C11,tbLanTreinamentos[Treinamento])=Z$7,tbLanTreinamentos[Data de Validade]),1),tbLanTreinamentos[Data de Validade],0),5),""))</f>
        <v/>
      </c>
    </row>
    <row r="12" spans="1:26" ht="21.95" customHeight="1" x14ac:dyDescent="0.2">
      <c r="B12" s="204">
        <v>5</v>
      </c>
      <c r="C12" s="241" t="str">
        <f>IF(CadFun!D12="","",CadFun!D12)</f>
        <v/>
      </c>
      <c r="D12" s="92" t="str">
        <f>IF($C12="","",IFERROR(INDEX(tbFuncionarios[],MATCH($C12,tbFuncionarios[Nome],0),2),""))</f>
        <v/>
      </c>
      <c r="E12" s="92" t="str">
        <f>IF($C12="","",IFERROR(INDEX(tbFuncionarios[],MATCH($C12,tbFuncionarios[Nome],0),23),""))</f>
        <v/>
      </c>
      <c r="F12" s="92" t="str">
        <f t="shared" ca="1" si="3"/>
        <v/>
      </c>
      <c r="G12" s="92" t="str">
        <f t="shared" ca="1" si="4"/>
        <v/>
      </c>
      <c r="H12" s="92" t="str">
        <f t="shared" ca="1" si="5"/>
        <v/>
      </c>
      <c r="I12" s="92" t="str">
        <f t="shared" ca="1" si="6"/>
        <v/>
      </c>
      <c r="J12" s="92" t="str">
        <f t="shared" ca="1" si="7"/>
        <v/>
      </c>
      <c r="K12" s="92" t="str">
        <f t="shared" ca="1" si="8"/>
        <v/>
      </c>
      <c r="L12" s="91" t="str">
        <f t="shared" ca="1" si="9"/>
        <v/>
      </c>
      <c r="M12" s="91" t="str">
        <f t="shared" ca="1" si="10"/>
        <v/>
      </c>
      <c r="N12" s="92" t="str">
        <f t="shared" ca="1" si="11"/>
        <v/>
      </c>
      <c r="O12" s="92" t="str">
        <f t="shared" ca="1" si="12"/>
        <v/>
      </c>
      <c r="Q12" s="90" t="str">
        <f t="array" ref="Q12">IF($C12="","",IFERROR(INDEX(tbLanTreinamentos[],MATCH(LARGE(IF(IF(tbLanTreinamentos[Nome]=$C12,tbLanTreinamentos[Treinamento])=Q$7,tbLanTreinamentos[Data de Validade]),1),tbLanTreinamentos[Data de Validade],0),5),""))</f>
        <v/>
      </c>
      <c r="R12" s="90" t="str">
        <f t="array" ref="R12">IF($C12="","",IFERROR(INDEX(tbLanTreinamentos[],MATCH(LARGE(IF(IF(tbLanTreinamentos[Nome]=$C12,tbLanTreinamentos[Treinamento])=R$7,tbLanTreinamentos[Data de Validade]),1),tbLanTreinamentos[Data de Validade],0),5),""))</f>
        <v/>
      </c>
      <c r="S12" s="90" t="str">
        <f t="array" ref="S12">IF($C12="","",IFERROR(INDEX(tbLanTreinamentos[],MATCH(LARGE(IF(IF(tbLanTreinamentos[Nome]=$C12,tbLanTreinamentos[Treinamento])=S$7,tbLanTreinamentos[Data de Validade]),1),tbLanTreinamentos[Data de Validade],0),5),""))</f>
        <v/>
      </c>
      <c r="T12" s="90" t="str">
        <f t="array" ref="T12">IF($C12="","",IFERROR(INDEX(tbLanTreinamentos[],MATCH(LARGE(IF(IF(tbLanTreinamentos[Nome]=$C12,tbLanTreinamentos[Treinamento])=T$7,tbLanTreinamentos[Data de Validade]),1),tbLanTreinamentos[Data de Validade],0),5),""))</f>
        <v/>
      </c>
      <c r="U12" s="90" t="str">
        <f t="array" ref="U12">IF($C12="","",IFERROR(INDEX(tbLanTreinamentos[],MATCH(LARGE(IF(IF(tbLanTreinamentos[Nome]=$C12,tbLanTreinamentos[Treinamento])=U$7,tbLanTreinamentos[Data de Validade]),1),tbLanTreinamentos[Data de Validade],0),5),""))</f>
        <v/>
      </c>
      <c r="V12" s="90" t="str">
        <f t="array" ref="V12">IF($C12="","",IFERROR(INDEX(tbLanTreinamentos[],MATCH(LARGE(IF(IF(tbLanTreinamentos[Nome]=$C12,tbLanTreinamentos[Treinamento])=V$7,tbLanTreinamentos[Data de Validade]),1),tbLanTreinamentos[Data de Validade],0),5),""))</f>
        <v/>
      </c>
      <c r="W12" s="90" t="str">
        <f t="array" ref="W12">IF($C12="","",IFERROR(INDEX(tbLanTreinamentos[],MATCH(LARGE(IF(IF(tbLanTreinamentos[Nome]=$C12,tbLanTreinamentos[Treinamento])=W$7,tbLanTreinamentos[Data de Validade]),1),tbLanTreinamentos[Data de Validade],0),5),""))</f>
        <v/>
      </c>
      <c r="X12" s="90" t="str">
        <f t="array" ref="X12">IF($C12="","",IFERROR(INDEX(tbLanTreinamentos[],MATCH(LARGE(IF(IF(tbLanTreinamentos[Nome]=$C12,tbLanTreinamentos[Treinamento])=X$7,tbLanTreinamentos[Data de Validade]),1),tbLanTreinamentos[Data de Validade],0),5),""))</f>
        <v/>
      </c>
      <c r="Y12" s="90" t="str">
        <f t="array" ref="Y12">IF($C12="","",IFERROR(INDEX(tbLanTreinamentos[],MATCH(LARGE(IF(IF(tbLanTreinamentos[Nome]=$C12,tbLanTreinamentos[Treinamento])=Y$7,tbLanTreinamentos[Data de Validade]),1),tbLanTreinamentos[Data de Validade],0),5),""))</f>
        <v/>
      </c>
      <c r="Z12" s="90" t="str">
        <f t="array" ref="Z12">IF($C12="","",IFERROR(INDEX(tbLanTreinamentos[],MATCH(LARGE(IF(IF(tbLanTreinamentos[Nome]=$C12,tbLanTreinamentos[Treinamento])=Z$7,tbLanTreinamentos[Data de Validade]),1),tbLanTreinamentos[Data de Validade],0),5),""))</f>
        <v/>
      </c>
    </row>
    <row r="13" spans="1:26" ht="21.95" customHeight="1" x14ac:dyDescent="0.2">
      <c r="B13" s="204">
        <v>6</v>
      </c>
      <c r="C13" s="241" t="str">
        <f>IF(CadFun!D13="","",CadFun!D13)</f>
        <v/>
      </c>
      <c r="D13" s="92" t="str">
        <f>IF($C13="","",IFERROR(INDEX(tbFuncionarios[],MATCH($C13,tbFuncionarios[Nome],0),2),""))</f>
        <v/>
      </c>
      <c r="E13" s="92" t="str">
        <f>IF($C13="","",IFERROR(INDEX(tbFuncionarios[],MATCH($C13,tbFuncionarios[Nome],0),23),""))</f>
        <v/>
      </c>
      <c r="F13" s="92" t="str">
        <f t="shared" ca="1" si="3"/>
        <v/>
      </c>
      <c r="G13" s="92" t="str">
        <f t="shared" ca="1" si="4"/>
        <v/>
      </c>
      <c r="H13" s="92" t="str">
        <f t="shared" ca="1" si="5"/>
        <v/>
      </c>
      <c r="I13" s="92" t="str">
        <f t="shared" ca="1" si="6"/>
        <v/>
      </c>
      <c r="J13" s="92" t="str">
        <f t="shared" ca="1" si="7"/>
        <v/>
      </c>
      <c r="K13" s="92" t="str">
        <f t="shared" ca="1" si="8"/>
        <v/>
      </c>
      <c r="L13" s="91" t="str">
        <f t="shared" ca="1" si="9"/>
        <v/>
      </c>
      <c r="M13" s="91" t="str">
        <f t="shared" ca="1" si="10"/>
        <v/>
      </c>
      <c r="N13" s="92" t="str">
        <f t="shared" ca="1" si="11"/>
        <v/>
      </c>
      <c r="O13" s="92" t="str">
        <f t="shared" ca="1" si="12"/>
        <v/>
      </c>
      <c r="Q13" s="90" t="str">
        <f t="array" ref="Q13">IF($C13="","",IFERROR(INDEX(tbLanTreinamentos[],MATCH(LARGE(IF(IF(tbLanTreinamentos[Nome]=$C13,tbLanTreinamentos[Treinamento])=Q$7,tbLanTreinamentos[Data de Validade]),1),tbLanTreinamentos[Data de Validade],0),5),""))</f>
        <v/>
      </c>
      <c r="R13" s="90" t="str">
        <f t="array" ref="R13">IF($C13="","",IFERROR(INDEX(tbLanTreinamentos[],MATCH(LARGE(IF(IF(tbLanTreinamentos[Nome]=$C13,tbLanTreinamentos[Treinamento])=R$7,tbLanTreinamentos[Data de Validade]),1),tbLanTreinamentos[Data de Validade],0),5),""))</f>
        <v/>
      </c>
      <c r="S13" s="90" t="str">
        <f t="array" ref="S13">IF($C13="","",IFERROR(INDEX(tbLanTreinamentos[],MATCH(LARGE(IF(IF(tbLanTreinamentos[Nome]=$C13,tbLanTreinamentos[Treinamento])=S$7,tbLanTreinamentos[Data de Validade]),1),tbLanTreinamentos[Data de Validade],0),5),""))</f>
        <v/>
      </c>
      <c r="T13" s="90" t="str">
        <f t="array" ref="T13">IF($C13="","",IFERROR(INDEX(tbLanTreinamentos[],MATCH(LARGE(IF(IF(tbLanTreinamentos[Nome]=$C13,tbLanTreinamentos[Treinamento])=T$7,tbLanTreinamentos[Data de Validade]),1),tbLanTreinamentos[Data de Validade],0),5),""))</f>
        <v/>
      </c>
      <c r="U13" s="90" t="str">
        <f t="array" ref="U13">IF($C13="","",IFERROR(INDEX(tbLanTreinamentos[],MATCH(LARGE(IF(IF(tbLanTreinamentos[Nome]=$C13,tbLanTreinamentos[Treinamento])=U$7,tbLanTreinamentos[Data de Validade]),1),tbLanTreinamentos[Data de Validade],0),5),""))</f>
        <v/>
      </c>
      <c r="V13" s="90" t="str">
        <f t="array" ref="V13">IF($C13="","",IFERROR(INDEX(tbLanTreinamentos[],MATCH(LARGE(IF(IF(tbLanTreinamentos[Nome]=$C13,tbLanTreinamentos[Treinamento])=V$7,tbLanTreinamentos[Data de Validade]),1),tbLanTreinamentos[Data de Validade],0),5),""))</f>
        <v/>
      </c>
      <c r="W13" s="90" t="str">
        <f t="array" ref="W13">IF($C13="","",IFERROR(INDEX(tbLanTreinamentos[],MATCH(LARGE(IF(IF(tbLanTreinamentos[Nome]=$C13,tbLanTreinamentos[Treinamento])=W$7,tbLanTreinamentos[Data de Validade]),1),tbLanTreinamentos[Data de Validade],0),5),""))</f>
        <v/>
      </c>
      <c r="X13" s="90" t="str">
        <f t="array" ref="X13">IF($C13="","",IFERROR(INDEX(tbLanTreinamentos[],MATCH(LARGE(IF(IF(tbLanTreinamentos[Nome]=$C13,tbLanTreinamentos[Treinamento])=X$7,tbLanTreinamentos[Data de Validade]),1),tbLanTreinamentos[Data de Validade],0),5),""))</f>
        <v/>
      </c>
      <c r="Y13" s="90" t="str">
        <f t="array" ref="Y13">IF($C13="","",IFERROR(INDEX(tbLanTreinamentos[],MATCH(LARGE(IF(IF(tbLanTreinamentos[Nome]=$C13,tbLanTreinamentos[Treinamento])=Y$7,tbLanTreinamentos[Data de Validade]),1),tbLanTreinamentos[Data de Validade],0),5),""))</f>
        <v/>
      </c>
      <c r="Z13" s="90" t="str">
        <f t="array" ref="Z13">IF($C13="","",IFERROR(INDEX(tbLanTreinamentos[],MATCH(LARGE(IF(IF(tbLanTreinamentos[Nome]=$C13,tbLanTreinamentos[Treinamento])=Z$7,tbLanTreinamentos[Data de Validade]),1),tbLanTreinamentos[Data de Validade],0),5),""))</f>
        <v/>
      </c>
    </row>
    <row r="14" spans="1:26" ht="21.95" customHeight="1" x14ac:dyDescent="0.2">
      <c r="B14" s="204">
        <v>7</v>
      </c>
      <c r="C14" s="241" t="str">
        <f>IF(CadFun!D14="","",CadFun!D14)</f>
        <v/>
      </c>
      <c r="D14" s="92" t="str">
        <f>IF($C14="","",IFERROR(INDEX(tbFuncionarios[],MATCH($C14,tbFuncionarios[Nome],0),2),""))</f>
        <v/>
      </c>
      <c r="E14" s="92" t="str">
        <f>IF($C14="","",IFERROR(INDEX(tbFuncionarios[],MATCH($C14,tbFuncionarios[Nome],0),23),""))</f>
        <v/>
      </c>
      <c r="F14" s="92" t="str">
        <f t="shared" ca="1" si="3"/>
        <v/>
      </c>
      <c r="G14" s="92" t="str">
        <f t="shared" ca="1" si="4"/>
        <v/>
      </c>
      <c r="H14" s="92" t="str">
        <f t="shared" ca="1" si="5"/>
        <v/>
      </c>
      <c r="I14" s="92" t="str">
        <f t="shared" ca="1" si="6"/>
        <v/>
      </c>
      <c r="J14" s="92" t="str">
        <f t="shared" ca="1" si="7"/>
        <v/>
      </c>
      <c r="K14" s="92" t="str">
        <f t="shared" ca="1" si="8"/>
        <v/>
      </c>
      <c r="L14" s="91" t="str">
        <f t="shared" ca="1" si="9"/>
        <v/>
      </c>
      <c r="M14" s="91" t="str">
        <f t="shared" ca="1" si="10"/>
        <v/>
      </c>
      <c r="N14" s="92" t="str">
        <f t="shared" ca="1" si="11"/>
        <v/>
      </c>
      <c r="O14" s="92" t="str">
        <f t="shared" ca="1" si="12"/>
        <v/>
      </c>
      <c r="Q14" s="90" t="str">
        <f t="array" ref="Q14">IF($C14="","",IFERROR(INDEX(tbLanTreinamentos[],MATCH(LARGE(IF(IF(tbLanTreinamentos[Nome]=$C14,tbLanTreinamentos[Treinamento])=Q$7,tbLanTreinamentos[Data de Validade]),1),tbLanTreinamentos[Data de Validade],0),5),""))</f>
        <v/>
      </c>
      <c r="R14" s="90" t="str">
        <f t="array" ref="R14">IF($C14="","",IFERROR(INDEX(tbLanTreinamentos[],MATCH(LARGE(IF(IF(tbLanTreinamentos[Nome]=$C14,tbLanTreinamentos[Treinamento])=R$7,tbLanTreinamentos[Data de Validade]),1),tbLanTreinamentos[Data de Validade],0),5),""))</f>
        <v/>
      </c>
      <c r="S14" s="90" t="str">
        <f t="array" ref="S14">IF($C14="","",IFERROR(INDEX(tbLanTreinamentos[],MATCH(LARGE(IF(IF(tbLanTreinamentos[Nome]=$C14,tbLanTreinamentos[Treinamento])=S$7,tbLanTreinamentos[Data de Validade]),1),tbLanTreinamentos[Data de Validade],0),5),""))</f>
        <v/>
      </c>
      <c r="T14" s="90" t="str">
        <f t="array" ref="T14">IF($C14="","",IFERROR(INDEX(tbLanTreinamentos[],MATCH(LARGE(IF(IF(tbLanTreinamentos[Nome]=$C14,tbLanTreinamentos[Treinamento])=T$7,tbLanTreinamentos[Data de Validade]),1),tbLanTreinamentos[Data de Validade],0),5),""))</f>
        <v/>
      </c>
      <c r="U14" s="90" t="str">
        <f t="array" ref="U14">IF($C14="","",IFERROR(INDEX(tbLanTreinamentos[],MATCH(LARGE(IF(IF(tbLanTreinamentos[Nome]=$C14,tbLanTreinamentos[Treinamento])=U$7,tbLanTreinamentos[Data de Validade]),1),tbLanTreinamentos[Data de Validade],0),5),""))</f>
        <v/>
      </c>
      <c r="V14" s="90" t="str">
        <f t="array" ref="V14">IF($C14="","",IFERROR(INDEX(tbLanTreinamentos[],MATCH(LARGE(IF(IF(tbLanTreinamentos[Nome]=$C14,tbLanTreinamentos[Treinamento])=V$7,tbLanTreinamentos[Data de Validade]),1),tbLanTreinamentos[Data de Validade],0),5),""))</f>
        <v/>
      </c>
      <c r="W14" s="90" t="str">
        <f t="array" ref="W14">IF($C14="","",IFERROR(INDEX(tbLanTreinamentos[],MATCH(LARGE(IF(IF(tbLanTreinamentos[Nome]=$C14,tbLanTreinamentos[Treinamento])=W$7,tbLanTreinamentos[Data de Validade]),1),tbLanTreinamentos[Data de Validade],0),5),""))</f>
        <v/>
      </c>
      <c r="X14" s="90" t="str">
        <f t="array" ref="X14">IF($C14="","",IFERROR(INDEX(tbLanTreinamentos[],MATCH(LARGE(IF(IF(tbLanTreinamentos[Nome]=$C14,tbLanTreinamentos[Treinamento])=X$7,tbLanTreinamentos[Data de Validade]),1),tbLanTreinamentos[Data de Validade],0),5),""))</f>
        <v/>
      </c>
      <c r="Y14" s="90" t="str">
        <f t="array" ref="Y14">IF($C14="","",IFERROR(INDEX(tbLanTreinamentos[],MATCH(LARGE(IF(IF(tbLanTreinamentos[Nome]=$C14,tbLanTreinamentos[Treinamento])=Y$7,tbLanTreinamentos[Data de Validade]),1),tbLanTreinamentos[Data de Validade],0),5),""))</f>
        <v/>
      </c>
      <c r="Z14" s="90" t="str">
        <f t="array" ref="Z14">IF($C14="","",IFERROR(INDEX(tbLanTreinamentos[],MATCH(LARGE(IF(IF(tbLanTreinamentos[Nome]=$C14,tbLanTreinamentos[Treinamento])=Z$7,tbLanTreinamentos[Data de Validade]),1),tbLanTreinamentos[Data de Validade],0),5),""))</f>
        <v/>
      </c>
    </row>
    <row r="15" spans="1:26" ht="21.95" customHeight="1" x14ac:dyDescent="0.2">
      <c r="B15" s="204">
        <v>8</v>
      </c>
      <c r="C15" s="241" t="str">
        <f>IF(CadFun!D15="","",CadFun!D15)</f>
        <v/>
      </c>
      <c r="D15" s="92" t="str">
        <f>IF($C15="","",IFERROR(INDEX(tbFuncionarios[],MATCH($C15,tbFuncionarios[Nome],0),2),""))</f>
        <v/>
      </c>
      <c r="E15" s="92" t="str">
        <f>IF($C15="","",IFERROR(INDEX(tbFuncionarios[],MATCH($C15,tbFuncionarios[Nome],0),23),""))</f>
        <v/>
      </c>
      <c r="F15" s="92" t="str">
        <f t="shared" ca="1" si="3"/>
        <v/>
      </c>
      <c r="G15" s="92" t="str">
        <f t="shared" ca="1" si="4"/>
        <v/>
      </c>
      <c r="H15" s="92" t="str">
        <f t="shared" ca="1" si="5"/>
        <v/>
      </c>
      <c r="I15" s="92" t="str">
        <f t="shared" ca="1" si="6"/>
        <v/>
      </c>
      <c r="J15" s="92" t="str">
        <f t="shared" ca="1" si="7"/>
        <v/>
      </c>
      <c r="K15" s="92" t="str">
        <f t="shared" ca="1" si="8"/>
        <v/>
      </c>
      <c r="L15" s="91" t="str">
        <f t="shared" ca="1" si="9"/>
        <v/>
      </c>
      <c r="M15" s="91" t="str">
        <f t="shared" ca="1" si="10"/>
        <v/>
      </c>
      <c r="N15" s="92" t="str">
        <f t="shared" ca="1" si="11"/>
        <v/>
      </c>
      <c r="O15" s="92" t="str">
        <f t="shared" ca="1" si="12"/>
        <v/>
      </c>
      <c r="Q15" s="90" t="str">
        <f t="array" ref="Q15">IF($C15="","",IFERROR(INDEX(tbLanTreinamentos[],MATCH(LARGE(IF(IF(tbLanTreinamentos[Nome]=$C15,tbLanTreinamentos[Treinamento])=Q$7,tbLanTreinamentos[Data de Validade]),1),tbLanTreinamentos[Data de Validade],0),5),""))</f>
        <v/>
      </c>
      <c r="R15" s="90" t="str">
        <f t="array" ref="R15">IF($C15="","",IFERROR(INDEX(tbLanTreinamentos[],MATCH(LARGE(IF(IF(tbLanTreinamentos[Nome]=$C15,tbLanTreinamentos[Treinamento])=R$7,tbLanTreinamentos[Data de Validade]),1),tbLanTreinamentos[Data de Validade],0),5),""))</f>
        <v/>
      </c>
      <c r="S15" s="90" t="str">
        <f t="array" ref="S15">IF($C15="","",IFERROR(INDEX(tbLanTreinamentos[],MATCH(LARGE(IF(IF(tbLanTreinamentos[Nome]=$C15,tbLanTreinamentos[Treinamento])=S$7,tbLanTreinamentos[Data de Validade]),1),tbLanTreinamentos[Data de Validade],0),5),""))</f>
        <v/>
      </c>
      <c r="T15" s="90" t="str">
        <f t="array" ref="T15">IF($C15="","",IFERROR(INDEX(tbLanTreinamentos[],MATCH(LARGE(IF(IF(tbLanTreinamentos[Nome]=$C15,tbLanTreinamentos[Treinamento])=T$7,tbLanTreinamentos[Data de Validade]),1),tbLanTreinamentos[Data de Validade],0),5),""))</f>
        <v/>
      </c>
      <c r="U15" s="90" t="str">
        <f t="array" ref="U15">IF($C15="","",IFERROR(INDEX(tbLanTreinamentos[],MATCH(LARGE(IF(IF(tbLanTreinamentos[Nome]=$C15,tbLanTreinamentos[Treinamento])=U$7,tbLanTreinamentos[Data de Validade]),1),tbLanTreinamentos[Data de Validade],0),5),""))</f>
        <v/>
      </c>
      <c r="V15" s="90" t="str">
        <f t="array" ref="V15">IF($C15="","",IFERROR(INDEX(tbLanTreinamentos[],MATCH(LARGE(IF(IF(tbLanTreinamentos[Nome]=$C15,tbLanTreinamentos[Treinamento])=V$7,tbLanTreinamentos[Data de Validade]),1),tbLanTreinamentos[Data de Validade],0),5),""))</f>
        <v/>
      </c>
      <c r="W15" s="90" t="str">
        <f t="array" ref="W15">IF($C15="","",IFERROR(INDEX(tbLanTreinamentos[],MATCH(LARGE(IF(IF(tbLanTreinamentos[Nome]=$C15,tbLanTreinamentos[Treinamento])=W$7,tbLanTreinamentos[Data de Validade]),1),tbLanTreinamentos[Data de Validade],0),5),""))</f>
        <v/>
      </c>
      <c r="X15" s="90" t="str">
        <f t="array" ref="X15">IF($C15="","",IFERROR(INDEX(tbLanTreinamentos[],MATCH(LARGE(IF(IF(tbLanTreinamentos[Nome]=$C15,tbLanTreinamentos[Treinamento])=X$7,tbLanTreinamentos[Data de Validade]),1),tbLanTreinamentos[Data de Validade],0),5),""))</f>
        <v/>
      </c>
      <c r="Y15" s="90" t="str">
        <f t="array" ref="Y15">IF($C15="","",IFERROR(INDEX(tbLanTreinamentos[],MATCH(LARGE(IF(IF(tbLanTreinamentos[Nome]=$C15,tbLanTreinamentos[Treinamento])=Y$7,tbLanTreinamentos[Data de Validade]),1),tbLanTreinamentos[Data de Validade],0),5),""))</f>
        <v/>
      </c>
      <c r="Z15" s="90" t="str">
        <f t="array" ref="Z15">IF($C15="","",IFERROR(INDEX(tbLanTreinamentos[],MATCH(LARGE(IF(IF(tbLanTreinamentos[Nome]=$C15,tbLanTreinamentos[Treinamento])=Z$7,tbLanTreinamentos[Data de Validade]),1),tbLanTreinamentos[Data de Validade],0),5),""))</f>
        <v/>
      </c>
    </row>
    <row r="16" spans="1:26" ht="21.95" customHeight="1" x14ac:dyDescent="0.2">
      <c r="B16" s="204">
        <v>9</v>
      </c>
      <c r="C16" s="241" t="str">
        <f>IF(CadFun!D16="","",CadFun!D16)</f>
        <v/>
      </c>
      <c r="D16" s="92" t="str">
        <f>IF($C16="","",IFERROR(INDEX(tbFuncionarios[],MATCH($C16,tbFuncionarios[Nome],0),2),""))</f>
        <v/>
      </c>
      <c r="E16" s="92" t="str">
        <f>IF($C16="","",IFERROR(INDEX(tbFuncionarios[],MATCH($C16,tbFuncionarios[Nome],0),23),""))</f>
        <v/>
      </c>
      <c r="F16" s="92" t="str">
        <f t="shared" ca="1" si="3"/>
        <v/>
      </c>
      <c r="G16" s="92" t="str">
        <f t="shared" ca="1" si="4"/>
        <v/>
      </c>
      <c r="H16" s="92" t="str">
        <f t="shared" ca="1" si="5"/>
        <v/>
      </c>
      <c r="I16" s="92" t="str">
        <f t="shared" ca="1" si="6"/>
        <v/>
      </c>
      <c r="J16" s="92" t="str">
        <f t="shared" ca="1" si="7"/>
        <v/>
      </c>
      <c r="K16" s="92" t="str">
        <f t="shared" ca="1" si="8"/>
        <v/>
      </c>
      <c r="L16" s="91" t="str">
        <f t="shared" ca="1" si="9"/>
        <v/>
      </c>
      <c r="M16" s="91" t="str">
        <f t="shared" ca="1" si="10"/>
        <v/>
      </c>
      <c r="N16" s="92" t="str">
        <f t="shared" ca="1" si="11"/>
        <v/>
      </c>
      <c r="O16" s="92" t="str">
        <f t="shared" ca="1" si="12"/>
        <v/>
      </c>
      <c r="Q16" s="90" t="str">
        <f t="array" ref="Q16">IF($C16="","",IFERROR(INDEX(tbLanTreinamentos[],MATCH(LARGE(IF(IF(tbLanTreinamentos[Nome]=$C16,tbLanTreinamentos[Treinamento])=Q$7,tbLanTreinamentos[Data de Validade]),1),tbLanTreinamentos[Data de Validade],0),5),""))</f>
        <v/>
      </c>
      <c r="R16" s="90" t="str">
        <f t="array" ref="R16">IF($C16="","",IFERROR(INDEX(tbLanTreinamentos[],MATCH(LARGE(IF(IF(tbLanTreinamentos[Nome]=$C16,tbLanTreinamentos[Treinamento])=R$7,tbLanTreinamentos[Data de Validade]),1),tbLanTreinamentos[Data de Validade],0),5),""))</f>
        <v/>
      </c>
      <c r="S16" s="90" t="str">
        <f t="array" ref="S16">IF($C16="","",IFERROR(INDEX(tbLanTreinamentos[],MATCH(LARGE(IF(IF(tbLanTreinamentos[Nome]=$C16,tbLanTreinamentos[Treinamento])=S$7,tbLanTreinamentos[Data de Validade]),1),tbLanTreinamentos[Data de Validade],0),5),""))</f>
        <v/>
      </c>
      <c r="T16" s="90" t="str">
        <f t="array" ref="T16">IF($C16="","",IFERROR(INDEX(tbLanTreinamentos[],MATCH(LARGE(IF(IF(tbLanTreinamentos[Nome]=$C16,tbLanTreinamentos[Treinamento])=T$7,tbLanTreinamentos[Data de Validade]),1),tbLanTreinamentos[Data de Validade],0),5),""))</f>
        <v/>
      </c>
      <c r="U16" s="90" t="str">
        <f t="array" ref="U16">IF($C16="","",IFERROR(INDEX(tbLanTreinamentos[],MATCH(LARGE(IF(IF(tbLanTreinamentos[Nome]=$C16,tbLanTreinamentos[Treinamento])=U$7,tbLanTreinamentos[Data de Validade]),1),tbLanTreinamentos[Data de Validade],0),5),""))</f>
        <v/>
      </c>
      <c r="V16" s="90" t="str">
        <f t="array" ref="V16">IF($C16="","",IFERROR(INDEX(tbLanTreinamentos[],MATCH(LARGE(IF(IF(tbLanTreinamentos[Nome]=$C16,tbLanTreinamentos[Treinamento])=V$7,tbLanTreinamentos[Data de Validade]),1),tbLanTreinamentos[Data de Validade],0),5),""))</f>
        <v/>
      </c>
      <c r="W16" s="90" t="str">
        <f t="array" ref="W16">IF($C16="","",IFERROR(INDEX(tbLanTreinamentos[],MATCH(LARGE(IF(IF(tbLanTreinamentos[Nome]=$C16,tbLanTreinamentos[Treinamento])=W$7,tbLanTreinamentos[Data de Validade]),1),tbLanTreinamentos[Data de Validade],0),5),""))</f>
        <v/>
      </c>
      <c r="X16" s="90" t="str">
        <f t="array" ref="X16">IF($C16="","",IFERROR(INDEX(tbLanTreinamentos[],MATCH(LARGE(IF(IF(tbLanTreinamentos[Nome]=$C16,tbLanTreinamentos[Treinamento])=X$7,tbLanTreinamentos[Data de Validade]),1),tbLanTreinamentos[Data de Validade],0),5),""))</f>
        <v/>
      </c>
      <c r="Y16" s="90" t="str">
        <f t="array" ref="Y16">IF($C16="","",IFERROR(INDEX(tbLanTreinamentos[],MATCH(LARGE(IF(IF(tbLanTreinamentos[Nome]=$C16,tbLanTreinamentos[Treinamento])=Y$7,tbLanTreinamentos[Data de Validade]),1),tbLanTreinamentos[Data de Validade],0),5),""))</f>
        <v/>
      </c>
      <c r="Z16" s="90" t="str">
        <f t="array" ref="Z16">IF($C16="","",IFERROR(INDEX(tbLanTreinamentos[],MATCH(LARGE(IF(IF(tbLanTreinamentos[Nome]=$C16,tbLanTreinamentos[Treinamento])=Z$7,tbLanTreinamentos[Data de Validade]),1),tbLanTreinamentos[Data de Validade],0),5),""))</f>
        <v/>
      </c>
    </row>
    <row r="17" spans="2:26" ht="21.95" customHeight="1" x14ac:dyDescent="0.2">
      <c r="B17" s="204">
        <v>10</v>
      </c>
      <c r="C17" s="241" t="str">
        <f>IF(CadFun!D17="","",CadFun!D17)</f>
        <v/>
      </c>
      <c r="D17" s="92" t="str">
        <f>IF($C17="","",IFERROR(INDEX(tbFuncionarios[],MATCH($C17,tbFuncionarios[Nome],0),2),""))</f>
        <v/>
      </c>
      <c r="E17" s="92" t="str">
        <f>IF($C17="","",IFERROR(INDEX(tbFuncionarios[],MATCH($C17,tbFuncionarios[Nome],0),23),""))</f>
        <v/>
      </c>
      <c r="F17" s="92" t="str">
        <f t="shared" ca="1" si="3"/>
        <v/>
      </c>
      <c r="G17" s="92" t="str">
        <f t="shared" ca="1" si="4"/>
        <v/>
      </c>
      <c r="H17" s="92" t="str">
        <f t="shared" ca="1" si="5"/>
        <v/>
      </c>
      <c r="I17" s="92" t="str">
        <f t="shared" ca="1" si="6"/>
        <v/>
      </c>
      <c r="J17" s="92" t="str">
        <f t="shared" ca="1" si="7"/>
        <v/>
      </c>
      <c r="K17" s="92" t="str">
        <f t="shared" ca="1" si="8"/>
        <v/>
      </c>
      <c r="L17" s="91" t="str">
        <f t="shared" ca="1" si="9"/>
        <v/>
      </c>
      <c r="M17" s="91" t="str">
        <f t="shared" ca="1" si="10"/>
        <v/>
      </c>
      <c r="N17" s="92" t="str">
        <f t="shared" ca="1" si="11"/>
        <v/>
      </c>
      <c r="O17" s="92" t="str">
        <f t="shared" ca="1" si="12"/>
        <v/>
      </c>
      <c r="Q17" s="90" t="str">
        <f t="array" ref="Q17">IF($C17="","",IFERROR(INDEX(tbLanTreinamentos[],MATCH(LARGE(IF(IF(tbLanTreinamentos[Nome]=$C17,tbLanTreinamentos[Treinamento])=Q$7,tbLanTreinamentos[Data de Validade]),1),tbLanTreinamentos[Data de Validade],0),5),""))</f>
        <v/>
      </c>
      <c r="R17" s="90" t="str">
        <f t="array" ref="R17">IF($C17="","",IFERROR(INDEX(tbLanTreinamentos[],MATCH(LARGE(IF(IF(tbLanTreinamentos[Nome]=$C17,tbLanTreinamentos[Treinamento])=R$7,tbLanTreinamentos[Data de Validade]),1),tbLanTreinamentos[Data de Validade],0),5),""))</f>
        <v/>
      </c>
      <c r="S17" s="90" t="str">
        <f t="array" ref="S17">IF($C17="","",IFERROR(INDEX(tbLanTreinamentos[],MATCH(LARGE(IF(IF(tbLanTreinamentos[Nome]=$C17,tbLanTreinamentos[Treinamento])=S$7,tbLanTreinamentos[Data de Validade]),1),tbLanTreinamentos[Data de Validade],0),5),""))</f>
        <v/>
      </c>
      <c r="T17" s="90" t="str">
        <f t="array" ref="T17">IF($C17="","",IFERROR(INDEX(tbLanTreinamentos[],MATCH(LARGE(IF(IF(tbLanTreinamentos[Nome]=$C17,tbLanTreinamentos[Treinamento])=T$7,tbLanTreinamentos[Data de Validade]),1),tbLanTreinamentos[Data de Validade],0),5),""))</f>
        <v/>
      </c>
      <c r="U17" s="90" t="str">
        <f t="array" ref="U17">IF($C17="","",IFERROR(INDEX(tbLanTreinamentos[],MATCH(LARGE(IF(IF(tbLanTreinamentos[Nome]=$C17,tbLanTreinamentos[Treinamento])=U$7,tbLanTreinamentos[Data de Validade]),1),tbLanTreinamentos[Data de Validade],0),5),""))</f>
        <v/>
      </c>
      <c r="V17" s="90" t="str">
        <f t="array" ref="V17">IF($C17="","",IFERROR(INDEX(tbLanTreinamentos[],MATCH(LARGE(IF(IF(tbLanTreinamentos[Nome]=$C17,tbLanTreinamentos[Treinamento])=V$7,tbLanTreinamentos[Data de Validade]),1),tbLanTreinamentos[Data de Validade],0),5),""))</f>
        <v/>
      </c>
      <c r="W17" s="90" t="str">
        <f t="array" ref="W17">IF($C17="","",IFERROR(INDEX(tbLanTreinamentos[],MATCH(LARGE(IF(IF(tbLanTreinamentos[Nome]=$C17,tbLanTreinamentos[Treinamento])=W$7,tbLanTreinamentos[Data de Validade]),1),tbLanTreinamentos[Data de Validade],0),5),""))</f>
        <v/>
      </c>
      <c r="X17" s="90" t="str">
        <f t="array" ref="X17">IF($C17="","",IFERROR(INDEX(tbLanTreinamentos[],MATCH(LARGE(IF(IF(tbLanTreinamentos[Nome]=$C17,tbLanTreinamentos[Treinamento])=X$7,tbLanTreinamentos[Data de Validade]),1),tbLanTreinamentos[Data de Validade],0),5),""))</f>
        <v/>
      </c>
      <c r="Y17" s="90" t="str">
        <f t="array" ref="Y17">IF($C17="","",IFERROR(INDEX(tbLanTreinamentos[],MATCH(LARGE(IF(IF(tbLanTreinamentos[Nome]=$C17,tbLanTreinamentos[Treinamento])=Y$7,tbLanTreinamentos[Data de Validade]),1),tbLanTreinamentos[Data de Validade],0),5),""))</f>
        <v/>
      </c>
      <c r="Z17" s="90" t="str">
        <f t="array" ref="Z17">IF($C17="","",IFERROR(INDEX(tbLanTreinamentos[],MATCH(LARGE(IF(IF(tbLanTreinamentos[Nome]=$C17,tbLanTreinamentos[Treinamento])=Z$7,tbLanTreinamentos[Data de Validade]),1),tbLanTreinamentos[Data de Validade],0),5),""))</f>
        <v/>
      </c>
    </row>
    <row r="18" spans="2:26" ht="21.95" customHeight="1" x14ac:dyDescent="0.2">
      <c r="B18" s="204">
        <v>11</v>
      </c>
      <c r="C18" s="241" t="str">
        <f>IF(CadFun!D18="","",CadFun!D18)</f>
        <v/>
      </c>
      <c r="D18" s="92" t="str">
        <f>IF($C18="","",IFERROR(INDEX(tbFuncionarios[],MATCH($C18,tbFuncionarios[Nome],0),2),""))</f>
        <v/>
      </c>
      <c r="E18" s="92" t="str">
        <f>IF($C18="","",IFERROR(INDEX(tbFuncionarios[],MATCH($C18,tbFuncionarios[Nome],0),23),""))</f>
        <v/>
      </c>
      <c r="F18" s="92" t="str">
        <f t="shared" ca="1" si="3"/>
        <v/>
      </c>
      <c r="G18" s="92" t="str">
        <f t="shared" ca="1" si="4"/>
        <v/>
      </c>
      <c r="H18" s="92" t="str">
        <f t="shared" ca="1" si="5"/>
        <v/>
      </c>
      <c r="I18" s="92" t="str">
        <f t="shared" ca="1" si="6"/>
        <v/>
      </c>
      <c r="J18" s="92" t="str">
        <f t="shared" ca="1" si="7"/>
        <v/>
      </c>
      <c r="K18" s="92" t="str">
        <f t="shared" ca="1" si="8"/>
        <v/>
      </c>
      <c r="L18" s="91" t="str">
        <f t="shared" ca="1" si="9"/>
        <v/>
      </c>
      <c r="M18" s="91" t="str">
        <f t="shared" ca="1" si="10"/>
        <v/>
      </c>
      <c r="N18" s="92" t="str">
        <f t="shared" ca="1" si="11"/>
        <v/>
      </c>
      <c r="O18" s="92" t="str">
        <f t="shared" ca="1" si="12"/>
        <v/>
      </c>
      <c r="Q18" s="90" t="str">
        <f t="array" ref="Q18">IF($C18="","",IFERROR(INDEX(tbLanTreinamentos[],MATCH(LARGE(IF(IF(tbLanTreinamentos[Nome]=$C18,tbLanTreinamentos[Treinamento])=Q$7,tbLanTreinamentos[Data de Validade]),1),tbLanTreinamentos[Data de Validade],0),5),""))</f>
        <v/>
      </c>
      <c r="R18" s="90" t="str">
        <f t="array" ref="R18">IF($C18="","",IFERROR(INDEX(tbLanTreinamentos[],MATCH(LARGE(IF(IF(tbLanTreinamentos[Nome]=$C18,tbLanTreinamentos[Treinamento])=R$7,tbLanTreinamentos[Data de Validade]),1),tbLanTreinamentos[Data de Validade],0),5),""))</f>
        <v/>
      </c>
      <c r="S18" s="90" t="str">
        <f t="array" ref="S18">IF($C18="","",IFERROR(INDEX(tbLanTreinamentos[],MATCH(LARGE(IF(IF(tbLanTreinamentos[Nome]=$C18,tbLanTreinamentos[Treinamento])=S$7,tbLanTreinamentos[Data de Validade]),1),tbLanTreinamentos[Data de Validade],0),5),""))</f>
        <v/>
      </c>
      <c r="T18" s="90" t="str">
        <f t="array" ref="T18">IF($C18="","",IFERROR(INDEX(tbLanTreinamentos[],MATCH(LARGE(IF(IF(tbLanTreinamentos[Nome]=$C18,tbLanTreinamentos[Treinamento])=T$7,tbLanTreinamentos[Data de Validade]),1),tbLanTreinamentos[Data de Validade],0),5),""))</f>
        <v/>
      </c>
      <c r="U18" s="90" t="str">
        <f t="array" ref="U18">IF($C18="","",IFERROR(INDEX(tbLanTreinamentos[],MATCH(LARGE(IF(IF(tbLanTreinamentos[Nome]=$C18,tbLanTreinamentos[Treinamento])=U$7,tbLanTreinamentos[Data de Validade]),1),tbLanTreinamentos[Data de Validade],0),5),""))</f>
        <v/>
      </c>
      <c r="V18" s="90" t="str">
        <f t="array" ref="V18">IF($C18="","",IFERROR(INDEX(tbLanTreinamentos[],MATCH(LARGE(IF(IF(tbLanTreinamentos[Nome]=$C18,tbLanTreinamentos[Treinamento])=V$7,tbLanTreinamentos[Data de Validade]),1),tbLanTreinamentos[Data de Validade],0),5),""))</f>
        <v/>
      </c>
      <c r="W18" s="90" t="str">
        <f t="array" ref="W18">IF($C18="","",IFERROR(INDEX(tbLanTreinamentos[],MATCH(LARGE(IF(IF(tbLanTreinamentos[Nome]=$C18,tbLanTreinamentos[Treinamento])=W$7,tbLanTreinamentos[Data de Validade]),1),tbLanTreinamentos[Data de Validade],0),5),""))</f>
        <v/>
      </c>
      <c r="X18" s="90" t="str">
        <f t="array" ref="X18">IF($C18="","",IFERROR(INDEX(tbLanTreinamentos[],MATCH(LARGE(IF(IF(tbLanTreinamentos[Nome]=$C18,tbLanTreinamentos[Treinamento])=X$7,tbLanTreinamentos[Data de Validade]),1),tbLanTreinamentos[Data de Validade],0),5),""))</f>
        <v/>
      </c>
      <c r="Y18" s="90" t="str">
        <f t="array" ref="Y18">IF($C18="","",IFERROR(INDEX(tbLanTreinamentos[],MATCH(LARGE(IF(IF(tbLanTreinamentos[Nome]=$C18,tbLanTreinamentos[Treinamento])=Y$7,tbLanTreinamentos[Data de Validade]),1),tbLanTreinamentos[Data de Validade],0),5),""))</f>
        <v/>
      </c>
      <c r="Z18" s="90" t="str">
        <f t="array" ref="Z18">IF($C18="","",IFERROR(INDEX(tbLanTreinamentos[],MATCH(LARGE(IF(IF(tbLanTreinamentos[Nome]=$C18,tbLanTreinamentos[Treinamento])=Z$7,tbLanTreinamentos[Data de Validade]),1),tbLanTreinamentos[Data de Validade],0),5),""))</f>
        <v/>
      </c>
    </row>
    <row r="19" spans="2:26" ht="21.95" customHeight="1" x14ac:dyDescent="0.2">
      <c r="B19" s="204">
        <v>12</v>
      </c>
      <c r="C19" s="241" t="str">
        <f>IF(CadFun!D19="","",CadFun!D19)</f>
        <v/>
      </c>
      <c r="D19" s="92" t="str">
        <f>IF($C19="","",IFERROR(INDEX(tbFuncionarios[],MATCH($C19,tbFuncionarios[Nome],0),2),""))</f>
        <v/>
      </c>
      <c r="E19" s="92" t="str">
        <f>IF($C19="","",IFERROR(INDEX(tbFuncionarios[],MATCH($C19,tbFuncionarios[Nome],0),23),""))</f>
        <v/>
      </c>
      <c r="F19" s="92" t="str">
        <f t="shared" ca="1" si="3"/>
        <v/>
      </c>
      <c r="G19" s="92" t="str">
        <f t="shared" ca="1" si="4"/>
        <v/>
      </c>
      <c r="H19" s="92" t="str">
        <f t="shared" ca="1" si="5"/>
        <v/>
      </c>
      <c r="I19" s="92" t="str">
        <f t="shared" ca="1" si="6"/>
        <v/>
      </c>
      <c r="J19" s="92" t="str">
        <f t="shared" ca="1" si="7"/>
        <v/>
      </c>
      <c r="K19" s="92" t="str">
        <f t="shared" ca="1" si="8"/>
        <v/>
      </c>
      <c r="L19" s="91" t="str">
        <f t="shared" ca="1" si="9"/>
        <v/>
      </c>
      <c r="M19" s="91" t="str">
        <f t="shared" ca="1" si="10"/>
        <v/>
      </c>
      <c r="N19" s="92" t="str">
        <f t="shared" ca="1" si="11"/>
        <v/>
      </c>
      <c r="O19" s="92" t="str">
        <f t="shared" ca="1" si="12"/>
        <v/>
      </c>
      <c r="Q19" s="90" t="str">
        <f t="array" ref="Q19">IF($C19="","",IFERROR(INDEX(tbLanTreinamentos[],MATCH(LARGE(IF(IF(tbLanTreinamentos[Nome]=$C19,tbLanTreinamentos[Treinamento])=Q$7,tbLanTreinamentos[Data de Validade]),1),tbLanTreinamentos[Data de Validade],0),5),""))</f>
        <v/>
      </c>
      <c r="R19" s="90" t="str">
        <f t="array" ref="R19">IF($C19="","",IFERROR(INDEX(tbLanTreinamentos[],MATCH(LARGE(IF(IF(tbLanTreinamentos[Nome]=$C19,tbLanTreinamentos[Treinamento])=R$7,tbLanTreinamentos[Data de Validade]),1),tbLanTreinamentos[Data de Validade],0),5),""))</f>
        <v/>
      </c>
      <c r="S19" s="90" t="str">
        <f t="array" ref="S19">IF($C19="","",IFERROR(INDEX(tbLanTreinamentos[],MATCH(LARGE(IF(IF(tbLanTreinamentos[Nome]=$C19,tbLanTreinamentos[Treinamento])=S$7,tbLanTreinamentos[Data de Validade]),1),tbLanTreinamentos[Data de Validade],0),5),""))</f>
        <v/>
      </c>
      <c r="T19" s="90" t="str">
        <f t="array" ref="T19">IF($C19="","",IFERROR(INDEX(tbLanTreinamentos[],MATCH(LARGE(IF(IF(tbLanTreinamentos[Nome]=$C19,tbLanTreinamentos[Treinamento])=T$7,tbLanTreinamentos[Data de Validade]),1),tbLanTreinamentos[Data de Validade],0),5),""))</f>
        <v/>
      </c>
      <c r="U19" s="90" t="str">
        <f t="array" ref="U19">IF($C19="","",IFERROR(INDEX(tbLanTreinamentos[],MATCH(LARGE(IF(IF(tbLanTreinamentos[Nome]=$C19,tbLanTreinamentos[Treinamento])=U$7,tbLanTreinamentos[Data de Validade]),1),tbLanTreinamentos[Data de Validade],0),5),""))</f>
        <v/>
      </c>
      <c r="V19" s="90" t="str">
        <f t="array" ref="V19">IF($C19="","",IFERROR(INDEX(tbLanTreinamentos[],MATCH(LARGE(IF(IF(tbLanTreinamentos[Nome]=$C19,tbLanTreinamentos[Treinamento])=V$7,tbLanTreinamentos[Data de Validade]),1),tbLanTreinamentos[Data de Validade],0),5),""))</f>
        <v/>
      </c>
      <c r="W19" s="90" t="str">
        <f t="array" ref="W19">IF($C19="","",IFERROR(INDEX(tbLanTreinamentos[],MATCH(LARGE(IF(IF(tbLanTreinamentos[Nome]=$C19,tbLanTreinamentos[Treinamento])=W$7,tbLanTreinamentos[Data de Validade]),1),tbLanTreinamentos[Data de Validade],0),5),""))</f>
        <v/>
      </c>
      <c r="X19" s="90" t="str">
        <f t="array" ref="X19">IF($C19="","",IFERROR(INDEX(tbLanTreinamentos[],MATCH(LARGE(IF(IF(tbLanTreinamentos[Nome]=$C19,tbLanTreinamentos[Treinamento])=X$7,tbLanTreinamentos[Data de Validade]),1),tbLanTreinamentos[Data de Validade],0),5),""))</f>
        <v/>
      </c>
      <c r="Y19" s="90" t="str">
        <f t="array" ref="Y19">IF($C19="","",IFERROR(INDEX(tbLanTreinamentos[],MATCH(LARGE(IF(IF(tbLanTreinamentos[Nome]=$C19,tbLanTreinamentos[Treinamento])=Y$7,tbLanTreinamentos[Data de Validade]),1),tbLanTreinamentos[Data de Validade],0),5),""))</f>
        <v/>
      </c>
      <c r="Z19" s="90" t="str">
        <f t="array" ref="Z19">IF($C19="","",IFERROR(INDEX(tbLanTreinamentos[],MATCH(LARGE(IF(IF(tbLanTreinamentos[Nome]=$C19,tbLanTreinamentos[Treinamento])=Z$7,tbLanTreinamentos[Data de Validade]),1),tbLanTreinamentos[Data de Validade],0),5),""))</f>
        <v/>
      </c>
    </row>
    <row r="20" spans="2:26" ht="21.95" customHeight="1" x14ac:dyDescent="0.2">
      <c r="B20" s="204">
        <v>13</v>
      </c>
      <c r="C20" s="241" t="str">
        <f>IF(CadFun!D20="","",CadFun!D20)</f>
        <v/>
      </c>
      <c r="D20" s="92" t="str">
        <f>IF($C20="","",IFERROR(INDEX(tbFuncionarios[],MATCH($C20,tbFuncionarios[Nome],0),2),""))</f>
        <v/>
      </c>
      <c r="E20" s="92" t="str">
        <f>IF($C20="","",IFERROR(INDEX(tbFuncionarios[],MATCH($C20,tbFuncionarios[Nome],0),23),""))</f>
        <v/>
      </c>
      <c r="F20" s="92" t="str">
        <f t="shared" ca="1" si="3"/>
        <v/>
      </c>
      <c r="G20" s="92" t="str">
        <f t="shared" ca="1" si="4"/>
        <v/>
      </c>
      <c r="H20" s="92" t="str">
        <f t="shared" ca="1" si="5"/>
        <v/>
      </c>
      <c r="I20" s="92" t="str">
        <f t="shared" ca="1" si="6"/>
        <v/>
      </c>
      <c r="J20" s="92" t="str">
        <f t="shared" ca="1" si="7"/>
        <v/>
      </c>
      <c r="K20" s="92" t="str">
        <f t="shared" ca="1" si="8"/>
        <v/>
      </c>
      <c r="L20" s="91" t="str">
        <f t="shared" ca="1" si="9"/>
        <v/>
      </c>
      <c r="M20" s="91" t="str">
        <f t="shared" ca="1" si="10"/>
        <v/>
      </c>
      <c r="N20" s="92" t="str">
        <f t="shared" ca="1" si="11"/>
        <v/>
      </c>
      <c r="O20" s="92" t="str">
        <f t="shared" ca="1" si="12"/>
        <v/>
      </c>
      <c r="Q20" s="90" t="str">
        <f t="array" ref="Q20">IF($C20="","",IFERROR(INDEX(tbLanTreinamentos[],MATCH(LARGE(IF(IF(tbLanTreinamentos[Nome]=$C20,tbLanTreinamentos[Treinamento])=Q$7,tbLanTreinamentos[Data de Validade]),1),tbLanTreinamentos[Data de Validade],0),5),""))</f>
        <v/>
      </c>
      <c r="R20" s="90" t="str">
        <f t="array" ref="R20">IF($C20="","",IFERROR(INDEX(tbLanTreinamentos[],MATCH(LARGE(IF(IF(tbLanTreinamentos[Nome]=$C20,tbLanTreinamentos[Treinamento])=R$7,tbLanTreinamentos[Data de Validade]),1),tbLanTreinamentos[Data de Validade],0),5),""))</f>
        <v/>
      </c>
      <c r="S20" s="90" t="str">
        <f t="array" ref="S20">IF($C20="","",IFERROR(INDEX(tbLanTreinamentos[],MATCH(LARGE(IF(IF(tbLanTreinamentos[Nome]=$C20,tbLanTreinamentos[Treinamento])=S$7,tbLanTreinamentos[Data de Validade]),1),tbLanTreinamentos[Data de Validade],0),5),""))</f>
        <v/>
      </c>
      <c r="T20" s="90" t="str">
        <f t="array" ref="T20">IF($C20="","",IFERROR(INDEX(tbLanTreinamentos[],MATCH(LARGE(IF(IF(tbLanTreinamentos[Nome]=$C20,tbLanTreinamentos[Treinamento])=T$7,tbLanTreinamentos[Data de Validade]),1),tbLanTreinamentos[Data de Validade],0),5),""))</f>
        <v/>
      </c>
      <c r="U20" s="90" t="str">
        <f t="array" ref="U20">IF($C20="","",IFERROR(INDEX(tbLanTreinamentos[],MATCH(LARGE(IF(IF(tbLanTreinamentos[Nome]=$C20,tbLanTreinamentos[Treinamento])=U$7,tbLanTreinamentos[Data de Validade]),1),tbLanTreinamentos[Data de Validade],0),5),""))</f>
        <v/>
      </c>
      <c r="V20" s="90" t="str">
        <f t="array" ref="V20">IF($C20="","",IFERROR(INDEX(tbLanTreinamentos[],MATCH(LARGE(IF(IF(tbLanTreinamentos[Nome]=$C20,tbLanTreinamentos[Treinamento])=V$7,tbLanTreinamentos[Data de Validade]),1),tbLanTreinamentos[Data de Validade],0),5),""))</f>
        <v/>
      </c>
      <c r="W20" s="90" t="str">
        <f t="array" ref="W20">IF($C20="","",IFERROR(INDEX(tbLanTreinamentos[],MATCH(LARGE(IF(IF(tbLanTreinamentos[Nome]=$C20,tbLanTreinamentos[Treinamento])=W$7,tbLanTreinamentos[Data de Validade]),1),tbLanTreinamentos[Data de Validade],0),5),""))</f>
        <v/>
      </c>
      <c r="X20" s="90" t="str">
        <f t="array" ref="X20">IF($C20="","",IFERROR(INDEX(tbLanTreinamentos[],MATCH(LARGE(IF(IF(tbLanTreinamentos[Nome]=$C20,tbLanTreinamentos[Treinamento])=X$7,tbLanTreinamentos[Data de Validade]),1),tbLanTreinamentos[Data de Validade],0),5),""))</f>
        <v/>
      </c>
      <c r="Y20" s="90" t="str">
        <f t="array" ref="Y20">IF($C20="","",IFERROR(INDEX(tbLanTreinamentos[],MATCH(LARGE(IF(IF(tbLanTreinamentos[Nome]=$C20,tbLanTreinamentos[Treinamento])=Y$7,tbLanTreinamentos[Data de Validade]),1),tbLanTreinamentos[Data de Validade],0),5),""))</f>
        <v/>
      </c>
      <c r="Z20" s="90" t="str">
        <f t="array" ref="Z20">IF($C20="","",IFERROR(INDEX(tbLanTreinamentos[],MATCH(LARGE(IF(IF(tbLanTreinamentos[Nome]=$C20,tbLanTreinamentos[Treinamento])=Z$7,tbLanTreinamentos[Data de Validade]),1),tbLanTreinamentos[Data de Validade],0),5),""))</f>
        <v/>
      </c>
    </row>
    <row r="21" spans="2:26" ht="21.95" customHeight="1" x14ac:dyDescent="0.2">
      <c r="B21" s="204">
        <v>14</v>
      </c>
      <c r="C21" s="241" t="str">
        <f>IF(CadFun!D21="","",CadFun!D21)</f>
        <v/>
      </c>
      <c r="D21" s="92" t="str">
        <f>IF($C21="","",IFERROR(INDEX(tbFuncionarios[],MATCH($C21,tbFuncionarios[Nome],0),2),""))</f>
        <v/>
      </c>
      <c r="E21" s="92" t="str">
        <f>IF($C21="","",IFERROR(INDEX(tbFuncionarios[],MATCH($C21,tbFuncionarios[Nome],0),23),""))</f>
        <v/>
      </c>
      <c r="F21" s="92" t="str">
        <f t="shared" ca="1" si="3"/>
        <v/>
      </c>
      <c r="G21" s="92" t="str">
        <f t="shared" ca="1" si="4"/>
        <v/>
      </c>
      <c r="H21" s="92" t="str">
        <f t="shared" ca="1" si="5"/>
        <v/>
      </c>
      <c r="I21" s="92" t="str">
        <f t="shared" ca="1" si="6"/>
        <v/>
      </c>
      <c r="J21" s="92" t="str">
        <f t="shared" ca="1" si="7"/>
        <v/>
      </c>
      <c r="K21" s="92" t="str">
        <f t="shared" ca="1" si="8"/>
        <v/>
      </c>
      <c r="L21" s="91" t="str">
        <f t="shared" ca="1" si="9"/>
        <v/>
      </c>
      <c r="M21" s="91" t="str">
        <f t="shared" ca="1" si="10"/>
        <v/>
      </c>
      <c r="N21" s="92" t="str">
        <f t="shared" ca="1" si="11"/>
        <v/>
      </c>
      <c r="O21" s="92" t="str">
        <f t="shared" ca="1" si="12"/>
        <v/>
      </c>
      <c r="Q21" s="90" t="str">
        <f t="array" ref="Q21">IF($C21="","",IFERROR(INDEX(tbLanTreinamentos[],MATCH(LARGE(IF(IF(tbLanTreinamentos[Nome]=$C21,tbLanTreinamentos[Treinamento])=Q$7,tbLanTreinamentos[Data de Validade]),1),tbLanTreinamentos[Data de Validade],0),5),""))</f>
        <v/>
      </c>
      <c r="R21" s="90" t="str">
        <f t="array" ref="R21">IF($C21="","",IFERROR(INDEX(tbLanTreinamentos[],MATCH(LARGE(IF(IF(tbLanTreinamentos[Nome]=$C21,tbLanTreinamentos[Treinamento])=R$7,tbLanTreinamentos[Data de Validade]),1),tbLanTreinamentos[Data de Validade],0),5),""))</f>
        <v/>
      </c>
      <c r="S21" s="90" t="str">
        <f t="array" ref="S21">IF($C21="","",IFERROR(INDEX(tbLanTreinamentos[],MATCH(LARGE(IF(IF(tbLanTreinamentos[Nome]=$C21,tbLanTreinamentos[Treinamento])=S$7,tbLanTreinamentos[Data de Validade]),1),tbLanTreinamentos[Data de Validade],0),5),""))</f>
        <v/>
      </c>
      <c r="T21" s="90" t="str">
        <f t="array" ref="T21">IF($C21="","",IFERROR(INDEX(tbLanTreinamentos[],MATCH(LARGE(IF(IF(tbLanTreinamentos[Nome]=$C21,tbLanTreinamentos[Treinamento])=T$7,tbLanTreinamentos[Data de Validade]),1),tbLanTreinamentos[Data de Validade],0),5),""))</f>
        <v/>
      </c>
      <c r="U21" s="90" t="str">
        <f t="array" ref="U21">IF($C21="","",IFERROR(INDEX(tbLanTreinamentos[],MATCH(LARGE(IF(IF(tbLanTreinamentos[Nome]=$C21,tbLanTreinamentos[Treinamento])=U$7,tbLanTreinamentos[Data de Validade]),1),tbLanTreinamentos[Data de Validade],0),5),""))</f>
        <v/>
      </c>
      <c r="V21" s="90" t="str">
        <f t="array" ref="V21">IF($C21="","",IFERROR(INDEX(tbLanTreinamentos[],MATCH(LARGE(IF(IF(tbLanTreinamentos[Nome]=$C21,tbLanTreinamentos[Treinamento])=V$7,tbLanTreinamentos[Data de Validade]),1),tbLanTreinamentos[Data de Validade],0),5),""))</f>
        <v/>
      </c>
      <c r="W21" s="90" t="str">
        <f t="array" ref="W21">IF($C21="","",IFERROR(INDEX(tbLanTreinamentos[],MATCH(LARGE(IF(IF(tbLanTreinamentos[Nome]=$C21,tbLanTreinamentos[Treinamento])=W$7,tbLanTreinamentos[Data de Validade]),1),tbLanTreinamentos[Data de Validade],0),5),""))</f>
        <v/>
      </c>
      <c r="X21" s="90" t="str">
        <f t="array" ref="X21">IF($C21="","",IFERROR(INDEX(tbLanTreinamentos[],MATCH(LARGE(IF(IF(tbLanTreinamentos[Nome]=$C21,tbLanTreinamentos[Treinamento])=X$7,tbLanTreinamentos[Data de Validade]),1),tbLanTreinamentos[Data de Validade],0),5),""))</f>
        <v/>
      </c>
      <c r="Y21" s="90" t="str">
        <f t="array" ref="Y21">IF($C21="","",IFERROR(INDEX(tbLanTreinamentos[],MATCH(LARGE(IF(IF(tbLanTreinamentos[Nome]=$C21,tbLanTreinamentos[Treinamento])=Y$7,tbLanTreinamentos[Data de Validade]),1),tbLanTreinamentos[Data de Validade],0),5),""))</f>
        <v/>
      </c>
      <c r="Z21" s="90" t="str">
        <f t="array" ref="Z21">IF($C21="","",IFERROR(INDEX(tbLanTreinamentos[],MATCH(LARGE(IF(IF(tbLanTreinamentos[Nome]=$C21,tbLanTreinamentos[Treinamento])=Z$7,tbLanTreinamentos[Data de Validade]),1),tbLanTreinamentos[Data de Validade],0),5),""))</f>
        <v/>
      </c>
    </row>
    <row r="22" spans="2:26" ht="21.95" customHeight="1" x14ac:dyDescent="0.2">
      <c r="B22" s="204">
        <v>15</v>
      </c>
      <c r="C22" s="241" t="str">
        <f>IF(CadFun!D22="","",CadFun!D22)</f>
        <v/>
      </c>
      <c r="D22" s="92" t="str">
        <f>IF($C22="","",IFERROR(INDEX(tbFuncionarios[],MATCH($C22,tbFuncionarios[Nome],0),2),""))</f>
        <v/>
      </c>
      <c r="E22" s="92" t="str">
        <f>IF($C22="","",IFERROR(INDEX(tbFuncionarios[],MATCH($C22,tbFuncionarios[Nome],0),23),""))</f>
        <v/>
      </c>
      <c r="F22" s="92" t="str">
        <f t="shared" ca="1" si="3"/>
        <v/>
      </c>
      <c r="G22" s="92" t="str">
        <f t="shared" ca="1" si="4"/>
        <v/>
      </c>
      <c r="H22" s="92" t="str">
        <f t="shared" ca="1" si="5"/>
        <v/>
      </c>
      <c r="I22" s="92" t="str">
        <f t="shared" ca="1" si="6"/>
        <v/>
      </c>
      <c r="J22" s="92" t="str">
        <f t="shared" ca="1" si="7"/>
        <v/>
      </c>
      <c r="K22" s="92" t="str">
        <f t="shared" ca="1" si="8"/>
        <v/>
      </c>
      <c r="L22" s="91" t="str">
        <f t="shared" ca="1" si="9"/>
        <v/>
      </c>
      <c r="M22" s="91" t="str">
        <f t="shared" ca="1" si="10"/>
        <v/>
      </c>
      <c r="N22" s="92" t="str">
        <f t="shared" ca="1" si="11"/>
        <v/>
      </c>
      <c r="O22" s="92" t="str">
        <f t="shared" ca="1" si="12"/>
        <v/>
      </c>
      <c r="Q22" s="90" t="str">
        <f t="array" ref="Q22">IF($C22="","",IFERROR(INDEX(tbLanTreinamentos[],MATCH(LARGE(IF(IF(tbLanTreinamentos[Nome]=$C22,tbLanTreinamentos[Treinamento])=Q$7,tbLanTreinamentos[Data de Validade]),1),tbLanTreinamentos[Data de Validade],0),5),""))</f>
        <v/>
      </c>
      <c r="R22" s="90" t="str">
        <f t="array" ref="R22">IF($C22="","",IFERROR(INDEX(tbLanTreinamentos[],MATCH(LARGE(IF(IF(tbLanTreinamentos[Nome]=$C22,tbLanTreinamentos[Treinamento])=R$7,tbLanTreinamentos[Data de Validade]),1),tbLanTreinamentos[Data de Validade],0),5),""))</f>
        <v/>
      </c>
      <c r="S22" s="90" t="str">
        <f t="array" ref="S22">IF($C22="","",IFERROR(INDEX(tbLanTreinamentos[],MATCH(LARGE(IF(IF(tbLanTreinamentos[Nome]=$C22,tbLanTreinamentos[Treinamento])=S$7,tbLanTreinamentos[Data de Validade]),1),tbLanTreinamentos[Data de Validade],0),5),""))</f>
        <v/>
      </c>
      <c r="T22" s="90" t="str">
        <f t="array" ref="T22">IF($C22="","",IFERROR(INDEX(tbLanTreinamentos[],MATCH(LARGE(IF(IF(tbLanTreinamentos[Nome]=$C22,tbLanTreinamentos[Treinamento])=T$7,tbLanTreinamentos[Data de Validade]),1),tbLanTreinamentos[Data de Validade],0),5),""))</f>
        <v/>
      </c>
      <c r="U22" s="90" t="str">
        <f t="array" ref="U22">IF($C22="","",IFERROR(INDEX(tbLanTreinamentos[],MATCH(LARGE(IF(IF(tbLanTreinamentos[Nome]=$C22,tbLanTreinamentos[Treinamento])=U$7,tbLanTreinamentos[Data de Validade]),1),tbLanTreinamentos[Data de Validade],0),5),""))</f>
        <v/>
      </c>
      <c r="V22" s="90" t="str">
        <f t="array" ref="V22">IF($C22="","",IFERROR(INDEX(tbLanTreinamentos[],MATCH(LARGE(IF(IF(tbLanTreinamentos[Nome]=$C22,tbLanTreinamentos[Treinamento])=V$7,tbLanTreinamentos[Data de Validade]),1),tbLanTreinamentos[Data de Validade],0),5),""))</f>
        <v/>
      </c>
      <c r="W22" s="90" t="str">
        <f t="array" ref="W22">IF($C22="","",IFERROR(INDEX(tbLanTreinamentos[],MATCH(LARGE(IF(IF(tbLanTreinamentos[Nome]=$C22,tbLanTreinamentos[Treinamento])=W$7,tbLanTreinamentos[Data de Validade]),1),tbLanTreinamentos[Data de Validade],0),5),""))</f>
        <v/>
      </c>
      <c r="X22" s="90" t="str">
        <f t="array" ref="X22">IF($C22="","",IFERROR(INDEX(tbLanTreinamentos[],MATCH(LARGE(IF(IF(tbLanTreinamentos[Nome]=$C22,tbLanTreinamentos[Treinamento])=X$7,tbLanTreinamentos[Data de Validade]),1),tbLanTreinamentos[Data de Validade],0),5),""))</f>
        <v/>
      </c>
      <c r="Y22" s="90" t="str">
        <f t="array" ref="Y22">IF($C22="","",IFERROR(INDEX(tbLanTreinamentos[],MATCH(LARGE(IF(IF(tbLanTreinamentos[Nome]=$C22,tbLanTreinamentos[Treinamento])=Y$7,tbLanTreinamentos[Data de Validade]),1),tbLanTreinamentos[Data de Validade],0),5),""))</f>
        <v/>
      </c>
      <c r="Z22" s="90" t="str">
        <f t="array" ref="Z22">IF($C22="","",IFERROR(INDEX(tbLanTreinamentos[],MATCH(LARGE(IF(IF(tbLanTreinamentos[Nome]=$C22,tbLanTreinamentos[Treinamento])=Z$7,tbLanTreinamentos[Data de Validade]),1),tbLanTreinamentos[Data de Validade],0),5),""))</f>
        <v/>
      </c>
    </row>
    <row r="23" spans="2:26" ht="21.95" customHeight="1" x14ac:dyDescent="0.2">
      <c r="B23" s="204">
        <v>16</v>
      </c>
      <c r="C23" s="241" t="str">
        <f>IF(CadFun!D23="","",CadFun!D23)</f>
        <v/>
      </c>
      <c r="D23" s="92" t="str">
        <f>IF($C23="","",IFERROR(INDEX(tbFuncionarios[],MATCH($C23,tbFuncionarios[Nome],0),2),""))</f>
        <v/>
      </c>
      <c r="E23" s="92" t="str">
        <f>IF($C23="","",IFERROR(INDEX(tbFuncionarios[],MATCH($C23,tbFuncionarios[Nome],0),23),""))</f>
        <v/>
      </c>
      <c r="F23" s="92" t="str">
        <f t="shared" ca="1" si="3"/>
        <v/>
      </c>
      <c r="G23" s="92" t="str">
        <f t="shared" ca="1" si="4"/>
        <v/>
      </c>
      <c r="H23" s="92" t="str">
        <f t="shared" ca="1" si="5"/>
        <v/>
      </c>
      <c r="I23" s="92" t="str">
        <f t="shared" ca="1" si="6"/>
        <v/>
      </c>
      <c r="J23" s="92" t="str">
        <f t="shared" ca="1" si="7"/>
        <v/>
      </c>
      <c r="K23" s="92" t="str">
        <f t="shared" ca="1" si="8"/>
        <v/>
      </c>
      <c r="L23" s="91" t="str">
        <f t="shared" ca="1" si="9"/>
        <v/>
      </c>
      <c r="M23" s="91" t="str">
        <f t="shared" ca="1" si="10"/>
        <v/>
      </c>
      <c r="N23" s="92" t="str">
        <f t="shared" ca="1" si="11"/>
        <v/>
      </c>
      <c r="O23" s="92" t="str">
        <f t="shared" ca="1" si="12"/>
        <v/>
      </c>
      <c r="Q23" s="90" t="str">
        <f t="array" ref="Q23">IF($C23="","",IFERROR(INDEX(tbLanTreinamentos[],MATCH(LARGE(IF(IF(tbLanTreinamentos[Nome]=$C23,tbLanTreinamentos[Treinamento])=Q$7,tbLanTreinamentos[Data de Validade]),1),tbLanTreinamentos[Data de Validade],0),5),""))</f>
        <v/>
      </c>
      <c r="R23" s="90" t="str">
        <f t="array" ref="R23">IF($C23="","",IFERROR(INDEX(tbLanTreinamentos[],MATCH(LARGE(IF(IF(tbLanTreinamentos[Nome]=$C23,tbLanTreinamentos[Treinamento])=R$7,tbLanTreinamentos[Data de Validade]),1),tbLanTreinamentos[Data de Validade],0),5),""))</f>
        <v/>
      </c>
      <c r="S23" s="90" t="str">
        <f t="array" ref="S23">IF($C23="","",IFERROR(INDEX(tbLanTreinamentos[],MATCH(LARGE(IF(IF(tbLanTreinamentos[Nome]=$C23,tbLanTreinamentos[Treinamento])=S$7,tbLanTreinamentos[Data de Validade]),1),tbLanTreinamentos[Data de Validade],0),5),""))</f>
        <v/>
      </c>
      <c r="T23" s="90" t="str">
        <f t="array" ref="T23">IF($C23="","",IFERROR(INDEX(tbLanTreinamentos[],MATCH(LARGE(IF(IF(tbLanTreinamentos[Nome]=$C23,tbLanTreinamentos[Treinamento])=T$7,tbLanTreinamentos[Data de Validade]),1),tbLanTreinamentos[Data de Validade],0),5),""))</f>
        <v/>
      </c>
      <c r="U23" s="90" t="str">
        <f t="array" ref="U23">IF($C23="","",IFERROR(INDEX(tbLanTreinamentos[],MATCH(LARGE(IF(IF(tbLanTreinamentos[Nome]=$C23,tbLanTreinamentos[Treinamento])=U$7,tbLanTreinamentos[Data de Validade]),1),tbLanTreinamentos[Data de Validade],0),5),""))</f>
        <v/>
      </c>
      <c r="V23" s="90" t="str">
        <f t="array" ref="V23">IF($C23="","",IFERROR(INDEX(tbLanTreinamentos[],MATCH(LARGE(IF(IF(tbLanTreinamentos[Nome]=$C23,tbLanTreinamentos[Treinamento])=V$7,tbLanTreinamentos[Data de Validade]),1),tbLanTreinamentos[Data de Validade],0),5),""))</f>
        <v/>
      </c>
      <c r="W23" s="90" t="str">
        <f t="array" ref="W23">IF($C23="","",IFERROR(INDEX(tbLanTreinamentos[],MATCH(LARGE(IF(IF(tbLanTreinamentos[Nome]=$C23,tbLanTreinamentos[Treinamento])=W$7,tbLanTreinamentos[Data de Validade]),1),tbLanTreinamentos[Data de Validade],0),5),""))</f>
        <v/>
      </c>
      <c r="X23" s="90" t="str">
        <f t="array" ref="X23">IF($C23="","",IFERROR(INDEX(tbLanTreinamentos[],MATCH(LARGE(IF(IF(tbLanTreinamentos[Nome]=$C23,tbLanTreinamentos[Treinamento])=X$7,tbLanTreinamentos[Data de Validade]),1),tbLanTreinamentos[Data de Validade],0),5),""))</f>
        <v/>
      </c>
      <c r="Y23" s="90" t="str">
        <f t="array" ref="Y23">IF($C23="","",IFERROR(INDEX(tbLanTreinamentos[],MATCH(LARGE(IF(IF(tbLanTreinamentos[Nome]=$C23,tbLanTreinamentos[Treinamento])=Y$7,tbLanTreinamentos[Data de Validade]),1),tbLanTreinamentos[Data de Validade],0),5),""))</f>
        <v/>
      </c>
      <c r="Z23" s="90" t="str">
        <f t="array" ref="Z23">IF($C23="","",IFERROR(INDEX(tbLanTreinamentos[],MATCH(LARGE(IF(IF(tbLanTreinamentos[Nome]=$C23,tbLanTreinamentos[Treinamento])=Z$7,tbLanTreinamentos[Data de Validade]),1),tbLanTreinamentos[Data de Validade],0),5),""))</f>
        <v/>
      </c>
    </row>
    <row r="24" spans="2:26" ht="21.95" customHeight="1" x14ac:dyDescent="0.2">
      <c r="B24" s="204">
        <v>17</v>
      </c>
      <c r="C24" s="241" t="str">
        <f>IF(CadFun!D24="","",CadFun!D24)</f>
        <v/>
      </c>
      <c r="D24" s="92" t="str">
        <f>IF($C24="","",IFERROR(INDEX(tbFuncionarios[],MATCH($C24,tbFuncionarios[Nome],0),2),""))</f>
        <v/>
      </c>
      <c r="E24" s="92" t="str">
        <f>IF($C24="","",IFERROR(INDEX(tbFuncionarios[],MATCH($C24,tbFuncionarios[Nome],0),23),""))</f>
        <v/>
      </c>
      <c r="F24" s="92" t="str">
        <f t="shared" ca="1" si="3"/>
        <v/>
      </c>
      <c r="G24" s="92" t="str">
        <f t="shared" ca="1" si="4"/>
        <v/>
      </c>
      <c r="H24" s="92" t="str">
        <f t="shared" ca="1" si="5"/>
        <v/>
      </c>
      <c r="I24" s="92" t="str">
        <f t="shared" ca="1" si="6"/>
        <v/>
      </c>
      <c r="J24" s="92" t="str">
        <f t="shared" ca="1" si="7"/>
        <v/>
      </c>
      <c r="K24" s="92" t="str">
        <f t="shared" ca="1" si="8"/>
        <v/>
      </c>
      <c r="L24" s="91" t="str">
        <f t="shared" ca="1" si="9"/>
        <v/>
      </c>
      <c r="M24" s="91" t="str">
        <f t="shared" ca="1" si="10"/>
        <v/>
      </c>
      <c r="N24" s="92" t="str">
        <f t="shared" ca="1" si="11"/>
        <v/>
      </c>
      <c r="O24" s="92" t="str">
        <f t="shared" ca="1" si="12"/>
        <v/>
      </c>
      <c r="Q24" s="90" t="str">
        <f t="array" ref="Q24">IF($C24="","",IFERROR(INDEX(tbLanTreinamentos[],MATCH(LARGE(IF(IF(tbLanTreinamentos[Nome]=$C24,tbLanTreinamentos[Treinamento])=Q$7,tbLanTreinamentos[Data de Validade]),1),tbLanTreinamentos[Data de Validade],0),5),""))</f>
        <v/>
      </c>
      <c r="R24" s="90" t="str">
        <f t="array" ref="R24">IF($C24="","",IFERROR(INDEX(tbLanTreinamentos[],MATCH(LARGE(IF(IF(tbLanTreinamentos[Nome]=$C24,tbLanTreinamentos[Treinamento])=R$7,tbLanTreinamentos[Data de Validade]),1),tbLanTreinamentos[Data de Validade],0),5),""))</f>
        <v/>
      </c>
      <c r="S24" s="90" t="str">
        <f t="array" ref="S24">IF($C24="","",IFERROR(INDEX(tbLanTreinamentos[],MATCH(LARGE(IF(IF(tbLanTreinamentos[Nome]=$C24,tbLanTreinamentos[Treinamento])=S$7,tbLanTreinamentos[Data de Validade]),1),tbLanTreinamentos[Data de Validade],0),5),""))</f>
        <v/>
      </c>
      <c r="T24" s="90" t="str">
        <f t="array" ref="T24">IF($C24="","",IFERROR(INDEX(tbLanTreinamentos[],MATCH(LARGE(IF(IF(tbLanTreinamentos[Nome]=$C24,tbLanTreinamentos[Treinamento])=T$7,tbLanTreinamentos[Data de Validade]),1),tbLanTreinamentos[Data de Validade],0),5),""))</f>
        <v/>
      </c>
      <c r="U24" s="90" t="str">
        <f t="array" ref="U24">IF($C24="","",IFERROR(INDEX(tbLanTreinamentos[],MATCH(LARGE(IF(IF(tbLanTreinamentos[Nome]=$C24,tbLanTreinamentos[Treinamento])=U$7,tbLanTreinamentos[Data de Validade]),1),tbLanTreinamentos[Data de Validade],0),5),""))</f>
        <v/>
      </c>
      <c r="V24" s="90" t="str">
        <f t="array" ref="V24">IF($C24="","",IFERROR(INDEX(tbLanTreinamentos[],MATCH(LARGE(IF(IF(tbLanTreinamentos[Nome]=$C24,tbLanTreinamentos[Treinamento])=V$7,tbLanTreinamentos[Data de Validade]),1),tbLanTreinamentos[Data de Validade],0),5),""))</f>
        <v/>
      </c>
      <c r="W24" s="90" t="str">
        <f t="array" ref="W24">IF($C24="","",IFERROR(INDEX(tbLanTreinamentos[],MATCH(LARGE(IF(IF(tbLanTreinamentos[Nome]=$C24,tbLanTreinamentos[Treinamento])=W$7,tbLanTreinamentos[Data de Validade]),1),tbLanTreinamentos[Data de Validade],0),5),""))</f>
        <v/>
      </c>
      <c r="X24" s="90" t="str">
        <f t="array" ref="X24">IF($C24="","",IFERROR(INDEX(tbLanTreinamentos[],MATCH(LARGE(IF(IF(tbLanTreinamentos[Nome]=$C24,tbLanTreinamentos[Treinamento])=X$7,tbLanTreinamentos[Data de Validade]),1),tbLanTreinamentos[Data de Validade],0),5),""))</f>
        <v/>
      </c>
      <c r="Y24" s="90" t="str">
        <f t="array" ref="Y24">IF($C24="","",IFERROR(INDEX(tbLanTreinamentos[],MATCH(LARGE(IF(IF(tbLanTreinamentos[Nome]=$C24,tbLanTreinamentos[Treinamento])=Y$7,tbLanTreinamentos[Data de Validade]),1),tbLanTreinamentos[Data de Validade],0),5),""))</f>
        <v/>
      </c>
      <c r="Z24" s="90" t="str">
        <f t="array" ref="Z24">IF($C24="","",IFERROR(INDEX(tbLanTreinamentos[],MATCH(LARGE(IF(IF(tbLanTreinamentos[Nome]=$C24,tbLanTreinamentos[Treinamento])=Z$7,tbLanTreinamentos[Data de Validade]),1),tbLanTreinamentos[Data de Validade],0),5),""))</f>
        <v/>
      </c>
    </row>
    <row r="25" spans="2:26" ht="21.95" customHeight="1" x14ac:dyDescent="0.2">
      <c r="B25" s="204">
        <v>18</v>
      </c>
      <c r="C25" s="241" t="str">
        <f>IF(CadFun!D25="","",CadFun!D25)</f>
        <v/>
      </c>
      <c r="D25" s="92" t="str">
        <f>IF($C25="","",IFERROR(INDEX(tbFuncionarios[],MATCH($C25,tbFuncionarios[Nome],0),2),""))</f>
        <v/>
      </c>
      <c r="E25" s="92" t="str">
        <f>IF($C25="","",IFERROR(INDEX(tbFuncionarios[],MATCH($C25,tbFuncionarios[Nome],0),23),""))</f>
        <v/>
      </c>
      <c r="F25" s="92" t="str">
        <f t="shared" ca="1" si="3"/>
        <v/>
      </c>
      <c r="G25" s="92" t="str">
        <f t="shared" ca="1" si="4"/>
        <v/>
      </c>
      <c r="H25" s="92" t="str">
        <f t="shared" ca="1" si="5"/>
        <v/>
      </c>
      <c r="I25" s="92" t="str">
        <f t="shared" ca="1" si="6"/>
        <v/>
      </c>
      <c r="J25" s="92" t="str">
        <f t="shared" ca="1" si="7"/>
        <v/>
      </c>
      <c r="K25" s="92" t="str">
        <f t="shared" ca="1" si="8"/>
        <v/>
      </c>
      <c r="L25" s="91" t="str">
        <f t="shared" ca="1" si="9"/>
        <v/>
      </c>
      <c r="M25" s="91" t="str">
        <f t="shared" ca="1" si="10"/>
        <v/>
      </c>
      <c r="N25" s="92" t="str">
        <f t="shared" ca="1" si="11"/>
        <v/>
      </c>
      <c r="O25" s="92" t="str">
        <f t="shared" ca="1" si="12"/>
        <v/>
      </c>
      <c r="Q25" s="90" t="str">
        <f t="array" ref="Q25">IF($C25="","",IFERROR(INDEX(tbLanTreinamentos[],MATCH(LARGE(IF(IF(tbLanTreinamentos[Nome]=$C25,tbLanTreinamentos[Treinamento])=Q$7,tbLanTreinamentos[Data de Validade]),1),tbLanTreinamentos[Data de Validade],0),5),""))</f>
        <v/>
      </c>
      <c r="R25" s="90" t="str">
        <f t="array" ref="R25">IF($C25="","",IFERROR(INDEX(tbLanTreinamentos[],MATCH(LARGE(IF(IF(tbLanTreinamentos[Nome]=$C25,tbLanTreinamentos[Treinamento])=R$7,tbLanTreinamentos[Data de Validade]),1),tbLanTreinamentos[Data de Validade],0),5),""))</f>
        <v/>
      </c>
      <c r="S25" s="90" t="str">
        <f t="array" ref="S25">IF($C25="","",IFERROR(INDEX(tbLanTreinamentos[],MATCH(LARGE(IF(IF(tbLanTreinamentos[Nome]=$C25,tbLanTreinamentos[Treinamento])=S$7,tbLanTreinamentos[Data de Validade]),1),tbLanTreinamentos[Data de Validade],0),5),""))</f>
        <v/>
      </c>
      <c r="T25" s="90" t="str">
        <f t="array" ref="T25">IF($C25="","",IFERROR(INDEX(tbLanTreinamentos[],MATCH(LARGE(IF(IF(tbLanTreinamentos[Nome]=$C25,tbLanTreinamentos[Treinamento])=T$7,tbLanTreinamentos[Data de Validade]),1),tbLanTreinamentos[Data de Validade],0),5),""))</f>
        <v/>
      </c>
      <c r="U25" s="90" t="str">
        <f t="array" ref="U25">IF($C25="","",IFERROR(INDEX(tbLanTreinamentos[],MATCH(LARGE(IF(IF(tbLanTreinamentos[Nome]=$C25,tbLanTreinamentos[Treinamento])=U$7,tbLanTreinamentos[Data de Validade]),1),tbLanTreinamentos[Data de Validade],0),5),""))</f>
        <v/>
      </c>
      <c r="V25" s="90" t="str">
        <f t="array" ref="V25">IF($C25="","",IFERROR(INDEX(tbLanTreinamentos[],MATCH(LARGE(IF(IF(tbLanTreinamentos[Nome]=$C25,tbLanTreinamentos[Treinamento])=V$7,tbLanTreinamentos[Data de Validade]),1),tbLanTreinamentos[Data de Validade],0),5),""))</f>
        <v/>
      </c>
      <c r="W25" s="90" t="str">
        <f t="array" ref="W25">IF($C25="","",IFERROR(INDEX(tbLanTreinamentos[],MATCH(LARGE(IF(IF(tbLanTreinamentos[Nome]=$C25,tbLanTreinamentos[Treinamento])=W$7,tbLanTreinamentos[Data de Validade]),1),tbLanTreinamentos[Data de Validade],0),5),""))</f>
        <v/>
      </c>
      <c r="X25" s="90" t="str">
        <f t="array" ref="X25">IF($C25="","",IFERROR(INDEX(tbLanTreinamentos[],MATCH(LARGE(IF(IF(tbLanTreinamentos[Nome]=$C25,tbLanTreinamentos[Treinamento])=X$7,tbLanTreinamentos[Data de Validade]),1),tbLanTreinamentos[Data de Validade],0),5),""))</f>
        <v/>
      </c>
      <c r="Y25" s="90" t="str">
        <f t="array" ref="Y25">IF($C25="","",IFERROR(INDEX(tbLanTreinamentos[],MATCH(LARGE(IF(IF(tbLanTreinamentos[Nome]=$C25,tbLanTreinamentos[Treinamento])=Y$7,tbLanTreinamentos[Data de Validade]),1),tbLanTreinamentos[Data de Validade],0),5),""))</f>
        <v/>
      </c>
      <c r="Z25" s="90" t="str">
        <f t="array" ref="Z25">IF($C25="","",IFERROR(INDEX(tbLanTreinamentos[],MATCH(LARGE(IF(IF(tbLanTreinamentos[Nome]=$C25,tbLanTreinamentos[Treinamento])=Z$7,tbLanTreinamentos[Data de Validade]),1),tbLanTreinamentos[Data de Validade],0),5),""))</f>
        <v/>
      </c>
    </row>
    <row r="26" spans="2:26" ht="21.95" customHeight="1" x14ac:dyDescent="0.2">
      <c r="B26" s="204">
        <v>19</v>
      </c>
      <c r="C26" s="241" t="str">
        <f>IF(CadFun!D26="","",CadFun!D26)</f>
        <v/>
      </c>
      <c r="D26" s="92" t="str">
        <f>IF($C26="","",IFERROR(INDEX(tbFuncionarios[],MATCH($C26,tbFuncionarios[Nome],0),2),""))</f>
        <v/>
      </c>
      <c r="E26" s="92" t="str">
        <f>IF($C26="","",IFERROR(INDEX(tbFuncionarios[],MATCH($C26,tbFuncionarios[Nome],0),23),""))</f>
        <v/>
      </c>
      <c r="F26" s="92" t="str">
        <f t="shared" ca="1" si="3"/>
        <v/>
      </c>
      <c r="G26" s="92" t="str">
        <f t="shared" ca="1" si="4"/>
        <v/>
      </c>
      <c r="H26" s="92" t="str">
        <f t="shared" ca="1" si="5"/>
        <v/>
      </c>
      <c r="I26" s="92" t="str">
        <f t="shared" ca="1" si="6"/>
        <v/>
      </c>
      <c r="J26" s="92" t="str">
        <f t="shared" ca="1" si="7"/>
        <v/>
      </c>
      <c r="K26" s="92" t="str">
        <f t="shared" ca="1" si="8"/>
        <v/>
      </c>
      <c r="L26" s="91" t="str">
        <f t="shared" ca="1" si="9"/>
        <v/>
      </c>
      <c r="M26" s="91" t="str">
        <f t="shared" ca="1" si="10"/>
        <v/>
      </c>
      <c r="N26" s="92" t="str">
        <f t="shared" ca="1" si="11"/>
        <v/>
      </c>
      <c r="O26" s="92" t="str">
        <f t="shared" ca="1" si="12"/>
        <v/>
      </c>
      <c r="Q26" s="90" t="str">
        <f t="array" ref="Q26">IF($C26="","",IFERROR(INDEX(tbLanTreinamentos[],MATCH(LARGE(IF(IF(tbLanTreinamentos[Nome]=$C26,tbLanTreinamentos[Treinamento])=Q$7,tbLanTreinamentos[Data de Validade]),1),tbLanTreinamentos[Data de Validade],0),5),""))</f>
        <v/>
      </c>
      <c r="R26" s="90" t="str">
        <f t="array" ref="R26">IF($C26="","",IFERROR(INDEX(tbLanTreinamentos[],MATCH(LARGE(IF(IF(tbLanTreinamentos[Nome]=$C26,tbLanTreinamentos[Treinamento])=R$7,tbLanTreinamentos[Data de Validade]),1),tbLanTreinamentos[Data de Validade],0),5),""))</f>
        <v/>
      </c>
      <c r="S26" s="90" t="str">
        <f t="array" ref="S26">IF($C26="","",IFERROR(INDEX(tbLanTreinamentos[],MATCH(LARGE(IF(IF(tbLanTreinamentos[Nome]=$C26,tbLanTreinamentos[Treinamento])=S$7,tbLanTreinamentos[Data de Validade]),1),tbLanTreinamentos[Data de Validade],0),5),""))</f>
        <v/>
      </c>
      <c r="T26" s="90" t="str">
        <f t="array" ref="T26">IF($C26="","",IFERROR(INDEX(tbLanTreinamentos[],MATCH(LARGE(IF(IF(tbLanTreinamentos[Nome]=$C26,tbLanTreinamentos[Treinamento])=T$7,tbLanTreinamentos[Data de Validade]),1),tbLanTreinamentos[Data de Validade],0),5),""))</f>
        <v/>
      </c>
      <c r="U26" s="90" t="str">
        <f t="array" ref="U26">IF($C26="","",IFERROR(INDEX(tbLanTreinamentos[],MATCH(LARGE(IF(IF(tbLanTreinamentos[Nome]=$C26,tbLanTreinamentos[Treinamento])=U$7,tbLanTreinamentos[Data de Validade]),1),tbLanTreinamentos[Data de Validade],0),5),""))</f>
        <v/>
      </c>
      <c r="V26" s="90" t="str">
        <f t="array" ref="V26">IF($C26="","",IFERROR(INDEX(tbLanTreinamentos[],MATCH(LARGE(IF(IF(tbLanTreinamentos[Nome]=$C26,tbLanTreinamentos[Treinamento])=V$7,tbLanTreinamentos[Data de Validade]),1),tbLanTreinamentos[Data de Validade],0),5),""))</f>
        <v/>
      </c>
      <c r="W26" s="90" t="str">
        <f t="array" ref="W26">IF($C26="","",IFERROR(INDEX(tbLanTreinamentos[],MATCH(LARGE(IF(IF(tbLanTreinamentos[Nome]=$C26,tbLanTreinamentos[Treinamento])=W$7,tbLanTreinamentos[Data de Validade]),1),tbLanTreinamentos[Data de Validade],0),5),""))</f>
        <v/>
      </c>
      <c r="X26" s="90" t="str">
        <f t="array" ref="X26">IF($C26="","",IFERROR(INDEX(tbLanTreinamentos[],MATCH(LARGE(IF(IF(tbLanTreinamentos[Nome]=$C26,tbLanTreinamentos[Treinamento])=X$7,tbLanTreinamentos[Data de Validade]),1),tbLanTreinamentos[Data de Validade],0),5),""))</f>
        <v/>
      </c>
      <c r="Y26" s="90" t="str">
        <f t="array" ref="Y26">IF($C26="","",IFERROR(INDEX(tbLanTreinamentos[],MATCH(LARGE(IF(IF(tbLanTreinamentos[Nome]=$C26,tbLanTreinamentos[Treinamento])=Y$7,tbLanTreinamentos[Data de Validade]),1),tbLanTreinamentos[Data de Validade],0),5),""))</f>
        <v/>
      </c>
      <c r="Z26" s="90" t="str">
        <f t="array" ref="Z26">IF($C26="","",IFERROR(INDEX(tbLanTreinamentos[],MATCH(LARGE(IF(IF(tbLanTreinamentos[Nome]=$C26,tbLanTreinamentos[Treinamento])=Z$7,tbLanTreinamentos[Data de Validade]),1),tbLanTreinamentos[Data de Validade],0),5),""))</f>
        <v/>
      </c>
    </row>
    <row r="27" spans="2:26" ht="21.95" customHeight="1" x14ac:dyDescent="0.2">
      <c r="B27" s="204">
        <v>20</v>
      </c>
      <c r="C27" s="241" t="str">
        <f>IF(CadFun!D27="","",CadFun!D27)</f>
        <v/>
      </c>
      <c r="D27" s="92" t="str">
        <f>IF($C27="","",IFERROR(INDEX(tbFuncionarios[],MATCH($C27,tbFuncionarios[Nome],0),2),""))</f>
        <v/>
      </c>
      <c r="E27" s="92" t="str">
        <f>IF($C27="","",IFERROR(INDEX(tbFuncionarios[],MATCH($C27,tbFuncionarios[Nome],0),23),""))</f>
        <v/>
      </c>
      <c r="F27" s="92" t="str">
        <f t="shared" ca="1" si="3"/>
        <v/>
      </c>
      <c r="G27" s="92" t="str">
        <f t="shared" ca="1" si="4"/>
        <v/>
      </c>
      <c r="H27" s="92" t="str">
        <f t="shared" ca="1" si="5"/>
        <v/>
      </c>
      <c r="I27" s="92" t="str">
        <f t="shared" ca="1" si="6"/>
        <v/>
      </c>
      <c r="J27" s="92" t="str">
        <f t="shared" ca="1" si="7"/>
        <v/>
      </c>
      <c r="K27" s="92" t="str">
        <f t="shared" ca="1" si="8"/>
        <v/>
      </c>
      <c r="L27" s="91" t="str">
        <f t="shared" ca="1" si="9"/>
        <v/>
      </c>
      <c r="M27" s="91" t="str">
        <f t="shared" ca="1" si="10"/>
        <v/>
      </c>
      <c r="N27" s="92" t="str">
        <f t="shared" ca="1" si="11"/>
        <v/>
      </c>
      <c r="O27" s="92" t="str">
        <f t="shared" ca="1" si="12"/>
        <v/>
      </c>
      <c r="Q27" s="90" t="str">
        <f t="array" ref="Q27">IF($C27="","",IFERROR(INDEX(tbLanTreinamentos[],MATCH(LARGE(IF(IF(tbLanTreinamentos[Nome]=$C27,tbLanTreinamentos[Treinamento])=Q$7,tbLanTreinamentos[Data de Validade]),1),tbLanTreinamentos[Data de Validade],0),5),""))</f>
        <v/>
      </c>
      <c r="R27" s="90" t="str">
        <f t="array" ref="R27">IF($C27="","",IFERROR(INDEX(tbLanTreinamentos[],MATCH(LARGE(IF(IF(tbLanTreinamentos[Nome]=$C27,tbLanTreinamentos[Treinamento])=R$7,tbLanTreinamentos[Data de Validade]),1),tbLanTreinamentos[Data de Validade],0),5),""))</f>
        <v/>
      </c>
      <c r="S27" s="90" t="str">
        <f t="array" ref="S27">IF($C27="","",IFERROR(INDEX(tbLanTreinamentos[],MATCH(LARGE(IF(IF(tbLanTreinamentos[Nome]=$C27,tbLanTreinamentos[Treinamento])=S$7,tbLanTreinamentos[Data de Validade]),1),tbLanTreinamentos[Data de Validade],0),5),""))</f>
        <v/>
      </c>
      <c r="T27" s="90" t="str">
        <f t="array" ref="T27">IF($C27="","",IFERROR(INDEX(tbLanTreinamentos[],MATCH(LARGE(IF(IF(tbLanTreinamentos[Nome]=$C27,tbLanTreinamentos[Treinamento])=T$7,tbLanTreinamentos[Data de Validade]),1),tbLanTreinamentos[Data de Validade],0),5),""))</f>
        <v/>
      </c>
      <c r="U27" s="90" t="str">
        <f t="array" ref="U27">IF($C27="","",IFERROR(INDEX(tbLanTreinamentos[],MATCH(LARGE(IF(IF(tbLanTreinamentos[Nome]=$C27,tbLanTreinamentos[Treinamento])=U$7,tbLanTreinamentos[Data de Validade]),1),tbLanTreinamentos[Data de Validade],0),5),""))</f>
        <v/>
      </c>
      <c r="V27" s="90" t="str">
        <f t="array" ref="V27">IF($C27="","",IFERROR(INDEX(tbLanTreinamentos[],MATCH(LARGE(IF(IF(tbLanTreinamentos[Nome]=$C27,tbLanTreinamentos[Treinamento])=V$7,tbLanTreinamentos[Data de Validade]),1),tbLanTreinamentos[Data de Validade],0),5),""))</f>
        <v/>
      </c>
      <c r="W27" s="90" t="str">
        <f t="array" ref="W27">IF($C27="","",IFERROR(INDEX(tbLanTreinamentos[],MATCH(LARGE(IF(IF(tbLanTreinamentos[Nome]=$C27,tbLanTreinamentos[Treinamento])=W$7,tbLanTreinamentos[Data de Validade]),1),tbLanTreinamentos[Data de Validade],0),5),""))</f>
        <v/>
      </c>
      <c r="X27" s="90" t="str">
        <f t="array" ref="X27">IF($C27="","",IFERROR(INDEX(tbLanTreinamentos[],MATCH(LARGE(IF(IF(tbLanTreinamentos[Nome]=$C27,tbLanTreinamentos[Treinamento])=X$7,tbLanTreinamentos[Data de Validade]),1),tbLanTreinamentos[Data de Validade],0),5),""))</f>
        <v/>
      </c>
      <c r="Y27" s="90" t="str">
        <f t="array" ref="Y27">IF($C27="","",IFERROR(INDEX(tbLanTreinamentos[],MATCH(LARGE(IF(IF(tbLanTreinamentos[Nome]=$C27,tbLanTreinamentos[Treinamento])=Y$7,tbLanTreinamentos[Data de Validade]),1),tbLanTreinamentos[Data de Validade],0),5),""))</f>
        <v/>
      </c>
      <c r="Z27" s="90" t="str">
        <f t="array" ref="Z27">IF($C27="","",IFERROR(INDEX(tbLanTreinamentos[],MATCH(LARGE(IF(IF(tbLanTreinamentos[Nome]=$C27,tbLanTreinamentos[Treinamento])=Z$7,tbLanTreinamentos[Data de Validade]),1),tbLanTreinamentos[Data de Validade],0),5),""))</f>
        <v/>
      </c>
    </row>
    <row r="28" spans="2:26" ht="21.95" customHeight="1" x14ac:dyDescent="0.2">
      <c r="B28" s="204">
        <v>21</v>
      </c>
      <c r="C28" s="241" t="str">
        <f>IF(CadFun!D28="","",CadFun!D28)</f>
        <v/>
      </c>
      <c r="D28" s="92" t="str">
        <f>IF($C28="","",IFERROR(INDEX(tbFuncionarios[],MATCH($C28,tbFuncionarios[Nome],0),2),""))</f>
        <v/>
      </c>
      <c r="E28" s="92" t="str">
        <f>IF($C28="","",IFERROR(INDEX(tbFuncionarios[],MATCH($C28,tbFuncionarios[Nome],0),23),""))</f>
        <v/>
      </c>
      <c r="F28" s="92" t="str">
        <f t="shared" ca="1" si="3"/>
        <v/>
      </c>
      <c r="G28" s="92" t="str">
        <f t="shared" ca="1" si="4"/>
        <v/>
      </c>
      <c r="H28" s="92" t="str">
        <f t="shared" ca="1" si="5"/>
        <v/>
      </c>
      <c r="I28" s="92" t="str">
        <f t="shared" ca="1" si="6"/>
        <v/>
      </c>
      <c r="J28" s="92" t="str">
        <f t="shared" ca="1" si="7"/>
        <v/>
      </c>
      <c r="K28" s="92" t="str">
        <f t="shared" ca="1" si="8"/>
        <v/>
      </c>
      <c r="L28" s="91" t="str">
        <f t="shared" ca="1" si="9"/>
        <v/>
      </c>
      <c r="M28" s="91" t="str">
        <f t="shared" ca="1" si="10"/>
        <v/>
      </c>
      <c r="N28" s="92" t="str">
        <f t="shared" ca="1" si="11"/>
        <v/>
      </c>
      <c r="O28" s="92" t="str">
        <f t="shared" ca="1" si="12"/>
        <v/>
      </c>
      <c r="Q28" s="90" t="str">
        <f t="array" ref="Q28">IF($C28="","",IFERROR(INDEX(tbLanTreinamentos[],MATCH(LARGE(IF(IF(tbLanTreinamentos[Nome]=$C28,tbLanTreinamentos[Treinamento])=Q$7,tbLanTreinamentos[Data de Validade]),1),tbLanTreinamentos[Data de Validade],0),5),""))</f>
        <v/>
      </c>
      <c r="R28" s="90" t="str">
        <f t="array" ref="R28">IF($C28="","",IFERROR(INDEX(tbLanTreinamentos[],MATCH(LARGE(IF(IF(tbLanTreinamentos[Nome]=$C28,tbLanTreinamentos[Treinamento])=R$7,tbLanTreinamentos[Data de Validade]),1),tbLanTreinamentos[Data de Validade],0),5),""))</f>
        <v/>
      </c>
      <c r="S28" s="90" t="str">
        <f t="array" ref="S28">IF($C28="","",IFERROR(INDEX(tbLanTreinamentos[],MATCH(LARGE(IF(IF(tbLanTreinamentos[Nome]=$C28,tbLanTreinamentos[Treinamento])=S$7,tbLanTreinamentos[Data de Validade]),1),tbLanTreinamentos[Data de Validade],0),5),""))</f>
        <v/>
      </c>
      <c r="T28" s="90" t="str">
        <f t="array" ref="T28">IF($C28="","",IFERROR(INDEX(tbLanTreinamentos[],MATCH(LARGE(IF(IF(tbLanTreinamentos[Nome]=$C28,tbLanTreinamentos[Treinamento])=T$7,tbLanTreinamentos[Data de Validade]),1),tbLanTreinamentos[Data de Validade],0),5),""))</f>
        <v/>
      </c>
      <c r="U28" s="90" t="str">
        <f t="array" ref="U28">IF($C28="","",IFERROR(INDEX(tbLanTreinamentos[],MATCH(LARGE(IF(IF(tbLanTreinamentos[Nome]=$C28,tbLanTreinamentos[Treinamento])=U$7,tbLanTreinamentos[Data de Validade]),1),tbLanTreinamentos[Data de Validade],0),5),""))</f>
        <v/>
      </c>
      <c r="V28" s="90" t="str">
        <f t="array" ref="V28">IF($C28="","",IFERROR(INDEX(tbLanTreinamentos[],MATCH(LARGE(IF(IF(tbLanTreinamentos[Nome]=$C28,tbLanTreinamentos[Treinamento])=V$7,tbLanTreinamentos[Data de Validade]),1),tbLanTreinamentos[Data de Validade],0),5),""))</f>
        <v/>
      </c>
      <c r="W28" s="90" t="str">
        <f t="array" ref="W28">IF($C28="","",IFERROR(INDEX(tbLanTreinamentos[],MATCH(LARGE(IF(IF(tbLanTreinamentos[Nome]=$C28,tbLanTreinamentos[Treinamento])=W$7,tbLanTreinamentos[Data de Validade]),1),tbLanTreinamentos[Data de Validade],0),5),""))</f>
        <v/>
      </c>
      <c r="X28" s="90" t="str">
        <f t="array" ref="X28">IF($C28="","",IFERROR(INDEX(tbLanTreinamentos[],MATCH(LARGE(IF(IF(tbLanTreinamentos[Nome]=$C28,tbLanTreinamentos[Treinamento])=X$7,tbLanTreinamentos[Data de Validade]),1),tbLanTreinamentos[Data de Validade],0),5),""))</f>
        <v/>
      </c>
      <c r="Y28" s="90" t="str">
        <f t="array" ref="Y28">IF($C28="","",IFERROR(INDEX(tbLanTreinamentos[],MATCH(LARGE(IF(IF(tbLanTreinamentos[Nome]=$C28,tbLanTreinamentos[Treinamento])=Y$7,tbLanTreinamentos[Data de Validade]),1),tbLanTreinamentos[Data de Validade],0),5),""))</f>
        <v/>
      </c>
      <c r="Z28" s="90" t="str">
        <f t="array" ref="Z28">IF($C28="","",IFERROR(INDEX(tbLanTreinamentos[],MATCH(LARGE(IF(IF(tbLanTreinamentos[Nome]=$C28,tbLanTreinamentos[Treinamento])=Z$7,tbLanTreinamentos[Data de Validade]),1),tbLanTreinamentos[Data de Validade],0),5),""))</f>
        <v/>
      </c>
    </row>
    <row r="29" spans="2:26" ht="21.95" customHeight="1" x14ac:dyDescent="0.2">
      <c r="B29" s="204">
        <v>22</v>
      </c>
      <c r="C29" s="241" t="str">
        <f>IF(CadFun!D29="","",CadFun!D29)</f>
        <v/>
      </c>
      <c r="D29" s="92" t="str">
        <f>IF($C29="","",IFERROR(INDEX(tbFuncionarios[],MATCH($C29,tbFuncionarios[Nome],0),2),""))</f>
        <v/>
      </c>
      <c r="E29" s="92" t="str">
        <f>IF($C29="","",IFERROR(INDEX(tbFuncionarios[],MATCH($C29,tbFuncionarios[Nome],0),23),""))</f>
        <v/>
      </c>
      <c r="F29" s="92" t="str">
        <f t="shared" ca="1" si="3"/>
        <v/>
      </c>
      <c r="G29" s="92" t="str">
        <f t="shared" ca="1" si="4"/>
        <v/>
      </c>
      <c r="H29" s="92" t="str">
        <f t="shared" ca="1" si="5"/>
        <v/>
      </c>
      <c r="I29" s="92" t="str">
        <f t="shared" ca="1" si="6"/>
        <v/>
      </c>
      <c r="J29" s="92" t="str">
        <f t="shared" ca="1" si="7"/>
        <v/>
      </c>
      <c r="K29" s="92" t="str">
        <f t="shared" ca="1" si="8"/>
        <v/>
      </c>
      <c r="L29" s="91" t="str">
        <f t="shared" ca="1" si="9"/>
        <v/>
      </c>
      <c r="M29" s="91" t="str">
        <f t="shared" ca="1" si="10"/>
        <v/>
      </c>
      <c r="N29" s="92" t="str">
        <f t="shared" ca="1" si="11"/>
        <v/>
      </c>
      <c r="O29" s="92" t="str">
        <f t="shared" ca="1" si="12"/>
        <v/>
      </c>
      <c r="Q29" s="90" t="str">
        <f t="array" ref="Q29">IF($C29="","",IFERROR(INDEX(tbLanTreinamentos[],MATCH(LARGE(IF(IF(tbLanTreinamentos[Nome]=$C29,tbLanTreinamentos[Treinamento])=Q$7,tbLanTreinamentos[Data de Validade]),1),tbLanTreinamentos[Data de Validade],0),5),""))</f>
        <v/>
      </c>
      <c r="R29" s="90" t="str">
        <f t="array" ref="R29">IF($C29="","",IFERROR(INDEX(tbLanTreinamentos[],MATCH(LARGE(IF(IF(tbLanTreinamentos[Nome]=$C29,tbLanTreinamentos[Treinamento])=R$7,tbLanTreinamentos[Data de Validade]),1),tbLanTreinamentos[Data de Validade],0),5),""))</f>
        <v/>
      </c>
      <c r="S29" s="90" t="str">
        <f t="array" ref="S29">IF($C29="","",IFERROR(INDEX(tbLanTreinamentos[],MATCH(LARGE(IF(IF(tbLanTreinamentos[Nome]=$C29,tbLanTreinamentos[Treinamento])=S$7,tbLanTreinamentos[Data de Validade]),1),tbLanTreinamentos[Data de Validade],0),5),""))</f>
        <v/>
      </c>
      <c r="T29" s="90" t="str">
        <f t="array" ref="T29">IF($C29="","",IFERROR(INDEX(tbLanTreinamentos[],MATCH(LARGE(IF(IF(tbLanTreinamentos[Nome]=$C29,tbLanTreinamentos[Treinamento])=T$7,tbLanTreinamentos[Data de Validade]),1),tbLanTreinamentos[Data de Validade],0),5),""))</f>
        <v/>
      </c>
      <c r="U29" s="90" t="str">
        <f t="array" ref="U29">IF($C29="","",IFERROR(INDEX(tbLanTreinamentos[],MATCH(LARGE(IF(IF(tbLanTreinamentos[Nome]=$C29,tbLanTreinamentos[Treinamento])=U$7,tbLanTreinamentos[Data de Validade]),1),tbLanTreinamentos[Data de Validade],0),5),""))</f>
        <v/>
      </c>
      <c r="V29" s="90" t="str">
        <f t="array" ref="V29">IF($C29="","",IFERROR(INDEX(tbLanTreinamentos[],MATCH(LARGE(IF(IF(tbLanTreinamentos[Nome]=$C29,tbLanTreinamentos[Treinamento])=V$7,tbLanTreinamentos[Data de Validade]),1),tbLanTreinamentos[Data de Validade],0),5),""))</f>
        <v/>
      </c>
      <c r="W29" s="90" t="str">
        <f t="array" ref="W29">IF($C29="","",IFERROR(INDEX(tbLanTreinamentos[],MATCH(LARGE(IF(IF(tbLanTreinamentos[Nome]=$C29,tbLanTreinamentos[Treinamento])=W$7,tbLanTreinamentos[Data de Validade]),1),tbLanTreinamentos[Data de Validade],0),5),""))</f>
        <v/>
      </c>
      <c r="X29" s="90" t="str">
        <f t="array" ref="X29">IF($C29="","",IFERROR(INDEX(tbLanTreinamentos[],MATCH(LARGE(IF(IF(tbLanTreinamentos[Nome]=$C29,tbLanTreinamentos[Treinamento])=X$7,tbLanTreinamentos[Data de Validade]),1),tbLanTreinamentos[Data de Validade],0),5),""))</f>
        <v/>
      </c>
      <c r="Y29" s="90" t="str">
        <f t="array" ref="Y29">IF($C29="","",IFERROR(INDEX(tbLanTreinamentos[],MATCH(LARGE(IF(IF(tbLanTreinamentos[Nome]=$C29,tbLanTreinamentos[Treinamento])=Y$7,tbLanTreinamentos[Data de Validade]),1),tbLanTreinamentos[Data de Validade],0),5),""))</f>
        <v/>
      </c>
      <c r="Z29" s="90" t="str">
        <f t="array" ref="Z29">IF($C29="","",IFERROR(INDEX(tbLanTreinamentos[],MATCH(LARGE(IF(IF(tbLanTreinamentos[Nome]=$C29,tbLanTreinamentos[Treinamento])=Z$7,tbLanTreinamentos[Data de Validade]),1),tbLanTreinamentos[Data de Validade],0),5),""))</f>
        <v/>
      </c>
    </row>
    <row r="30" spans="2:26" ht="21.95" customHeight="1" x14ac:dyDescent="0.2">
      <c r="B30" s="204">
        <v>23</v>
      </c>
      <c r="C30" s="241" t="str">
        <f>IF(CadFun!D30="","",CadFun!D30)</f>
        <v/>
      </c>
      <c r="D30" s="92" t="str">
        <f>IF($C30="","",IFERROR(INDEX(tbFuncionarios[],MATCH($C30,tbFuncionarios[Nome],0),2),""))</f>
        <v/>
      </c>
      <c r="E30" s="92" t="str">
        <f>IF($C30="","",IFERROR(INDEX(tbFuncionarios[],MATCH($C30,tbFuncionarios[Nome],0),23),""))</f>
        <v/>
      </c>
      <c r="F30" s="92" t="str">
        <f t="shared" ca="1" si="3"/>
        <v/>
      </c>
      <c r="G30" s="92" t="str">
        <f t="shared" ca="1" si="4"/>
        <v/>
      </c>
      <c r="H30" s="92" t="str">
        <f t="shared" ca="1" si="5"/>
        <v/>
      </c>
      <c r="I30" s="92" t="str">
        <f t="shared" ca="1" si="6"/>
        <v/>
      </c>
      <c r="J30" s="92" t="str">
        <f t="shared" ca="1" si="7"/>
        <v/>
      </c>
      <c r="K30" s="92" t="str">
        <f t="shared" ca="1" si="8"/>
        <v/>
      </c>
      <c r="L30" s="91" t="str">
        <f t="shared" ca="1" si="9"/>
        <v/>
      </c>
      <c r="M30" s="91" t="str">
        <f t="shared" ca="1" si="10"/>
        <v/>
      </c>
      <c r="N30" s="92" t="str">
        <f t="shared" ca="1" si="11"/>
        <v/>
      </c>
      <c r="O30" s="92" t="str">
        <f t="shared" ca="1" si="12"/>
        <v/>
      </c>
      <c r="Q30" s="90" t="str">
        <f t="array" ref="Q30">IF($C30="","",IFERROR(INDEX(tbLanTreinamentos[],MATCH(LARGE(IF(IF(tbLanTreinamentos[Nome]=$C30,tbLanTreinamentos[Treinamento])=Q$7,tbLanTreinamentos[Data de Validade]),1),tbLanTreinamentos[Data de Validade],0),5),""))</f>
        <v/>
      </c>
      <c r="R30" s="90" t="str">
        <f t="array" ref="R30">IF($C30="","",IFERROR(INDEX(tbLanTreinamentos[],MATCH(LARGE(IF(IF(tbLanTreinamentos[Nome]=$C30,tbLanTreinamentos[Treinamento])=R$7,tbLanTreinamentos[Data de Validade]),1),tbLanTreinamentos[Data de Validade],0),5),""))</f>
        <v/>
      </c>
      <c r="S30" s="90" t="str">
        <f t="array" ref="S30">IF($C30="","",IFERROR(INDEX(tbLanTreinamentos[],MATCH(LARGE(IF(IF(tbLanTreinamentos[Nome]=$C30,tbLanTreinamentos[Treinamento])=S$7,tbLanTreinamentos[Data de Validade]),1),tbLanTreinamentos[Data de Validade],0),5),""))</f>
        <v/>
      </c>
      <c r="T30" s="90" t="str">
        <f t="array" ref="T30">IF($C30="","",IFERROR(INDEX(tbLanTreinamentos[],MATCH(LARGE(IF(IF(tbLanTreinamentos[Nome]=$C30,tbLanTreinamentos[Treinamento])=T$7,tbLanTreinamentos[Data de Validade]),1),tbLanTreinamentos[Data de Validade],0),5),""))</f>
        <v/>
      </c>
      <c r="U30" s="90" t="str">
        <f t="array" ref="U30">IF($C30="","",IFERROR(INDEX(tbLanTreinamentos[],MATCH(LARGE(IF(IF(tbLanTreinamentos[Nome]=$C30,tbLanTreinamentos[Treinamento])=U$7,tbLanTreinamentos[Data de Validade]),1),tbLanTreinamentos[Data de Validade],0),5),""))</f>
        <v/>
      </c>
      <c r="V30" s="90" t="str">
        <f t="array" ref="V30">IF($C30="","",IFERROR(INDEX(tbLanTreinamentos[],MATCH(LARGE(IF(IF(tbLanTreinamentos[Nome]=$C30,tbLanTreinamentos[Treinamento])=V$7,tbLanTreinamentos[Data de Validade]),1),tbLanTreinamentos[Data de Validade],0),5),""))</f>
        <v/>
      </c>
      <c r="W30" s="90" t="str">
        <f t="array" ref="W30">IF($C30="","",IFERROR(INDEX(tbLanTreinamentos[],MATCH(LARGE(IF(IF(tbLanTreinamentos[Nome]=$C30,tbLanTreinamentos[Treinamento])=W$7,tbLanTreinamentos[Data de Validade]),1),tbLanTreinamentos[Data de Validade],0),5),""))</f>
        <v/>
      </c>
      <c r="X30" s="90" t="str">
        <f t="array" ref="X30">IF($C30="","",IFERROR(INDEX(tbLanTreinamentos[],MATCH(LARGE(IF(IF(tbLanTreinamentos[Nome]=$C30,tbLanTreinamentos[Treinamento])=X$7,tbLanTreinamentos[Data de Validade]),1),tbLanTreinamentos[Data de Validade],0),5),""))</f>
        <v/>
      </c>
      <c r="Y30" s="90" t="str">
        <f t="array" ref="Y30">IF($C30="","",IFERROR(INDEX(tbLanTreinamentos[],MATCH(LARGE(IF(IF(tbLanTreinamentos[Nome]=$C30,tbLanTreinamentos[Treinamento])=Y$7,tbLanTreinamentos[Data de Validade]),1),tbLanTreinamentos[Data de Validade],0),5),""))</f>
        <v/>
      </c>
      <c r="Z30" s="90" t="str">
        <f t="array" ref="Z30">IF($C30="","",IFERROR(INDEX(tbLanTreinamentos[],MATCH(LARGE(IF(IF(tbLanTreinamentos[Nome]=$C30,tbLanTreinamentos[Treinamento])=Z$7,tbLanTreinamentos[Data de Validade]),1),tbLanTreinamentos[Data de Validade],0),5),""))</f>
        <v/>
      </c>
    </row>
    <row r="31" spans="2:26" ht="21.95" customHeight="1" x14ac:dyDescent="0.2">
      <c r="B31" s="204">
        <v>24</v>
      </c>
      <c r="C31" s="241" t="str">
        <f>IF(CadFun!D31="","",CadFun!D31)</f>
        <v/>
      </c>
      <c r="D31" s="92" t="str">
        <f>IF($C31="","",IFERROR(INDEX(tbFuncionarios[],MATCH($C31,tbFuncionarios[Nome],0),2),""))</f>
        <v/>
      </c>
      <c r="E31" s="92" t="str">
        <f>IF($C31="","",IFERROR(INDEX(tbFuncionarios[],MATCH($C31,tbFuncionarios[Nome],0),23),""))</f>
        <v/>
      </c>
      <c r="F31" s="92" t="str">
        <f t="shared" ca="1" si="3"/>
        <v/>
      </c>
      <c r="G31" s="92" t="str">
        <f t="shared" ca="1" si="4"/>
        <v/>
      </c>
      <c r="H31" s="92" t="str">
        <f t="shared" ca="1" si="5"/>
        <v/>
      </c>
      <c r="I31" s="92" t="str">
        <f t="shared" ca="1" si="6"/>
        <v/>
      </c>
      <c r="J31" s="92" t="str">
        <f t="shared" ca="1" si="7"/>
        <v/>
      </c>
      <c r="K31" s="92" t="str">
        <f t="shared" ca="1" si="8"/>
        <v/>
      </c>
      <c r="L31" s="91" t="str">
        <f t="shared" ca="1" si="9"/>
        <v/>
      </c>
      <c r="M31" s="91" t="str">
        <f t="shared" ca="1" si="10"/>
        <v/>
      </c>
      <c r="N31" s="92" t="str">
        <f t="shared" ca="1" si="11"/>
        <v/>
      </c>
      <c r="O31" s="92" t="str">
        <f t="shared" ca="1" si="12"/>
        <v/>
      </c>
      <c r="Q31" s="90" t="str">
        <f t="array" ref="Q31">IF($C31="","",IFERROR(INDEX(tbLanTreinamentos[],MATCH(LARGE(IF(IF(tbLanTreinamentos[Nome]=$C31,tbLanTreinamentos[Treinamento])=Q$7,tbLanTreinamentos[Data de Validade]),1),tbLanTreinamentos[Data de Validade],0),5),""))</f>
        <v/>
      </c>
      <c r="R31" s="90" t="str">
        <f t="array" ref="R31">IF($C31="","",IFERROR(INDEX(tbLanTreinamentos[],MATCH(LARGE(IF(IF(tbLanTreinamentos[Nome]=$C31,tbLanTreinamentos[Treinamento])=R$7,tbLanTreinamentos[Data de Validade]),1),tbLanTreinamentos[Data de Validade],0),5),""))</f>
        <v/>
      </c>
      <c r="S31" s="90" t="str">
        <f t="array" ref="S31">IF($C31="","",IFERROR(INDEX(tbLanTreinamentos[],MATCH(LARGE(IF(IF(tbLanTreinamentos[Nome]=$C31,tbLanTreinamentos[Treinamento])=S$7,tbLanTreinamentos[Data de Validade]),1),tbLanTreinamentos[Data de Validade],0),5),""))</f>
        <v/>
      </c>
      <c r="T31" s="90" t="str">
        <f t="array" ref="T31">IF($C31="","",IFERROR(INDEX(tbLanTreinamentos[],MATCH(LARGE(IF(IF(tbLanTreinamentos[Nome]=$C31,tbLanTreinamentos[Treinamento])=T$7,tbLanTreinamentos[Data de Validade]),1),tbLanTreinamentos[Data de Validade],0),5),""))</f>
        <v/>
      </c>
      <c r="U31" s="90" t="str">
        <f t="array" ref="U31">IF($C31="","",IFERROR(INDEX(tbLanTreinamentos[],MATCH(LARGE(IF(IF(tbLanTreinamentos[Nome]=$C31,tbLanTreinamentos[Treinamento])=U$7,tbLanTreinamentos[Data de Validade]),1),tbLanTreinamentos[Data de Validade],0),5),""))</f>
        <v/>
      </c>
      <c r="V31" s="90" t="str">
        <f t="array" ref="V31">IF($C31="","",IFERROR(INDEX(tbLanTreinamentos[],MATCH(LARGE(IF(IF(tbLanTreinamentos[Nome]=$C31,tbLanTreinamentos[Treinamento])=V$7,tbLanTreinamentos[Data de Validade]),1),tbLanTreinamentos[Data de Validade],0),5),""))</f>
        <v/>
      </c>
      <c r="W31" s="90" t="str">
        <f t="array" ref="W31">IF($C31="","",IFERROR(INDEX(tbLanTreinamentos[],MATCH(LARGE(IF(IF(tbLanTreinamentos[Nome]=$C31,tbLanTreinamentos[Treinamento])=W$7,tbLanTreinamentos[Data de Validade]),1),tbLanTreinamentos[Data de Validade],0),5),""))</f>
        <v/>
      </c>
      <c r="X31" s="90" t="str">
        <f t="array" ref="X31">IF($C31="","",IFERROR(INDEX(tbLanTreinamentos[],MATCH(LARGE(IF(IF(tbLanTreinamentos[Nome]=$C31,tbLanTreinamentos[Treinamento])=X$7,tbLanTreinamentos[Data de Validade]),1),tbLanTreinamentos[Data de Validade],0),5),""))</f>
        <v/>
      </c>
      <c r="Y31" s="90" t="str">
        <f t="array" ref="Y31">IF($C31="","",IFERROR(INDEX(tbLanTreinamentos[],MATCH(LARGE(IF(IF(tbLanTreinamentos[Nome]=$C31,tbLanTreinamentos[Treinamento])=Y$7,tbLanTreinamentos[Data de Validade]),1),tbLanTreinamentos[Data de Validade],0),5),""))</f>
        <v/>
      </c>
      <c r="Z31" s="90" t="str">
        <f t="array" ref="Z31">IF($C31="","",IFERROR(INDEX(tbLanTreinamentos[],MATCH(LARGE(IF(IF(tbLanTreinamentos[Nome]=$C31,tbLanTreinamentos[Treinamento])=Z$7,tbLanTreinamentos[Data de Validade]),1),tbLanTreinamentos[Data de Validade],0),5),""))</f>
        <v/>
      </c>
    </row>
    <row r="32" spans="2:26" ht="21.95" customHeight="1" x14ac:dyDescent="0.2">
      <c r="B32" s="204">
        <v>25</v>
      </c>
      <c r="C32" s="241" t="str">
        <f>IF(CadFun!D32="","",CadFun!D32)</f>
        <v/>
      </c>
      <c r="D32" s="92" t="str">
        <f>IF($C32="","",IFERROR(INDEX(tbFuncionarios[],MATCH($C32,tbFuncionarios[Nome],0),2),""))</f>
        <v/>
      </c>
      <c r="E32" s="92" t="str">
        <f>IF($C32="","",IFERROR(INDEX(tbFuncionarios[],MATCH($C32,tbFuncionarios[Nome],0),23),""))</f>
        <v/>
      </c>
      <c r="F32" s="92" t="str">
        <f t="shared" ca="1" si="3"/>
        <v/>
      </c>
      <c r="G32" s="92" t="str">
        <f t="shared" ca="1" si="4"/>
        <v/>
      </c>
      <c r="H32" s="92" t="str">
        <f t="shared" ca="1" si="5"/>
        <v/>
      </c>
      <c r="I32" s="92" t="str">
        <f t="shared" ca="1" si="6"/>
        <v/>
      </c>
      <c r="J32" s="92" t="str">
        <f t="shared" ca="1" si="7"/>
        <v/>
      </c>
      <c r="K32" s="92" t="str">
        <f t="shared" ca="1" si="8"/>
        <v/>
      </c>
      <c r="L32" s="91" t="str">
        <f t="shared" ca="1" si="9"/>
        <v/>
      </c>
      <c r="M32" s="91" t="str">
        <f t="shared" ca="1" si="10"/>
        <v/>
      </c>
      <c r="N32" s="92" t="str">
        <f t="shared" ca="1" si="11"/>
        <v/>
      </c>
      <c r="O32" s="92" t="str">
        <f t="shared" ca="1" si="12"/>
        <v/>
      </c>
      <c r="Q32" s="90" t="str">
        <f t="array" ref="Q32">IF($C32="","",IFERROR(INDEX(tbLanTreinamentos[],MATCH(LARGE(IF(IF(tbLanTreinamentos[Nome]=$C32,tbLanTreinamentos[Treinamento])=Q$7,tbLanTreinamentos[Data de Validade]),1),tbLanTreinamentos[Data de Validade],0),5),""))</f>
        <v/>
      </c>
      <c r="R32" s="90" t="str">
        <f t="array" ref="R32">IF($C32="","",IFERROR(INDEX(tbLanTreinamentos[],MATCH(LARGE(IF(IF(tbLanTreinamentos[Nome]=$C32,tbLanTreinamentos[Treinamento])=R$7,tbLanTreinamentos[Data de Validade]),1),tbLanTreinamentos[Data de Validade],0),5),""))</f>
        <v/>
      </c>
      <c r="S32" s="90" t="str">
        <f t="array" ref="S32">IF($C32="","",IFERROR(INDEX(tbLanTreinamentos[],MATCH(LARGE(IF(IF(tbLanTreinamentos[Nome]=$C32,tbLanTreinamentos[Treinamento])=S$7,tbLanTreinamentos[Data de Validade]),1),tbLanTreinamentos[Data de Validade],0),5),""))</f>
        <v/>
      </c>
      <c r="T32" s="90" t="str">
        <f t="array" ref="T32">IF($C32="","",IFERROR(INDEX(tbLanTreinamentos[],MATCH(LARGE(IF(IF(tbLanTreinamentos[Nome]=$C32,tbLanTreinamentos[Treinamento])=T$7,tbLanTreinamentos[Data de Validade]),1),tbLanTreinamentos[Data de Validade],0),5),""))</f>
        <v/>
      </c>
      <c r="U32" s="90" t="str">
        <f t="array" ref="U32">IF($C32="","",IFERROR(INDEX(tbLanTreinamentos[],MATCH(LARGE(IF(IF(tbLanTreinamentos[Nome]=$C32,tbLanTreinamentos[Treinamento])=U$7,tbLanTreinamentos[Data de Validade]),1),tbLanTreinamentos[Data de Validade],0),5),""))</f>
        <v/>
      </c>
      <c r="V32" s="90" t="str">
        <f t="array" ref="V32">IF($C32="","",IFERROR(INDEX(tbLanTreinamentos[],MATCH(LARGE(IF(IF(tbLanTreinamentos[Nome]=$C32,tbLanTreinamentos[Treinamento])=V$7,tbLanTreinamentos[Data de Validade]),1),tbLanTreinamentos[Data de Validade],0),5),""))</f>
        <v/>
      </c>
      <c r="W32" s="90" t="str">
        <f t="array" ref="W32">IF($C32="","",IFERROR(INDEX(tbLanTreinamentos[],MATCH(LARGE(IF(IF(tbLanTreinamentos[Nome]=$C32,tbLanTreinamentos[Treinamento])=W$7,tbLanTreinamentos[Data de Validade]),1),tbLanTreinamentos[Data de Validade],0),5),""))</f>
        <v/>
      </c>
      <c r="X32" s="90" t="str">
        <f t="array" ref="X32">IF($C32="","",IFERROR(INDEX(tbLanTreinamentos[],MATCH(LARGE(IF(IF(tbLanTreinamentos[Nome]=$C32,tbLanTreinamentos[Treinamento])=X$7,tbLanTreinamentos[Data de Validade]),1),tbLanTreinamentos[Data de Validade],0),5),""))</f>
        <v/>
      </c>
      <c r="Y32" s="90" t="str">
        <f t="array" ref="Y32">IF($C32="","",IFERROR(INDEX(tbLanTreinamentos[],MATCH(LARGE(IF(IF(tbLanTreinamentos[Nome]=$C32,tbLanTreinamentos[Treinamento])=Y$7,tbLanTreinamentos[Data de Validade]),1),tbLanTreinamentos[Data de Validade],0),5),""))</f>
        <v/>
      </c>
      <c r="Z32" s="90" t="str">
        <f t="array" ref="Z32">IF($C32="","",IFERROR(INDEX(tbLanTreinamentos[],MATCH(LARGE(IF(IF(tbLanTreinamentos[Nome]=$C32,tbLanTreinamentos[Treinamento])=Z$7,tbLanTreinamentos[Data de Validade]),1),tbLanTreinamentos[Data de Validade],0),5),""))</f>
        <v/>
      </c>
    </row>
    <row r="33" spans="2:26" ht="21.95" customHeight="1" x14ac:dyDescent="0.2">
      <c r="B33" s="204">
        <v>26</v>
      </c>
      <c r="C33" s="241" t="str">
        <f>IF(CadFun!D33="","",CadFun!D33)</f>
        <v/>
      </c>
      <c r="D33" s="92" t="str">
        <f>IF($C33="","",IFERROR(INDEX(tbFuncionarios[],MATCH($C33,tbFuncionarios[Nome],0),2),""))</f>
        <v/>
      </c>
      <c r="E33" s="92" t="str">
        <f>IF($C33="","",IFERROR(INDEX(tbFuncionarios[],MATCH($C33,tbFuncionarios[Nome],0),23),""))</f>
        <v/>
      </c>
      <c r="F33" s="92" t="str">
        <f t="shared" ca="1" si="3"/>
        <v/>
      </c>
      <c r="G33" s="92" t="str">
        <f t="shared" ca="1" si="4"/>
        <v/>
      </c>
      <c r="H33" s="92" t="str">
        <f t="shared" ca="1" si="5"/>
        <v/>
      </c>
      <c r="I33" s="92" t="str">
        <f t="shared" ca="1" si="6"/>
        <v/>
      </c>
      <c r="J33" s="92" t="str">
        <f t="shared" ca="1" si="7"/>
        <v/>
      </c>
      <c r="K33" s="92" t="str">
        <f t="shared" ca="1" si="8"/>
        <v/>
      </c>
      <c r="L33" s="91" t="str">
        <f t="shared" ca="1" si="9"/>
        <v/>
      </c>
      <c r="M33" s="91" t="str">
        <f t="shared" ca="1" si="10"/>
        <v/>
      </c>
      <c r="N33" s="92" t="str">
        <f t="shared" ca="1" si="11"/>
        <v/>
      </c>
      <c r="O33" s="92" t="str">
        <f t="shared" ca="1" si="12"/>
        <v/>
      </c>
      <c r="Q33" s="90" t="str">
        <f t="array" ref="Q33">IF($C33="","",IFERROR(INDEX(tbLanTreinamentos[],MATCH(LARGE(IF(IF(tbLanTreinamentos[Nome]=$C33,tbLanTreinamentos[Treinamento])=Q$7,tbLanTreinamentos[Data de Validade]),1),tbLanTreinamentos[Data de Validade],0),5),""))</f>
        <v/>
      </c>
      <c r="R33" s="90" t="str">
        <f t="array" ref="R33">IF($C33="","",IFERROR(INDEX(tbLanTreinamentos[],MATCH(LARGE(IF(IF(tbLanTreinamentos[Nome]=$C33,tbLanTreinamentos[Treinamento])=R$7,tbLanTreinamentos[Data de Validade]),1),tbLanTreinamentos[Data de Validade],0),5),""))</f>
        <v/>
      </c>
      <c r="S33" s="90" t="str">
        <f t="array" ref="S33">IF($C33="","",IFERROR(INDEX(tbLanTreinamentos[],MATCH(LARGE(IF(IF(tbLanTreinamentos[Nome]=$C33,tbLanTreinamentos[Treinamento])=S$7,tbLanTreinamentos[Data de Validade]),1),tbLanTreinamentos[Data de Validade],0),5),""))</f>
        <v/>
      </c>
      <c r="T33" s="90" t="str">
        <f t="array" ref="T33">IF($C33="","",IFERROR(INDEX(tbLanTreinamentos[],MATCH(LARGE(IF(IF(tbLanTreinamentos[Nome]=$C33,tbLanTreinamentos[Treinamento])=T$7,tbLanTreinamentos[Data de Validade]),1),tbLanTreinamentos[Data de Validade],0),5),""))</f>
        <v/>
      </c>
      <c r="U33" s="90" t="str">
        <f t="array" ref="U33">IF($C33="","",IFERROR(INDEX(tbLanTreinamentos[],MATCH(LARGE(IF(IF(tbLanTreinamentos[Nome]=$C33,tbLanTreinamentos[Treinamento])=U$7,tbLanTreinamentos[Data de Validade]),1),tbLanTreinamentos[Data de Validade],0),5),""))</f>
        <v/>
      </c>
      <c r="V33" s="90" t="str">
        <f t="array" ref="V33">IF($C33="","",IFERROR(INDEX(tbLanTreinamentos[],MATCH(LARGE(IF(IF(tbLanTreinamentos[Nome]=$C33,tbLanTreinamentos[Treinamento])=V$7,tbLanTreinamentos[Data de Validade]),1),tbLanTreinamentos[Data de Validade],0),5),""))</f>
        <v/>
      </c>
      <c r="W33" s="90" t="str">
        <f t="array" ref="W33">IF($C33="","",IFERROR(INDEX(tbLanTreinamentos[],MATCH(LARGE(IF(IF(tbLanTreinamentos[Nome]=$C33,tbLanTreinamentos[Treinamento])=W$7,tbLanTreinamentos[Data de Validade]),1),tbLanTreinamentos[Data de Validade],0),5),""))</f>
        <v/>
      </c>
      <c r="X33" s="90" t="str">
        <f t="array" ref="X33">IF($C33="","",IFERROR(INDEX(tbLanTreinamentos[],MATCH(LARGE(IF(IF(tbLanTreinamentos[Nome]=$C33,tbLanTreinamentos[Treinamento])=X$7,tbLanTreinamentos[Data de Validade]),1),tbLanTreinamentos[Data de Validade],0),5),""))</f>
        <v/>
      </c>
      <c r="Y33" s="90" t="str">
        <f t="array" ref="Y33">IF($C33="","",IFERROR(INDEX(tbLanTreinamentos[],MATCH(LARGE(IF(IF(tbLanTreinamentos[Nome]=$C33,tbLanTreinamentos[Treinamento])=Y$7,tbLanTreinamentos[Data de Validade]),1),tbLanTreinamentos[Data de Validade],0),5),""))</f>
        <v/>
      </c>
      <c r="Z33" s="90" t="str">
        <f t="array" ref="Z33">IF($C33="","",IFERROR(INDEX(tbLanTreinamentos[],MATCH(LARGE(IF(IF(tbLanTreinamentos[Nome]=$C33,tbLanTreinamentos[Treinamento])=Z$7,tbLanTreinamentos[Data de Validade]),1),tbLanTreinamentos[Data de Validade],0),5),""))</f>
        <v/>
      </c>
    </row>
    <row r="34" spans="2:26" ht="21.95" customHeight="1" x14ac:dyDescent="0.2">
      <c r="B34" s="204">
        <v>27</v>
      </c>
      <c r="C34" s="241" t="str">
        <f>IF(CadFun!D34="","",CadFun!D34)</f>
        <v/>
      </c>
      <c r="D34" s="92" t="str">
        <f>IF($C34="","",IFERROR(INDEX(tbFuncionarios[],MATCH($C34,tbFuncionarios[Nome],0),2),""))</f>
        <v/>
      </c>
      <c r="E34" s="92" t="str">
        <f>IF($C34="","",IFERROR(INDEX(tbFuncionarios[],MATCH($C34,tbFuncionarios[Nome],0),23),""))</f>
        <v/>
      </c>
      <c r="F34" s="92" t="str">
        <f t="shared" ca="1" si="3"/>
        <v/>
      </c>
      <c r="G34" s="92" t="str">
        <f t="shared" ca="1" si="4"/>
        <v/>
      </c>
      <c r="H34" s="92" t="str">
        <f t="shared" ca="1" si="5"/>
        <v/>
      </c>
      <c r="I34" s="92" t="str">
        <f t="shared" ca="1" si="6"/>
        <v/>
      </c>
      <c r="J34" s="92" t="str">
        <f t="shared" ca="1" si="7"/>
        <v/>
      </c>
      <c r="K34" s="92" t="str">
        <f t="shared" ca="1" si="8"/>
        <v/>
      </c>
      <c r="L34" s="91" t="str">
        <f t="shared" ca="1" si="9"/>
        <v/>
      </c>
      <c r="M34" s="91" t="str">
        <f t="shared" ca="1" si="10"/>
        <v/>
      </c>
      <c r="N34" s="92" t="str">
        <f t="shared" ca="1" si="11"/>
        <v/>
      </c>
      <c r="O34" s="92" t="str">
        <f t="shared" ca="1" si="12"/>
        <v/>
      </c>
      <c r="Q34" s="90" t="str">
        <f t="array" ref="Q34">IF($C34="","",IFERROR(INDEX(tbLanTreinamentos[],MATCH(LARGE(IF(IF(tbLanTreinamentos[Nome]=$C34,tbLanTreinamentos[Treinamento])=Q$7,tbLanTreinamentos[Data de Validade]),1),tbLanTreinamentos[Data de Validade],0),5),""))</f>
        <v/>
      </c>
      <c r="R34" s="90" t="str">
        <f t="array" ref="R34">IF($C34="","",IFERROR(INDEX(tbLanTreinamentos[],MATCH(LARGE(IF(IF(tbLanTreinamentos[Nome]=$C34,tbLanTreinamentos[Treinamento])=R$7,tbLanTreinamentos[Data de Validade]),1),tbLanTreinamentos[Data de Validade],0),5),""))</f>
        <v/>
      </c>
      <c r="S34" s="90" t="str">
        <f t="array" ref="S34">IF($C34="","",IFERROR(INDEX(tbLanTreinamentos[],MATCH(LARGE(IF(IF(tbLanTreinamentos[Nome]=$C34,tbLanTreinamentos[Treinamento])=S$7,tbLanTreinamentos[Data de Validade]),1),tbLanTreinamentos[Data de Validade],0),5),""))</f>
        <v/>
      </c>
      <c r="T34" s="90" t="str">
        <f t="array" ref="T34">IF($C34="","",IFERROR(INDEX(tbLanTreinamentos[],MATCH(LARGE(IF(IF(tbLanTreinamentos[Nome]=$C34,tbLanTreinamentos[Treinamento])=T$7,tbLanTreinamentos[Data de Validade]),1),tbLanTreinamentos[Data de Validade],0),5),""))</f>
        <v/>
      </c>
      <c r="U34" s="90" t="str">
        <f t="array" ref="U34">IF($C34="","",IFERROR(INDEX(tbLanTreinamentos[],MATCH(LARGE(IF(IF(tbLanTreinamentos[Nome]=$C34,tbLanTreinamentos[Treinamento])=U$7,tbLanTreinamentos[Data de Validade]),1),tbLanTreinamentos[Data de Validade],0),5),""))</f>
        <v/>
      </c>
      <c r="V34" s="90" t="str">
        <f t="array" ref="V34">IF($C34="","",IFERROR(INDEX(tbLanTreinamentos[],MATCH(LARGE(IF(IF(tbLanTreinamentos[Nome]=$C34,tbLanTreinamentos[Treinamento])=V$7,tbLanTreinamentos[Data de Validade]),1),tbLanTreinamentos[Data de Validade],0),5),""))</f>
        <v/>
      </c>
      <c r="W34" s="90" t="str">
        <f t="array" ref="W34">IF($C34="","",IFERROR(INDEX(tbLanTreinamentos[],MATCH(LARGE(IF(IF(tbLanTreinamentos[Nome]=$C34,tbLanTreinamentos[Treinamento])=W$7,tbLanTreinamentos[Data de Validade]),1),tbLanTreinamentos[Data de Validade],0),5),""))</f>
        <v/>
      </c>
      <c r="X34" s="90" t="str">
        <f t="array" ref="X34">IF($C34="","",IFERROR(INDEX(tbLanTreinamentos[],MATCH(LARGE(IF(IF(tbLanTreinamentos[Nome]=$C34,tbLanTreinamentos[Treinamento])=X$7,tbLanTreinamentos[Data de Validade]),1),tbLanTreinamentos[Data de Validade],0),5),""))</f>
        <v/>
      </c>
      <c r="Y34" s="90" t="str">
        <f t="array" ref="Y34">IF($C34="","",IFERROR(INDEX(tbLanTreinamentos[],MATCH(LARGE(IF(IF(tbLanTreinamentos[Nome]=$C34,tbLanTreinamentos[Treinamento])=Y$7,tbLanTreinamentos[Data de Validade]),1),tbLanTreinamentos[Data de Validade],0),5),""))</f>
        <v/>
      </c>
      <c r="Z34" s="90" t="str">
        <f t="array" ref="Z34">IF($C34="","",IFERROR(INDEX(tbLanTreinamentos[],MATCH(LARGE(IF(IF(tbLanTreinamentos[Nome]=$C34,tbLanTreinamentos[Treinamento])=Z$7,tbLanTreinamentos[Data de Validade]),1),tbLanTreinamentos[Data de Validade],0),5),""))</f>
        <v/>
      </c>
    </row>
    <row r="35" spans="2:26" ht="21.95" customHeight="1" x14ac:dyDescent="0.2">
      <c r="B35" s="204">
        <v>28</v>
      </c>
      <c r="C35" s="241" t="str">
        <f>IF(CadFun!D35="","",CadFun!D35)</f>
        <v/>
      </c>
      <c r="D35" s="92" t="str">
        <f>IF($C35="","",IFERROR(INDEX(tbFuncionarios[],MATCH($C35,tbFuncionarios[Nome],0),2),""))</f>
        <v/>
      </c>
      <c r="E35" s="92" t="str">
        <f>IF($C35="","",IFERROR(INDEX(tbFuncionarios[],MATCH($C35,tbFuncionarios[Nome],0),23),""))</f>
        <v/>
      </c>
      <c r="F35" s="92" t="str">
        <f t="shared" ca="1" si="3"/>
        <v/>
      </c>
      <c r="G35" s="92" t="str">
        <f t="shared" ca="1" si="4"/>
        <v/>
      </c>
      <c r="H35" s="92" t="str">
        <f t="shared" ca="1" si="5"/>
        <v/>
      </c>
      <c r="I35" s="92" t="str">
        <f t="shared" ca="1" si="6"/>
        <v/>
      </c>
      <c r="J35" s="92" t="str">
        <f t="shared" ca="1" si="7"/>
        <v/>
      </c>
      <c r="K35" s="92" t="str">
        <f t="shared" ca="1" si="8"/>
        <v/>
      </c>
      <c r="L35" s="91" t="str">
        <f t="shared" ca="1" si="9"/>
        <v/>
      </c>
      <c r="M35" s="91" t="str">
        <f t="shared" ca="1" si="10"/>
        <v/>
      </c>
      <c r="N35" s="92" t="str">
        <f t="shared" ca="1" si="11"/>
        <v/>
      </c>
      <c r="O35" s="92" t="str">
        <f t="shared" ca="1" si="12"/>
        <v/>
      </c>
      <c r="Q35" s="90" t="str">
        <f t="array" ref="Q35">IF($C35="","",IFERROR(INDEX(tbLanTreinamentos[],MATCH(LARGE(IF(IF(tbLanTreinamentos[Nome]=$C35,tbLanTreinamentos[Treinamento])=Q$7,tbLanTreinamentos[Data de Validade]),1),tbLanTreinamentos[Data de Validade],0),5),""))</f>
        <v/>
      </c>
      <c r="R35" s="90" t="str">
        <f t="array" ref="R35">IF($C35="","",IFERROR(INDEX(tbLanTreinamentos[],MATCH(LARGE(IF(IF(tbLanTreinamentos[Nome]=$C35,tbLanTreinamentos[Treinamento])=R$7,tbLanTreinamentos[Data de Validade]),1),tbLanTreinamentos[Data de Validade],0),5),""))</f>
        <v/>
      </c>
      <c r="S35" s="90" t="str">
        <f t="array" ref="S35">IF($C35="","",IFERROR(INDEX(tbLanTreinamentos[],MATCH(LARGE(IF(IF(tbLanTreinamentos[Nome]=$C35,tbLanTreinamentos[Treinamento])=S$7,tbLanTreinamentos[Data de Validade]),1),tbLanTreinamentos[Data de Validade],0),5),""))</f>
        <v/>
      </c>
      <c r="T35" s="90" t="str">
        <f t="array" ref="T35">IF($C35="","",IFERROR(INDEX(tbLanTreinamentos[],MATCH(LARGE(IF(IF(tbLanTreinamentos[Nome]=$C35,tbLanTreinamentos[Treinamento])=T$7,tbLanTreinamentos[Data de Validade]),1),tbLanTreinamentos[Data de Validade],0),5),""))</f>
        <v/>
      </c>
      <c r="U35" s="90" t="str">
        <f t="array" ref="U35">IF($C35="","",IFERROR(INDEX(tbLanTreinamentos[],MATCH(LARGE(IF(IF(tbLanTreinamentos[Nome]=$C35,tbLanTreinamentos[Treinamento])=U$7,tbLanTreinamentos[Data de Validade]),1),tbLanTreinamentos[Data de Validade],0),5),""))</f>
        <v/>
      </c>
      <c r="V35" s="90" t="str">
        <f t="array" ref="V35">IF($C35="","",IFERROR(INDEX(tbLanTreinamentos[],MATCH(LARGE(IF(IF(tbLanTreinamentos[Nome]=$C35,tbLanTreinamentos[Treinamento])=V$7,tbLanTreinamentos[Data de Validade]),1),tbLanTreinamentos[Data de Validade],0),5),""))</f>
        <v/>
      </c>
      <c r="W35" s="90" t="str">
        <f t="array" ref="W35">IF($C35="","",IFERROR(INDEX(tbLanTreinamentos[],MATCH(LARGE(IF(IF(tbLanTreinamentos[Nome]=$C35,tbLanTreinamentos[Treinamento])=W$7,tbLanTreinamentos[Data de Validade]),1),tbLanTreinamentos[Data de Validade],0),5),""))</f>
        <v/>
      </c>
      <c r="X35" s="90" t="str">
        <f t="array" ref="X35">IF($C35="","",IFERROR(INDEX(tbLanTreinamentos[],MATCH(LARGE(IF(IF(tbLanTreinamentos[Nome]=$C35,tbLanTreinamentos[Treinamento])=X$7,tbLanTreinamentos[Data de Validade]),1),tbLanTreinamentos[Data de Validade],0),5),""))</f>
        <v/>
      </c>
      <c r="Y35" s="90" t="str">
        <f t="array" ref="Y35">IF($C35="","",IFERROR(INDEX(tbLanTreinamentos[],MATCH(LARGE(IF(IF(tbLanTreinamentos[Nome]=$C35,tbLanTreinamentos[Treinamento])=Y$7,tbLanTreinamentos[Data de Validade]),1),tbLanTreinamentos[Data de Validade],0),5),""))</f>
        <v/>
      </c>
      <c r="Z35" s="90" t="str">
        <f t="array" ref="Z35">IF($C35="","",IFERROR(INDEX(tbLanTreinamentos[],MATCH(LARGE(IF(IF(tbLanTreinamentos[Nome]=$C35,tbLanTreinamentos[Treinamento])=Z$7,tbLanTreinamentos[Data de Validade]),1),tbLanTreinamentos[Data de Validade],0),5),""))</f>
        <v/>
      </c>
    </row>
    <row r="36" spans="2:26" ht="21.95" customHeight="1" x14ac:dyDescent="0.2">
      <c r="B36" s="204">
        <v>29</v>
      </c>
      <c r="C36" s="241" t="str">
        <f>IF(CadFun!D36="","",CadFun!D36)</f>
        <v/>
      </c>
      <c r="D36" s="92" t="str">
        <f>IF($C36="","",IFERROR(INDEX(tbFuncionarios[],MATCH($C36,tbFuncionarios[Nome],0),2),""))</f>
        <v/>
      </c>
      <c r="E36" s="92" t="str">
        <f>IF($C36="","",IFERROR(INDEX(tbFuncionarios[],MATCH($C36,tbFuncionarios[Nome],0),23),""))</f>
        <v/>
      </c>
      <c r="F36" s="92" t="str">
        <f t="shared" ca="1" si="3"/>
        <v/>
      </c>
      <c r="G36" s="92" t="str">
        <f t="shared" ca="1" si="4"/>
        <v/>
      </c>
      <c r="H36" s="92" t="str">
        <f t="shared" ca="1" si="5"/>
        <v/>
      </c>
      <c r="I36" s="92" t="str">
        <f t="shared" ca="1" si="6"/>
        <v/>
      </c>
      <c r="J36" s="92" t="str">
        <f t="shared" ca="1" si="7"/>
        <v/>
      </c>
      <c r="K36" s="92" t="str">
        <f t="shared" ca="1" si="8"/>
        <v/>
      </c>
      <c r="L36" s="91" t="str">
        <f t="shared" ca="1" si="9"/>
        <v/>
      </c>
      <c r="M36" s="91" t="str">
        <f t="shared" ca="1" si="10"/>
        <v/>
      </c>
      <c r="N36" s="92" t="str">
        <f t="shared" ca="1" si="11"/>
        <v/>
      </c>
      <c r="O36" s="92" t="str">
        <f t="shared" ca="1" si="12"/>
        <v/>
      </c>
      <c r="Q36" s="90" t="str">
        <f t="array" ref="Q36">IF($C36="","",IFERROR(INDEX(tbLanTreinamentos[],MATCH(LARGE(IF(IF(tbLanTreinamentos[Nome]=$C36,tbLanTreinamentos[Treinamento])=Q$7,tbLanTreinamentos[Data de Validade]),1),tbLanTreinamentos[Data de Validade],0),5),""))</f>
        <v/>
      </c>
      <c r="R36" s="90" t="str">
        <f t="array" ref="R36">IF($C36="","",IFERROR(INDEX(tbLanTreinamentos[],MATCH(LARGE(IF(IF(tbLanTreinamentos[Nome]=$C36,tbLanTreinamentos[Treinamento])=R$7,tbLanTreinamentos[Data de Validade]),1),tbLanTreinamentos[Data de Validade],0),5),""))</f>
        <v/>
      </c>
      <c r="S36" s="90" t="str">
        <f t="array" ref="S36">IF($C36="","",IFERROR(INDEX(tbLanTreinamentos[],MATCH(LARGE(IF(IF(tbLanTreinamentos[Nome]=$C36,tbLanTreinamentos[Treinamento])=S$7,tbLanTreinamentos[Data de Validade]),1),tbLanTreinamentos[Data de Validade],0),5),""))</f>
        <v/>
      </c>
      <c r="T36" s="90" t="str">
        <f t="array" ref="T36">IF($C36="","",IFERROR(INDEX(tbLanTreinamentos[],MATCH(LARGE(IF(IF(tbLanTreinamentos[Nome]=$C36,tbLanTreinamentos[Treinamento])=T$7,tbLanTreinamentos[Data de Validade]),1),tbLanTreinamentos[Data de Validade],0),5),""))</f>
        <v/>
      </c>
      <c r="U36" s="90" t="str">
        <f t="array" ref="U36">IF($C36="","",IFERROR(INDEX(tbLanTreinamentos[],MATCH(LARGE(IF(IF(tbLanTreinamentos[Nome]=$C36,tbLanTreinamentos[Treinamento])=U$7,tbLanTreinamentos[Data de Validade]),1),tbLanTreinamentos[Data de Validade],0),5),""))</f>
        <v/>
      </c>
      <c r="V36" s="90" t="str">
        <f t="array" ref="V36">IF($C36="","",IFERROR(INDEX(tbLanTreinamentos[],MATCH(LARGE(IF(IF(tbLanTreinamentos[Nome]=$C36,tbLanTreinamentos[Treinamento])=V$7,tbLanTreinamentos[Data de Validade]),1),tbLanTreinamentos[Data de Validade],0),5),""))</f>
        <v/>
      </c>
      <c r="W36" s="90" t="str">
        <f t="array" ref="W36">IF($C36="","",IFERROR(INDEX(tbLanTreinamentos[],MATCH(LARGE(IF(IF(tbLanTreinamentos[Nome]=$C36,tbLanTreinamentos[Treinamento])=W$7,tbLanTreinamentos[Data de Validade]),1),tbLanTreinamentos[Data de Validade],0),5),""))</f>
        <v/>
      </c>
      <c r="X36" s="90" t="str">
        <f t="array" ref="X36">IF($C36="","",IFERROR(INDEX(tbLanTreinamentos[],MATCH(LARGE(IF(IF(tbLanTreinamentos[Nome]=$C36,tbLanTreinamentos[Treinamento])=X$7,tbLanTreinamentos[Data de Validade]),1),tbLanTreinamentos[Data de Validade],0),5),""))</f>
        <v/>
      </c>
      <c r="Y36" s="90" t="str">
        <f t="array" ref="Y36">IF($C36="","",IFERROR(INDEX(tbLanTreinamentos[],MATCH(LARGE(IF(IF(tbLanTreinamentos[Nome]=$C36,tbLanTreinamentos[Treinamento])=Y$7,tbLanTreinamentos[Data de Validade]),1),tbLanTreinamentos[Data de Validade],0),5),""))</f>
        <v/>
      </c>
      <c r="Z36" s="90" t="str">
        <f t="array" ref="Z36">IF($C36="","",IFERROR(INDEX(tbLanTreinamentos[],MATCH(LARGE(IF(IF(tbLanTreinamentos[Nome]=$C36,tbLanTreinamentos[Treinamento])=Z$7,tbLanTreinamentos[Data de Validade]),1),tbLanTreinamentos[Data de Validade],0),5),""))</f>
        <v/>
      </c>
    </row>
    <row r="37" spans="2:26" ht="21.95" customHeight="1" x14ac:dyDescent="0.2">
      <c r="B37" s="204">
        <v>30</v>
      </c>
      <c r="C37" s="241" t="str">
        <f>IF(CadFun!D37="","",CadFun!D37)</f>
        <v/>
      </c>
      <c r="D37" s="92" t="str">
        <f>IF($C37="","",IFERROR(INDEX(tbFuncionarios[],MATCH($C37,tbFuncionarios[Nome],0),2),""))</f>
        <v/>
      </c>
      <c r="E37" s="92" t="str">
        <f>IF($C37="","",IFERROR(INDEX(tbFuncionarios[],MATCH($C37,tbFuncionarios[Nome],0),23),""))</f>
        <v/>
      </c>
      <c r="F37" s="92" t="str">
        <f t="shared" ca="1" si="3"/>
        <v/>
      </c>
      <c r="G37" s="92" t="str">
        <f t="shared" ca="1" si="4"/>
        <v/>
      </c>
      <c r="H37" s="92" t="str">
        <f t="shared" ca="1" si="5"/>
        <v/>
      </c>
      <c r="I37" s="92" t="str">
        <f t="shared" ca="1" si="6"/>
        <v/>
      </c>
      <c r="J37" s="92" t="str">
        <f t="shared" ca="1" si="7"/>
        <v/>
      </c>
      <c r="K37" s="92" t="str">
        <f t="shared" ca="1" si="8"/>
        <v/>
      </c>
      <c r="L37" s="91" t="str">
        <f t="shared" ca="1" si="9"/>
        <v/>
      </c>
      <c r="M37" s="91" t="str">
        <f t="shared" ca="1" si="10"/>
        <v/>
      </c>
      <c r="N37" s="92" t="str">
        <f t="shared" ca="1" si="11"/>
        <v/>
      </c>
      <c r="O37" s="92" t="str">
        <f t="shared" ca="1" si="12"/>
        <v/>
      </c>
      <c r="Q37" s="90" t="str">
        <f t="array" ref="Q37">IF($C37="","",IFERROR(INDEX(tbLanTreinamentos[],MATCH(LARGE(IF(IF(tbLanTreinamentos[Nome]=$C37,tbLanTreinamentos[Treinamento])=Q$7,tbLanTreinamentos[Data de Validade]),1),tbLanTreinamentos[Data de Validade],0),5),""))</f>
        <v/>
      </c>
      <c r="R37" s="90" t="str">
        <f t="array" ref="R37">IF($C37="","",IFERROR(INDEX(tbLanTreinamentos[],MATCH(LARGE(IF(IF(tbLanTreinamentos[Nome]=$C37,tbLanTreinamentos[Treinamento])=R$7,tbLanTreinamentos[Data de Validade]),1),tbLanTreinamentos[Data de Validade],0),5),""))</f>
        <v/>
      </c>
      <c r="S37" s="90" t="str">
        <f t="array" ref="S37">IF($C37="","",IFERROR(INDEX(tbLanTreinamentos[],MATCH(LARGE(IF(IF(tbLanTreinamentos[Nome]=$C37,tbLanTreinamentos[Treinamento])=S$7,tbLanTreinamentos[Data de Validade]),1),tbLanTreinamentos[Data de Validade],0),5),""))</f>
        <v/>
      </c>
      <c r="T37" s="90" t="str">
        <f t="array" ref="T37">IF($C37="","",IFERROR(INDEX(tbLanTreinamentos[],MATCH(LARGE(IF(IF(tbLanTreinamentos[Nome]=$C37,tbLanTreinamentos[Treinamento])=T$7,tbLanTreinamentos[Data de Validade]),1),tbLanTreinamentos[Data de Validade],0),5),""))</f>
        <v/>
      </c>
      <c r="U37" s="90" t="str">
        <f t="array" ref="U37">IF($C37="","",IFERROR(INDEX(tbLanTreinamentos[],MATCH(LARGE(IF(IF(tbLanTreinamentos[Nome]=$C37,tbLanTreinamentos[Treinamento])=U$7,tbLanTreinamentos[Data de Validade]),1),tbLanTreinamentos[Data de Validade],0),5),""))</f>
        <v/>
      </c>
      <c r="V37" s="90" t="str">
        <f t="array" ref="V37">IF($C37="","",IFERROR(INDEX(tbLanTreinamentos[],MATCH(LARGE(IF(IF(tbLanTreinamentos[Nome]=$C37,tbLanTreinamentos[Treinamento])=V$7,tbLanTreinamentos[Data de Validade]),1),tbLanTreinamentos[Data de Validade],0),5),""))</f>
        <v/>
      </c>
      <c r="W37" s="90" t="str">
        <f t="array" ref="W37">IF($C37="","",IFERROR(INDEX(tbLanTreinamentos[],MATCH(LARGE(IF(IF(tbLanTreinamentos[Nome]=$C37,tbLanTreinamentos[Treinamento])=W$7,tbLanTreinamentos[Data de Validade]),1),tbLanTreinamentos[Data de Validade],0),5),""))</f>
        <v/>
      </c>
      <c r="X37" s="90" t="str">
        <f t="array" ref="X37">IF($C37="","",IFERROR(INDEX(tbLanTreinamentos[],MATCH(LARGE(IF(IF(tbLanTreinamentos[Nome]=$C37,tbLanTreinamentos[Treinamento])=X$7,tbLanTreinamentos[Data de Validade]),1),tbLanTreinamentos[Data de Validade],0),5),""))</f>
        <v/>
      </c>
      <c r="Y37" s="90" t="str">
        <f t="array" ref="Y37">IF($C37="","",IFERROR(INDEX(tbLanTreinamentos[],MATCH(LARGE(IF(IF(tbLanTreinamentos[Nome]=$C37,tbLanTreinamentos[Treinamento])=Y$7,tbLanTreinamentos[Data de Validade]),1),tbLanTreinamentos[Data de Validade],0),5),""))</f>
        <v/>
      </c>
      <c r="Z37" s="90" t="str">
        <f t="array" ref="Z37">IF($C37="","",IFERROR(INDEX(tbLanTreinamentos[],MATCH(LARGE(IF(IF(tbLanTreinamentos[Nome]=$C37,tbLanTreinamentos[Treinamento])=Z$7,tbLanTreinamentos[Data de Validade]),1),tbLanTreinamentos[Data de Validade],0),5),""))</f>
        <v/>
      </c>
    </row>
    <row r="38" spans="2:26" ht="21.95" customHeight="1" x14ac:dyDescent="0.2">
      <c r="B38" s="204">
        <v>31</v>
      </c>
      <c r="C38" s="241" t="str">
        <f>IF(CadFun!D38="","",CadFun!D38)</f>
        <v/>
      </c>
      <c r="D38" s="92" t="str">
        <f>IF($C38="","",IFERROR(INDEX(tbFuncionarios[],MATCH($C38,tbFuncionarios[Nome],0),2),""))</f>
        <v/>
      </c>
      <c r="E38" s="92" t="str">
        <f>IF($C38="","",IFERROR(INDEX(tbFuncionarios[],MATCH($C38,tbFuncionarios[Nome],0),23),""))</f>
        <v/>
      </c>
      <c r="F38" s="92" t="str">
        <f t="shared" ca="1" si="3"/>
        <v/>
      </c>
      <c r="G38" s="92" t="str">
        <f t="shared" ca="1" si="4"/>
        <v/>
      </c>
      <c r="H38" s="92" t="str">
        <f t="shared" ca="1" si="5"/>
        <v/>
      </c>
      <c r="I38" s="92" t="str">
        <f t="shared" ca="1" si="6"/>
        <v/>
      </c>
      <c r="J38" s="92" t="str">
        <f t="shared" ca="1" si="7"/>
        <v/>
      </c>
      <c r="K38" s="92" t="str">
        <f t="shared" ca="1" si="8"/>
        <v/>
      </c>
      <c r="L38" s="91" t="str">
        <f t="shared" ca="1" si="9"/>
        <v/>
      </c>
      <c r="M38" s="91" t="str">
        <f t="shared" ca="1" si="10"/>
        <v/>
      </c>
      <c r="N38" s="92" t="str">
        <f t="shared" ca="1" si="11"/>
        <v/>
      </c>
      <c r="O38" s="92" t="str">
        <f t="shared" ca="1" si="12"/>
        <v/>
      </c>
      <c r="Q38" s="90" t="str">
        <f t="array" ref="Q38">IF($C38="","",IFERROR(INDEX(tbLanTreinamentos[],MATCH(LARGE(IF(IF(tbLanTreinamentos[Nome]=$C38,tbLanTreinamentos[Treinamento])=Q$7,tbLanTreinamentos[Data de Validade]),1),tbLanTreinamentos[Data de Validade],0),5),""))</f>
        <v/>
      </c>
      <c r="R38" s="90" t="str">
        <f t="array" ref="R38">IF($C38="","",IFERROR(INDEX(tbLanTreinamentos[],MATCH(LARGE(IF(IF(tbLanTreinamentos[Nome]=$C38,tbLanTreinamentos[Treinamento])=R$7,tbLanTreinamentos[Data de Validade]),1),tbLanTreinamentos[Data de Validade],0),5),""))</f>
        <v/>
      </c>
      <c r="S38" s="90" t="str">
        <f t="array" ref="S38">IF($C38="","",IFERROR(INDEX(tbLanTreinamentos[],MATCH(LARGE(IF(IF(tbLanTreinamentos[Nome]=$C38,tbLanTreinamentos[Treinamento])=S$7,tbLanTreinamentos[Data de Validade]),1),tbLanTreinamentos[Data de Validade],0),5),""))</f>
        <v/>
      </c>
      <c r="T38" s="90" t="str">
        <f t="array" ref="T38">IF($C38="","",IFERROR(INDEX(tbLanTreinamentos[],MATCH(LARGE(IF(IF(tbLanTreinamentos[Nome]=$C38,tbLanTreinamentos[Treinamento])=T$7,tbLanTreinamentos[Data de Validade]),1),tbLanTreinamentos[Data de Validade],0),5),""))</f>
        <v/>
      </c>
      <c r="U38" s="90" t="str">
        <f t="array" ref="U38">IF($C38="","",IFERROR(INDEX(tbLanTreinamentos[],MATCH(LARGE(IF(IF(tbLanTreinamentos[Nome]=$C38,tbLanTreinamentos[Treinamento])=U$7,tbLanTreinamentos[Data de Validade]),1),tbLanTreinamentos[Data de Validade],0),5),""))</f>
        <v/>
      </c>
      <c r="V38" s="90" t="str">
        <f t="array" ref="V38">IF($C38="","",IFERROR(INDEX(tbLanTreinamentos[],MATCH(LARGE(IF(IF(tbLanTreinamentos[Nome]=$C38,tbLanTreinamentos[Treinamento])=V$7,tbLanTreinamentos[Data de Validade]),1),tbLanTreinamentos[Data de Validade],0),5),""))</f>
        <v/>
      </c>
      <c r="W38" s="90" t="str">
        <f t="array" ref="W38">IF($C38="","",IFERROR(INDEX(tbLanTreinamentos[],MATCH(LARGE(IF(IF(tbLanTreinamentos[Nome]=$C38,tbLanTreinamentos[Treinamento])=W$7,tbLanTreinamentos[Data de Validade]),1),tbLanTreinamentos[Data de Validade],0),5),""))</f>
        <v/>
      </c>
      <c r="X38" s="90" t="str">
        <f t="array" ref="X38">IF($C38="","",IFERROR(INDEX(tbLanTreinamentos[],MATCH(LARGE(IF(IF(tbLanTreinamentos[Nome]=$C38,tbLanTreinamentos[Treinamento])=X$7,tbLanTreinamentos[Data de Validade]),1),tbLanTreinamentos[Data de Validade],0),5),""))</f>
        <v/>
      </c>
      <c r="Y38" s="90" t="str">
        <f t="array" ref="Y38">IF($C38="","",IFERROR(INDEX(tbLanTreinamentos[],MATCH(LARGE(IF(IF(tbLanTreinamentos[Nome]=$C38,tbLanTreinamentos[Treinamento])=Y$7,tbLanTreinamentos[Data de Validade]),1),tbLanTreinamentos[Data de Validade],0),5),""))</f>
        <v/>
      </c>
      <c r="Z38" s="90" t="str">
        <f t="array" ref="Z38">IF($C38="","",IFERROR(INDEX(tbLanTreinamentos[],MATCH(LARGE(IF(IF(tbLanTreinamentos[Nome]=$C38,tbLanTreinamentos[Treinamento])=Z$7,tbLanTreinamentos[Data de Validade]),1),tbLanTreinamentos[Data de Validade],0),5),""))</f>
        <v/>
      </c>
    </row>
    <row r="39" spans="2:26" ht="21.95" customHeight="1" x14ac:dyDescent="0.2">
      <c r="B39" s="204">
        <v>32</v>
      </c>
      <c r="C39" s="241" t="str">
        <f>IF(CadFun!D39="","",CadFun!D39)</f>
        <v/>
      </c>
      <c r="D39" s="92" t="str">
        <f>IF($C39="","",IFERROR(INDEX(tbFuncionarios[],MATCH($C39,tbFuncionarios[Nome],0),2),""))</f>
        <v/>
      </c>
      <c r="E39" s="92" t="str">
        <f>IF($C39="","",IFERROR(INDEX(tbFuncionarios[],MATCH($C39,tbFuncionarios[Nome],0),23),""))</f>
        <v/>
      </c>
      <c r="F39" s="92" t="str">
        <f t="shared" ca="1" si="3"/>
        <v/>
      </c>
      <c r="G39" s="92" t="str">
        <f t="shared" ca="1" si="4"/>
        <v/>
      </c>
      <c r="H39" s="92" t="str">
        <f t="shared" ca="1" si="5"/>
        <v/>
      </c>
      <c r="I39" s="92" t="str">
        <f t="shared" ca="1" si="6"/>
        <v/>
      </c>
      <c r="J39" s="92" t="str">
        <f t="shared" ca="1" si="7"/>
        <v/>
      </c>
      <c r="K39" s="92" t="str">
        <f t="shared" ca="1" si="8"/>
        <v/>
      </c>
      <c r="L39" s="91" t="str">
        <f t="shared" ca="1" si="9"/>
        <v/>
      </c>
      <c r="M39" s="91" t="str">
        <f t="shared" ca="1" si="10"/>
        <v/>
      </c>
      <c r="N39" s="92" t="str">
        <f t="shared" ca="1" si="11"/>
        <v/>
      </c>
      <c r="O39" s="92" t="str">
        <f t="shared" ca="1" si="12"/>
        <v/>
      </c>
      <c r="Q39" s="90" t="str">
        <f t="array" ref="Q39">IF($C39="","",IFERROR(INDEX(tbLanTreinamentos[],MATCH(LARGE(IF(IF(tbLanTreinamentos[Nome]=$C39,tbLanTreinamentos[Treinamento])=Q$7,tbLanTreinamentos[Data de Validade]),1),tbLanTreinamentos[Data de Validade],0),5),""))</f>
        <v/>
      </c>
      <c r="R39" s="90" t="str">
        <f t="array" ref="R39">IF($C39="","",IFERROR(INDEX(tbLanTreinamentos[],MATCH(LARGE(IF(IF(tbLanTreinamentos[Nome]=$C39,tbLanTreinamentos[Treinamento])=R$7,tbLanTreinamentos[Data de Validade]),1),tbLanTreinamentos[Data de Validade],0),5),""))</f>
        <v/>
      </c>
      <c r="S39" s="90" t="str">
        <f t="array" ref="S39">IF($C39="","",IFERROR(INDEX(tbLanTreinamentos[],MATCH(LARGE(IF(IF(tbLanTreinamentos[Nome]=$C39,tbLanTreinamentos[Treinamento])=S$7,tbLanTreinamentos[Data de Validade]),1),tbLanTreinamentos[Data de Validade],0),5),""))</f>
        <v/>
      </c>
      <c r="T39" s="90" t="str">
        <f t="array" ref="T39">IF($C39="","",IFERROR(INDEX(tbLanTreinamentos[],MATCH(LARGE(IF(IF(tbLanTreinamentos[Nome]=$C39,tbLanTreinamentos[Treinamento])=T$7,tbLanTreinamentos[Data de Validade]),1),tbLanTreinamentos[Data de Validade],0),5),""))</f>
        <v/>
      </c>
      <c r="U39" s="90" t="str">
        <f t="array" ref="U39">IF($C39="","",IFERROR(INDEX(tbLanTreinamentos[],MATCH(LARGE(IF(IF(tbLanTreinamentos[Nome]=$C39,tbLanTreinamentos[Treinamento])=U$7,tbLanTreinamentos[Data de Validade]),1),tbLanTreinamentos[Data de Validade],0),5),""))</f>
        <v/>
      </c>
      <c r="V39" s="90" t="str">
        <f t="array" ref="V39">IF($C39="","",IFERROR(INDEX(tbLanTreinamentos[],MATCH(LARGE(IF(IF(tbLanTreinamentos[Nome]=$C39,tbLanTreinamentos[Treinamento])=V$7,tbLanTreinamentos[Data de Validade]),1),tbLanTreinamentos[Data de Validade],0),5),""))</f>
        <v/>
      </c>
      <c r="W39" s="90" t="str">
        <f t="array" ref="W39">IF($C39="","",IFERROR(INDEX(tbLanTreinamentos[],MATCH(LARGE(IF(IF(tbLanTreinamentos[Nome]=$C39,tbLanTreinamentos[Treinamento])=W$7,tbLanTreinamentos[Data de Validade]),1),tbLanTreinamentos[Data de Validade],0),5),""))</f>
        <v/>
      </c>
      <c r="X39" s="90" t="str">
        <f t="array" ref="X39">IF($C39="","",IFERROR(INDEX(tbLanTreinamentos[],MATCH(LARGE(IF(IF(tbLanTreinamentos[Nome]=$C39,tbLanTreinamentos[Treinamento])=X$7,tbLanTreinamentos[Data de Validade]),1),tbLanTreinamentos[Data de Validade],0),5),""))</f>
        <v/>
      </c>
      <c r="Y39" s="90" t="str">
        <f t="array" ref="Y39">IF($C39="","",IFERROR(INDEX(tbLanTreinamentos[],MATCH(LARGE(IF(IF(tbLanTreinamentos[Nome]=$C39,tbLanTreinamentos[Treinamento])=Y$7,tbLanTreinamentos[Data de Validade]),1),tbLanTreinamentos[Data de Validade],0),5),""))</f>
        <v/>
      </c>
      <c r="Z39" s="90" t="str">
        <f t="array" ref="Z39">IF($C39="","",IFERROR(INDEX(tbLanTreinamentos[],MATCH(LARGE(IF(IF(tbLanTreinamentos[Nome]=$C39,tbLanTreinamentos[Treinamento])=Z$7,tbLanTreinamentos[Data de Validade]),1),tbLanTreinamentos[Data de Validade],0),5),""))</f>
        <v/>
      </c>
    </row>
    <row r="40" spans="2:26" ht="21.95" customHeight="1" x14ac:dyDescent="0.2">
      <c r="B40" s="204">
        <v>33</v>
      </c>
      <c r="C40" s="241" t="str">
        <f>IF(CadFun!D40="","",CadFun!D40)</f>
        <v/>
      </c>
      <c r="D40" s="92" t="str">
        <f>IF($C40="","",IFERROR(INDEX(tbFuncionarios[],MATCH($C40,tbFuncionarios[Nome],0),2),""))</f>
        <v/>
      </c>
      <c r="E40" s="92" t="str">
        <f>IF($C40="","",IFERROR(INDEX(tbFuncionarios[],MATCH($C40,tbFuncionarios[Nome],0),23),""))</f>
        <v/>
      </c>
      <c r="F40" s="92" t="str">
        <f t="shared" ca="1" si="3"/>
        <v/>
      </c>
      <c r="G40" s="92" t="str">
        <f t="shared" ca="1" si="4"/>
        <v/>
      </c>
      <c r="H40" s="92" t="str">
        <f t="shared" ca="1" si="5"/>
        <v/>
      </c>
      <c r="I40" s="92" t="str">
        <f t="shared" ca="1" si="6"/>
        <v/>
      </c>
      <c r="J40" s="92" t="str">
        <f t="shared" ca="1" si="7"/>
        <v/>
      </c>
      <c r="K40" s="92" t="str">
        <f t="shared" ca="1" si="8"/>
        <v/>
      </c>
      <c r="L40" s="91" t="str">
        <f t="shared" ca="1" si="9"/>
        <v/>
      </c>
      <c r="M40" s="91" t="str">
        <f t="shared" ca="1" si="10"/>
        <v/>
      </c>
      <c r="N40" s="92" t="str">
        <f t="shared" ca="1" si="11"/>
        <v/>
      </c>
      <c r="O40" s="92" t="str">
        <f t="shared" ca="1" si="12"/>
        <v/>
      </c>
      <c r="Q40" s="90" t="str">
        <f t="array" ref="Q40">IF($C40="","",IFERROR(INDEX(tbLanTreinamentos[],MATCH(LARGE(IF(IF(tbLanTreinamentos[Nome]=$C40,tbLanTreinamentos[Treinamento])=Q$7,tbLanTreinamentos[Data de Validade]),1),tbLanTreinamentos[Data de Validade],0),5),""))</f>
        <v/>
      </c>
      <c r="R40" s="90" t="str">
        <f t="array" ref="R40">IF($C40="","",IFERROR(INDEX(tbLanTreinamentos[],MATCH(LARGE(IF(IF(tbLanTreinamentos[Nome]=$C40,tbLanTreinamentos[Treinamento])=R$7,tbLanTreinamentos[Data de Validade]),1),tbLanTreinamentos[Data de Validade],0),5),""))</f>
        <v/>
      </c>
      <c r="S40" s="90" t="str">
        <f t="array" ref="S40">IF($C40="","",IFERROR(INDEX(tbLanTreinamentos[],MATCH(LARGE(IF(IF(tbLanTreinamentos[Nome]=$C40,tbLanTreinamentos[Treinamento])=S$7,tbLanTreinamentos[Data de Validade]),1),tbLanTreinamentos[Data de Validade],0),5),""))</f>
        <v/>
      </c>
      <c r="T40" s="90" t="str">
        <f t="array" ref="T40">IF($C40="","",IFERROR(INDEX(tbLanTreinamentos[],MATCH(LARGE(IF(IF(tbLanTreinamentos[Nome]=$C40,tbLanTreinamentos[Treinamento])=T$7,tbLanTreinamentos[Data de Validade]),1),tbLanTreinamentos[Data de Validade],0),5),""))</f>
        <v/>
      </c>
      <c r="U40" s="90" t="str">
        <f t="array" ref="U40">IF($C40="","",IFERROR(INDEX(tbLanTreinamentos[],MATCH(LARGE(IF(IF(tbLanTreinamentos[Nome]=$C40,tbLanTreinamentos[Treinamento])=U$7,tbLanTreinamentos[Data de Validade]),1),tbLanTreinamentos[Data de Validade],0),5),""))</f>
        <v/>
      </c>
      <c r="V40" s="90" t="str">
        <f t="array" ref="V40">IF($C40="","",IFERROR(INDEX(tbLanTreinamentos[],MATCH(LARGE(IF(IF(tbLanTreinamentos[Nome]=$C40,tbLanTreinamentos[Treinamento])=V$7,tbLanTreinamentos[Data de Validade]),1),tbLanTreinamentos[Data de Validade],0),5),""))</f>
        <v/>
      </c>
      <c r="W40" s="90" t="str">
        <f t="array" ref="W40">IF($C40="","",IFERROR(INDEX(tbLanTreinamentos[],MATCH(LARGE(IF(IF(tbLanTreinamentos[Nome]=$C40,tbLanTreinamentos[Treinamento])=W$7,tbLanTreinamentos[Data de Validade]),1),tbLanTreinamentos[Data de Validade],0),5),""))</f>
        <v/>
      </c>
      <c r="X40" s="90" t="str">
        <f t="array" ref="X40">IF($C40="","",IFERROR(INDEX(tbLanTreinamentos[],MATCH(LARGE(IF(IF(tbLanTreinamentos[Nome]=$C40,tbLanTreinamentos[Treinamento])=X$7,tbLanTreinamentos[Data de Validade]),1),tbLanTreinamentos[Data de Validade],0),5),""))</f>
        <v/>
      </c>
      <c r="Y40" s="90" t="str">
        <f t="array" ref="Y40">IF($C40="","",IFERROR(INDEX(tbLanTreinamentos[],MATCH(LARGE(IF(IF(tbLanTreinamentos[Nome]=$C40,tbLanTreinamentos[Treinamento])=Y$7,tbLanTreinamentos[Data de Validade]),1),tbLanTreinamentos[Data de Validade],0),5),""))</f>
        <v/>
      </c>
      <c r="Z40" s="90" t="str">
        <f t="array" ref="Z40">IF($C40="","",IFERROR(INDEX(tbLanTreinamentos[],MATCH(LARGE(IF(IF(tbLanTreinamentos[Nome]=$C40,tbLanTreinamentos[Treinamento])=Z$7,tbLanTreinamentos[Data de Validade]),1),tbLanTreinamentos[Data de Validade],0),5),""))</f>
        <v/>
      </c>
    </row>
    <row r="41" spans="2:26" ht="21.95" customHeight="1" x14ac:dyDescent="0.2">
      <c r="B41" s="204">
        <v>34</v>
      </c>
      <c r="C41" s="241" t="str">
        <f>IF(CadFun!D41="","",CadFun!D41)</f>
        <v/>
      </c>
      <c r="D41" s="92" t="str">
        <f>IF($C41="","",IFERROR(INDEX(tbFuncionarios[],MATCH($C41,tbFuncionarios[Nome],0),2),""))</f>
        <v/>
      </c>
      <c r="E41" s="92" t="str">
        <f>IF($C41="","",IFERROR(INDEX(tbFuncionarios[],MATCH($C41,tbFuncionarios[Nome],0),23),""))</f>
        <v/>
      </c>
      <c r="F41" s="92" t="str">
        <f t="shared" ca="1" si="3"/>
        <v/>
      </c>
      <c r="G41" s="92" t="str">
        <f t="shared" ca="1" si="4"/>
        <v/>
      </c>
      <c r="H41" s="92" t="str">
        <f t="shared" ca="1" si="5"/>
        <v/>
      </c>
      <c r="I41" s="92" t="str">
        <f t="shared" ca="1" si="6"/>
        <v/>
      </c>
      <c r="J41" s="92" t="str">
        <f t="shared" ca="1" si="7"/>
        <v/>
      </c>
      <c r="K41" s="92" t="str">
        <f t="shared" ca="1" si="8"/>
        <v/>
      </c>
      <c r="L41" s="91" t="str">
        <f t="shared" ca="1" si="9"/>
        <v/>
      </c>
      <c r="M41" s="91" t="str">
        <f t="shared" ca="1" si="10"/>
        <v/>
      </c>
      <c r="N41" s="92" t="str">
        <f t="shared" ca="1" si="11"/>
        <v/>
      </c>
      <c r="O41" s="92" t="str">
        <f t="shared" ca="1" si="12"/>
        <v/>
      </c>
      <c r="Q41" s="90" t="str">
        <f t="array" ref="Q41">IF($C41="","",IFERROR(INDEX(tbLanTreinamentos[],MATCH(LARGE(IF(IF(tbLanTreinamentos[Nome]=$C41,tbLanTreinamentos[Treinamento])=Q$7,tbLanTreinamentos[Data de Validade]),1),tbLanTreinamentos[Data de Validade],0),5),""))</f>
        <v/>
      </c>
      <c r="R41" s="90" t="str">
        <f t="array" ref="R41">IF($C41="","",IFERROR(INDEX(tbLanTreinamentos[],MATCH(LARGE(IF(IF(tbLanTreinamentos[Nome]=$C41,tbLanTreinamentos[Treinamento])=R$7,tbLanTreinamentos[Data de Validade]),1),tbLanTreinamentos[Data de Validade],0),5),""))</f>
        <v/>
      </c>
      <c r="S41" s="90" t="str">
        <f t="array" ref="S41">IF($C41="","",IFERROR(INDEX(tbLanTreinamentos[],MATCH(LARGE(IF(IF(tbLanTreinamentos[Nome]=$C41,tbLanTreinamentos[Treinamento])=S$7,tbLanTreinamentos[Data de Validade]),1),tbLanTreinamentos[Data de Validade],0),5),""))</f>
        <v/>
      </c>
      <c r="T41" s="90" t="str">
        <f t="array" ref="T41">IF($C41="","",IFERROR(INDEX(tbLanTreinamentos[],MATCH(LARGE(IF(IF(tbLanTreinamentos[Nome]=$C41,tbLanTreinamentos[Treinamento])=T$7,tbLanTreinamentos[Data de Validade]),1),tbLanTreinamentos[Data de Validade],0),5),""))</f>
        <v/>
      </c>
      <c r="U41" s="90" t="str">
        <f t="array" ref="U41">IF($C41="","",IFERROR(INDEX(tbLanTreinamentos[],MATCH(LARGE(IF(IF(tbLanTreinamentos[Nome]=$C41,tbLanTreinamentos[Treinamento])=U$7,tbLanTreinamentos[Data de Validade]),1),tbLanTreinamentos[Data de Validade],0),5),""))</f>
        <v/>
      </c>
      <c r="V41" s="90" t="str">
        <f t="array" ref="V41">IF($C41="","",IFERROR(INDEX(tbLanTreinamentos[],MATCH(LARGE(IF(IF(tbLanTreinamentos[Nome]=$C41,tbLanTreinamentos[Treinamento])=V$7,tbLanTreinamentos[Data de Validade]),1),tbLanTreinamentos[Data de Validade],0),5),""))</f>
        <v/>
      </c>
      <c r="W41" s="90" t="str">
        <f t="array" ref="W41">IF($C41="","",IFERROR(INDEX(tbLanTreinamentos[],MATCH(LARGE(IF(IF(tbLanTreinamentos[Nome]=$C41,tbLanTreinamentos[Treinamento])=W$7,tbLanTreinamentos[Data de Validade]),1),tbLanTreinamentos[Data de Validade],0),5),""))</f>
        <v/>
      </c>
      <c r="X41" s="90" t="str">
        <f t="array" ref="X41">IF($C41="","",IFERROR(INDEX(tbLanTreinamentos[],MATCH(LARGE(IF(IF(tbLanTreinamentos[Nome]=$C41,tbLanTreinamentos[Treinamento])=X$7,tbLanTreinamentos[Data de Validade]),1),tbLanTreinamentos[Data de Validade],0),5),""))</f>
        <v/>
      </c>
      <c r="Y41" s="90" t="str">
        <f t="array" ref="Y41">IF($C41="","",IFERROR(INDEX(tbLanTreinamentos[],MATCH(LARGE(IF(IF(tbLanTreinamentos[Nome]=$C41,tbLanTreinamentos[Treinamento])=Y$7,tbLanTreinamentos[Data de Validade]),1),tbLanTreinamentos[Data de Validade],0),5),""))</f>
        <v/>
      </c>
      <c r="Z41" s="90" t="str">
        <f t="array" ref="Z41">IF($C41="","",IFERROR(INDEX(tbLanTreinamentos[],MATCH(LARGE(IF(IF(tbLanTreinamentos[Nome]=$C41,tbLanTreinamentos[Treinamento])=Z$7,tbLanTreinamentos[Data de Validade]),1),tbLanTreinamentos[Data de Validade],0),5),""))</f>
        <v/>
      </c>
    </row>
    <row r="42" spans="2:26" ht="21.95" customHeight="1" x14ac:dyDescent="0.2">
      <c r="B42" s="204">
        <v>35</v>
      </c>
      <c r="C42" s="241" t="str">
        <f>IF(CadFun!D42="","",CadFun!D42)</f>
        <v/>
      </c>
      <c r="D42" s="92" t="str">
        <f>IF($C42="","",IFERROR(INDEX(tbFuncionarios[],MATCH($C42,tbFuncionarios[Nome],0),2),""))</f>
        <v/>
      </c>
      <c r="E42" s="92" t="str">
        <f>IF($C42="","",IFERROR(INDEX(tbFuncionarios[],MATCH($C42,tbFuncionarios[Nome],0),23),""))</f>
        <v/>
      </c>
      <c r="F42" s="92" t="str">
        <f t="shared" ca="1" si="3"/>
        <v/>
      </c>
      <c r="G42" s="92" t="str">
        <f t="shared" ca="1" si="4"/>
        <v/>
      </c>
      <c r="H42" s="92" t="str">
        <f t="shared" ca="1" si="5"/>
        <v/>
      </c>
      <c r="I42" s="92" t="str">
        <f t="shared" ca="1" si="6"/>
        <v/>
      </c>
      <c r="J42" s="92" t="str">
        <f t="shared" ca="1" si="7"/>
        <v/>
      </c>
      <c r="K42" s="92" t="str">
        <f t="shared" ca="1" si="8"/>
        <v/>
      </c>
      <c r="L42" s="91" t="str">
        <f t="shared" ca="1" si="9"/>
        <v/>
      </c>
      <c r="M42" s="91" t="str">
        <f t="shared" ca="1" si="10"/>
        <v/>
      </c>
      <c r="N42" s="92" t="str">
        <f t="shared" ca="1" si="11"/>
        <v/>
      </c>
      <c r="O42" s="92" t="str">
        <f t="shared" ca="1" si="12"/>
        <v/>
      </c>
      <c r="Q42" s="90" t="str">
        <f t="array" ref="Q42">IF($C42="","",IFERROR(INDEX(tbLanTreinamentos[],MATCH(LARGE(IF(IF(tbLanTreinamentos[Nome]=$C42,tbLanTreinamentos[Treinamento])=Q$7,tbLanTreinamentos[Data de Validade]),1),tbLanTreinamentos[Data de Validade],0),5),""))</f>
        <v/>
      </c>
      <c r="R42" s="90" t="str">
        <f t="array" ref="R42">IF($C42="","",IFERROR(INDEX(tbLanTreinamentos[],MATCH(LARGE(IF(IF(tbLanTreinamentos[Nome]=$C42,tbLanTreinamentos[Treinamento])=R$7,tbLanTreinamentos[Data de Validade]),1),tbLanTreinamentos[Data de Validade],0),5),""))</f>
        <v/>
      </c>
      <c r="S42" s="90" t="str">
        <f t="array" ref="S42">IF($C42="","",IFERROR(INDEX(tbLanTreinamentos[],MATCH(LARGE(IF(IF(tbLanTreinamentos[Nome]=$C42,tbLanTreinamentos[Treinamento])=S$7,tbLanTreinamentos[Data de Validade]),1),tbLanTreinamentos[Data de Validade],0),5),""))</f>
        <v/>
      </c>
      <c r="T42" s="90" t="str">
        <f t="array" ref="T42">IF($C42="","",IFERROR(INDEX(tbLanTreinamentos[],MATCH(LARGE(IF(IF(tbLanTreinamentos[Nome]=$C42,tbLanTreinamentos[Treinamento])=T$7,tbLanTreinamentos[Data de Validade]),1),tbLanTreinamentos[Data de Validade],0),5),""))</f>
        <v/>
      </c>
      <c r="U42" s="90" t="str">
        <f t="array" ref="U42">IF($C42="","",IFERROR(INDEX(tbLanTreinamentos[],MATCH(LARGE(IF(IF(tbLanTreinamentos[Nome]=$C42,tbLanTreinamentos[Treinamento])=U$7,tbLanTreinamentos[Data de Validade]),1),tbLanTreinamentos[Data de Validade],0),5),""))</f>
        <v/>
      </c>
      <c r="V42" s="90" t="str">
        <f t="array" ref="V42">IF($C42="","",IFERROR(INDEX(tbLanTreinamentos[],MATCH(LARGE(IF(IF(tbLanTreinamentos[Nome]=$C42,tbLanTreinamentos[Treinamento])=V$7,tbLanTreinamentos[Data de Validade]),1),tbLanTreinamentos[Data de Validade],0),5),""))</f>
        <v/>
      </c>
      <c r="W42" s="90" t="str">
        <f t="array" ref="W42">IF($C42="","",IFERROR(INDEX(tbLanTreinamentos[],MATCH(LARGE(IF(IF(tbLanTreinamentos[Nome]=$C42,tbLanTreinamentos[Treinamento])=W$7,tbLanTreinamentos[Data de Validade]),1),tbLanTreinamentos[Data de Validade],0),5),""))</f>
        <v/>
      </c>
      <c r="X42" s="90" t="str">
        <f t="array" ref="X42">IF($C42="","",IFERROR(INDEX(tbLanTreinamentos[],MATCH(LARGE(IF(IF(tbLanTreinamentos[Nome]=$C42,tbLanTreinamentos[Treinamento])=X$7,tbLanTreinamentos[Data de Validade]),1),tbLanTreinamentos[Data de Validade],0),5),""))</f>
        <v/>
      </c>
      <c r="Y42" s="90" t="str">
        <f t="array" ref="Y42">IF($C42="","",IFERROR(INDEX(tbLanTreinamentos[],MATCH(LARGE(IF(IF(tbLanTreinamentos[Nome]=$C42,tbLanTreinamentos[Treinamento])=Y$7,tbLanTreinamentos[Data de Validade]),1),tbLanTreinamentos[Data de Validade],0),5),""))</f>
        <v/>
      </c>
      <c r="Z42" s="90" t="str">
        <f t="array" ref="Z42">IF($C42="","",IFERROR(INDEX(tbLanTreinamentos[],MATCH(LARGE(IF(IF(tbLanTreinamentos[Nome]=$C42,tbLanTreinamentos[Treinamento])=Z$7,tbLanTreinamentos[Data de Validade]),1),tbLanTreinamentos[Data de Validade],0),5),""))</f>
        <v/>
      </c>
    </row>
    <row r="43" spans="2:26" ht="21.95" customHeight="1" x14ac:dyDescent="0.2">
      <c r="B43" s="204">
        <v>36</v>
      </c>
      <c r="C43" s="241" t="str">
        <f>IF(CadFun!D43="","",CadFun!D43)</f>
        <v/>
      </c>
      <c r="D43" s="92" t="str">
        <f>IF($C43="","",IFERROR(INDEX(tbFuncionarios[],MATCH($C43,tbFuncionarios[Nome],0),2),""))</f>
        <v/>
      </c>
      <c r="E43" s="92" t="str">
        <f>IF($C43="","",IFERROR(INDEX(tbFuncionarios[],MATCH($C43,tbFuncionarios[Nome],0),23),""))</f>
        <v/>
      </c>
      <c r="F43" s="92" t="str">
        <f t="shared" ca="1" si="3"/>
        <v/>
      </c>
      <c r="G43" s="92" t="str">
        <f t="shared" ca="1" si="4"/>
        <v/>
      </c>
      <c r="H43" s="92" t="str">
        <f t="shared" ca="1" si="5"/>
        <v/>
      </c>
      <c r="I43" s="92" t="str">
        <f t="shared" ca="1" si="6"/>
        <v/>
      </c>
      <c r="J43" s="92" t="str">
        <f t="shared" ca="1" si="7"/>
        <v/>
      </c>
      <c r="K43" s="92" t="str">
        <f t="shared" ca="1" si="8"/>
        <v/>
      </c>
      <c r="L43" s="91" t="str">
        <f t="shared" ca="1" si="9"/>
        <v/>
      </c>
      <c r="M43" s="91" t="str">
        <f t="shared" ca="1" si="10"/>
        <v/>
      </c>
      <c r="N43" s="92" t="str">
        <f t="shared" ca="1" si="11"/>
        <v/>
      </c>
      <c r="O43" s="92" t="str">
        <f t="shared" ca="1" si="12"/>
        <v/>
      </c>
      <c r="Q43" s="90" t="str">
        <f t="array" ref="Q43">IF($C43="","",IFERROR(INDEX(tbLanTreinamentos[],MATCH(LARGE(IF(IF(tbLanTreinamentos[Nome]=$C43,tbLanTreinamentos[Treinamento])=Q$7,tbLanTreinamentos[Data de Validade]),1),tbLanTreinamentos[Data de Validade],0),5),""))</f>
        <v/>
      </c>
      <c r="R43" s="90" t="str">
        <f t="array" ref="R43">IF($C43="","",IFERROR(INDEX(tbLanTreinamentos[],MATCH(LARGE(IF(IF(tbLanTreinamentos[Nome]=$C43,tbLanTreinamentos[Treinamento])=R$7,tbLanTreinamentos[Data de Validade]),1),tbLanTreinamentos[Data de Validade],0),5),""))</f>
        <v/>
      </c>
      <c r="S43" s="90" t="str">
        <f t="array" ref="S43">IF($C43="","",IFERROR(INDEX(tbLanTreinamentos[],MATCH(LARGE(IF(IF(tbLanTreinamentos[Nome]=$C43,tbLanTreinamentos[Treinamento])=S$7,tbLanTreinamentos[Data de Validade]),1),tbLanTreinamentos[Data de Validade],0),5),""))</f>
        <v/>
      </c>
      <c r="T43" s="90" t="str">
        <f t="array" ref="T43">IF($C43="","",IFERROR(INDEX(tbLanTreinamentos[],MATCH(LARGE(IF(IF(tbLanTreinamentos[Nome]=$C43,tbLanTreinamentos[Treinamento])=T$7,tbLanTreinamentos[Data de Validade]),1),tbLanTreinamentos[Data de Validade],0),5),""))</f>
        <v/>
      </c>
      <c r="U43" s="90" t="str">
        <f t="array" ref="U43">IF($C43="","",IFERROR(INDEX(tbLanTreinamentos[],MATCH(LARGE(IF(IF(tbLanTreinamentos[Nome]=$C43,tbLanTreinamentos[Treinamento])=U$7,tbLanTreinamentos[Data de Validade]),1),tbLanTreinamentos[Data de Validade],0),5),""))</f>
        <v/>
      </c>
      <c r="V43" s="90" t="str">
        <f t="array" ref="V43">IF($C43="","",IFERROR(INDEX(tbLanTreinamentos[],MATCH(LARGE(IF(IF(tbLanTreinamentos[Nome]=$C43,tbLanTreinamentos[Treinamento])=V$7,tbLanTreinamentos[Data de Validade]),1),tbLanTreinamentos[Data de Validade],0),5),""))</f>
        <v/>
      </c>
      <c r="W43" s="90" t="str">
        <f t="array" ref="W43">IF($C43="","",IFERROR(INDEX(tbLanTreinamentos[],MATCH(LARGE(IF(IF(tbLanTreinamentos[Nome]=$C43,tbLanTreinamentos[Treinamento])=W$7,tbLanTreinamentos[Data de Validade]),1),tbLanTreinamentos[Data de Validade],0),5),""))</f>
        <v/>
      </c>
      <c r="X43" s="90" t="str">
        <f t="array" ref="X43">IF($C43="","",IFERROR(INDEX(tbLanTreinamentos[],MATCH(LARGE(IF(IF(tbLanTreinamentos[Nome]=$C43,tbLanTreinamentos[Treinamento])=X$7,tbLanTreinamentos[Data de Validade]),1),tbLanTreinamentos[Data de Validade],0),5),""))</f>
        <v/>
      </c>
      <c r="Y43" s="90" t="str">
        <f t="array" ref="Y43">IF($C43="","",IFERROR(INDEX(tbLanTreinamentos[],MATCH(LARGE(IF(IF(tbLanTreinamentos[Nome]=$C43,tbLanTreinamentos[Treinamento])=Y$7,tbLanTreinamentos[Data de Validade]),1),tbLanTreinamentos[Data de Validade],0),5),""))</f>
        <v/>
      </c>
      <c r="Z43" s="90" t="str">
        <f t="array" ref="Z43">IF($C43="","",IFERROR(INDEX(tbLanTreinamentos[],MATCH(LARGE(IF(IF(tbLanTreinamentos[Nome]=$C43,tbLanTreinamentos[Treinamento])=Z$7,tbLanTreinamentos[Data de Validade]),1),tbLanTreinamentos[Data de Validade],0),5),""))</f>
        <v/>
      </c>
    </row>
    <row r="44" spans="2:26" ht="21.95" customHeight="1" x14ac:dyDescent="0.2">
      <c r="B44" s="204">
        <v>37</v>
      </c>
      <c r="C44" s="241" t="str">
        <f>IF(CadFun!D44="","",CadFun!D44)</f>
        <v/>
      </c>
      <c r="D44" s="92" t="str">
        <f>IF($C44="","",IFERROR(INDEX(tbFuncionarios[],MATCH($C44,tbFuncionarios[Nome],0),2),""))</f>
        <v/>
      </c>
      <c r="E44" s="92" t="str">
        <f>IF($C44="","",IFERROR(INDEX(tbFuncionarios[],MATCH($C44,tbFuncionarios[Nome],0),23),""))</f>
        <v/>
      </c>
      <c r="F44" s="92" t="str">
        <f t="shared" ca="1" si="3"/>
        <v/>
      </c>
      <c r="G44" s="92" t="str">
        <f t="shared" ca="1" si="4"/>
        <v/>
      </c>
      <c r="H44" s="92" t="str">
        <f t="shared" ca="1" si="5"/>
        <v/>
      </c>
      <c r="I44" s="92" t="str">
        <f t="shared" ca="1" si="6"/>
        <v/>
      </c>
      <c r="J44" s="92" t="str">
        <f t="shared" ca="1" si="7"/>
        <v/>
      </c>
      <c r="K44" s="92" t="str">
        <f t="shared" ca="1" si="8"/>
        <v/>
      </c>
      <c r="L44" s="91" t="str">
        <f t="shared" ca="1" si="9"/>
        <v/>
      </c>
      <c r="M44" s="91" t="str">
        <f t="shared" ca="1" si="10"/>
        <v/>
      </c>
      <c r="N44" s="92" t="str">
        <f t="shared" ca="1" si="11"/>
        <v/>
      </c>
      <c r="O44" s="92" t="str">
        <f t="shared" ca="1" si="12"/>
        <v/>
      </c>
      <c r="Q44" s="90" t="str">
        <f t="array" ref="Q44">IF($C44="","",IFERROR(INDEX(tbLanTreinamentos[],MATCH(LARGE(IF(IF(tbLanTreinamentos[Nome]=$C44,tbLanTreinamentos[Treinamento])=Q$7,tbLanTreinamentos[Data de Validade]),1),tbLanTreinamentos[Data de Validade],0),5),""))</f>
        <v/>
      </c>
      <c r="R44" s="90" t="str">
        <f t="array" ref="R44">IF($C44="","",IFERROR(INDEX(tbLanTreinamentos[],MATCH(LARGE(IF(IF(tbLanTreinamentos[Nome]=$C44,tbLanTreinamentos[Treinamento])=R$7,tbLanTreinamentos[Data de Validade]),1),tbLanTreinamentos[Data de Validade],0),5),""))</f>
        <v/>
      </c>
      <c r="S44" s="90" t="str">
        <f t="array" ref="S44">IF($C44="","",IFERROR(INDEX(tbLanTreinamentos[],MATCH(LARGE(IF(IF(tbLanTreinamentos[Nome]=$C44,tbLanTreinamentos[Treinamento])=S$7,tbLanTreinamentos[Data de Validade]),1),tbLanTreinamentos[Data de Validade],0),5),""))</f>
        <v/>
      </c>
      <c r="T44" s="90" t="str">
        <f t="array" ref="T44">IF($C44="","",IFERROR(INDEX(tbLanTreinamentos[],MATCH(LARGE(IF(IF(tbLanTreinamentos[Nome]=$C44,tbLanTreinamentos[Treinamento])=T$7,tbLanTreinamentos[Data de Validade]),1),tbLanTreinamentos[Data de Validade],0),5),""))</f>
        <v/>
      </c>
      <c r="U44" s="90" t="str">
        <f t="array" ref="U44">IF($C44="","",IFERROR(INDEX(tbLanTreinamentos[],MATCH(LARGE(IF(IF(tbLanTreinamentos[Nome]=$C44,tbLanTreinamentos[Treinamento])=U$7,tbLanTreinamentos[Data de Validade]),1),tbLanTreinamentos[Data de Validade],0),5),""))</f>
        <v/>
      </c>
      <c r="V44" s="90" t="str">
        <f t="array" ref="V44">IF($C44="","",IFERROR(INDEX(tbLanTreinamentos[],MATCH(LARGE(IF(IF(tbLanTreinamentos[Nome]=$C44,tbLanTreinamentos[Treinamento])=V$7,tbLanTreinamentos[Data de Validade]),1),tbLanTreinamentos[Data de Validade],0),5),""))</f>
        <v/>
      </c>
      <c r="W44" s="90" t="str">
        <f t="array" ref="W44">IF($C44="","",IFERROR(INDEX(tbLanTreinamentos[],MATCH(LARGE(IF(IF(tbLanTreinamentos[Nome]=$C44,tbLanTreinamentos[Treinamento])=W$7,tbLanTreinamentos[Data de Validade]),1),tbLanTreinamentos[Data de Validade],0),5),""))</f>
        <v/>
      </c>
      <c r="X44" s="90" t="str">
        <f t="array" ref="X44">IF($C44="","",IFERROR(INDEX(tbLanTreinamentos[],MATCH(LARGE(IF(IF(tbLanTreinamentos[Nome]=$C44,tbLanTreinamentos[Treinamento])=X$7,tbLanTreinamentos[Data de Validade]),1),tbLanTreinamentos[Data de Validade],0),5),""))</f>
        <v/>
      </c>
      <c r="Y44" s="90" t="str">
        <f t="array" ref="Y44">IF($C44="","",IFERROR(INDEX(tbLanTreinamentos[],MATCH(LARGE(IF(IF(tbLanTreinamentos[Nome]=$C44,tbLanTreinamentos[Treinamento])=Y$7,tbLanTreinamentos[Data de Validade]),1),tbLanTreinamentos[Data de Validade],0),5),""))</f>
        <v/>
      </c>
      <c r="Z44" s="90" t="str">
        <f t="array" ref="Z44">IF($C44="","",IFERROR(INDEX(tbLanTreinamentos[],MATCH(LARGE(IF(IF(tbLanTreinamentos[Nome]=$C44,tbLanTreinamentos[Treinamento])=Z$7,tbLanTreinamentos[Data de Validade]),1),tbLanTreinamentos[Data de Validade],0),5),""))</f>
        <v/>
      </c>
    </row>
    <row r="45" spans="2:26" ht="21.95" customHeight="1" x14ac:dyDescent="0.2">
      <c r="B45" s="204">
        <v>38</v>
      </c>
      <c r="C45" s="241" t="str">
        <f>IF(CadFun!D45="","",CadFun!D45)</f>
        <v/>
      </c>
      <c r="D45" s="92" t="str">
        <f>IF($C45="","",IFERROR(INDEX(tbFuncionarios[],MATCH($C45,tbFuncionarios[Nome],0),2),""))</f>
        <v/>
      </c>
      <c r="E45" s="92" t="str">
        <f>IF($C45="","",IFERROR(INDEX(tbFuncionarios[],MATCH($C45,tbFuncionarios[Nome],0),23),""))</f>
        <v/>
      </c>
      <c r="F45" s="92" t="str">
        <f t="shared" ca="1" si="3"/>
        <v/>
      </c>
      <c r="G45" s="92" t="str">
        <f t="shared" ca="1" si="4"/>
        <v/>
      </c>
      <c r="H45" s="92" t="str">
        <f t="shared" ca="1" si="5"/>
        <v/>
      </c>
      <c r="I45" s="92" t="str">
        <f t="shared" ca="1" si="6"/>
        <v/>
      </c>
      <c r="J45" s="92" t="str">
        <f t="shared" ca="1" si="7"/>
        <v/>
      </c>
      <c r="K45" s="92" t="str">
        <f t="shared" ca="1" si="8"/>
        <v/>
      </c>
      <c r="L45" s="91" t="str">
        <f t="shared" ca="1" si="9"/>
        <v/>
      </c>
      <c r="M45" s="91" t="str">
        <f t="shared" ca="1" si="10"/>
        <v/>
      </c>
      <c r="N45" s="92" t="str">
        <f t="shared" ca="1" si="11"/>
        <v/>
      </c>
      <c r="O45" s="92" t="str">
        <f t="shared" ca="1" si="12"/>
        <v/>
      </c>
      <c r="Q45" s="90" t="str">
        <f t="array" ref="Q45">IF($C45="","",IFERROR(INDEX(tbLanTreinamentos[],MATCH(LARGE(IF(IF(tbLanTreinamentos[Nome]=$C45,tbLanTreinamentos[Treinamento])=Q$7,tbLanTreinamentos[Data de Validade]),1),tbLanTreinamentos[Data de Validade],0),5),""))</f>
        <v/>
      </c>
      <c r="R45" s="90" t="str">
        <f t="array" ref="R45">IF($C45="","",IFERROR(INDEX(tbLanTreinamentos[],MATCH(LARGE(IF(IF(tbLanTreinamentos[Nome]=$C45,tbLanTreinamentos[Treinamento])=R$7,tbLanTreinamentos[Data de Validade]),1),tbLanTreinamentos[Data de Validade],0),5),""))</f>
        <v/>
      </c>
      <c r="S45" s="90" t="str">
        <f t="array" ref="S45">IF($C45="","",IFERROR(INDEX(tbLanTreinamentos[],MATCH(LARGE(IF(IF(tbLanTreinamentos[Nome]=$C45,tbLanTreinamentos[Treinamento])=S$7,tbLanTreinamentos[Data de Validade]),1),tbLanTreinamentos[Data de Validade],0),5),""))</f>
        <v/>
      </c>
      <c r="T45" s="90" t="str">
        <f t="array" ref="T45">IF($C45="","",IFERROR(INDEX(tbLanTreinamentos[],MATCH(LARGE(IF(IF(tbLanTreinamentos[Nome]=$C45,tbLanTreinamentos[Treinamento])=T$7,tbLanTreinamentos[Data de Validade]),1),tbLanTreinamentos[Data de Validade],0),5),""))</f>
        <v/>
      </c>
      <c r="U45" s="90" t="str">
        <f t="array" ref="U45">IF($C45="","",IFERROR(INDEX(tbLanTreinamentos[],MATCH(LARGE(IF(IF(tbLanTreinamentos[Nome]=$C45,tbLanTreinamentos[Treinamento])=U$7,tbLanTreinamentos[Data de Validade]),1),tbLanTreinamentos[Data de Validade],0),5),""))</f>
        <v/>
      </c>
      <c r="V45" s="90" t="str">
        <f t="array" ref="V45">IF($C45="","",IFERROR(INDEX(tbLanTreinamentos[],MATCH(LARGE(IF(IF(tbLanTreinamentos[Nome]=$C45,tbLanTreinamentos[Treinamento])=V$7,tbLanTreinamentos[Data de Validade]),1),tbLanTreinamentos[Data de Validade],0),5),""))</f>
        <v/>
      </c>
      <c r="W45" s="90" t="str">
        <f t="array" ref="W45">IF($C45="","",IFERROR(INDEX(tbLanTreinamentos[],MATCH(LARGE(IF(IF(tbLanTreinamentos[Nome]=$C45,tbLanTreinamentos[Treinamento])=W$7,tbLanTreinamentos[Data de Validade]),1),tbLanTreinamentos[Data de Validade],0),5),""))</f>
        <v/>
      </c>
      <c r="X45" s="90" t="str">
        <f t="array" ref="X45">IF($C45="","",IFERROR(INDEX(tbLanTreinamentos[],MATCH(LARGE(IF(IF(tbLanTreinamentos[Nome]=$C45,tbLanTreinamentos[Treinamento])=X$7,tbLanTreinamentos[Data de Validade]),1),tbLanTreinamentos[Data de Validade],0),5),""))</f>
        <v/>
      </c>
      <c r="Y45" s="90" t="str">
        <f t="array" ref="Y45">IF($C45="","",IFERROR(INDEX(tbLanTreinamentos[],MATCH(LARGE(IF(IF(tbLanTreinamentos[Nome]=$C45,tbLanTreinamentos[Treinamento])=Y$7,tbLanTreinamentos[Data de Validade]),1),tbLanTreinamentos[Data de Validade],0),5),""))</f>
        <v/>
      </c>
      <c r="Z45" s="90" t="str">
        <f t="array" ref="Z45">IF($C45="","",IFERROR(INDEX(tbLanTreinamentos[],MATCH(LARGE(IF(IF(tbLanTreinamentos[Nome]=$C45,tbLanTreinamentos[Treinamento])=Z$7,tbLanTreinamentos[Data de Validade]),1),tbLanTreinamentos[Data de Validade],0),5),""))</f>
        <v/>
      </c>
    </row>
    <row r="46" spans="2:26" ht="21.95" customHeight="1" x14ac:dyDescent="0.2">
      <c r="B46" s="204">
        <v>39</v>
      </c>
      <c r="C46" s="241" t="str">
        <f>IF(CadFun!D46="","",CadFun!D46)</f>
        <v/>
      </c>
      <c r="D46" s="92" t="str">
        <f>IF($C46="","",IFERROR(INDEX(tbFuncionarios[],MATCH($C46,tbFuncionarios[Nome],0),2),""))</f>
        <v/>
      </c>
      <c r="E46" s="92" t="str">
        <f>IF($C46="","",IFERROR(INDEX(tbFuncionarios[],MATCH($C46,tbFuncionarios[Nome],0),23),""))</f>
        <v/>
      </c>
      <c r="F46" s="92" t="str">
        <f t="shared" ca="1" si="3"/>
        <v/>
      </c>
      <c r="G46" s="92" t="str">
        <f t="shared" ca="1" si="4"/>
        <v/>
      </c>
      <c r="H46" s="92" t="str">
        <f t="shared" ca="1" si="5"/>
        <v/>
      </c>
      <c r="I46" s="92" t="str">
        <f t="shared" ca="1" si="6"/>
        <v/>
      </c>
      <c r="J46" s="92" t="str">
        <f t="shared" ca="1" si="7"/>
        <v/>
      </c>
      <c r="K46" s="92" t="str">
        <f t="shared" ca="1" si="8"/>
        <v/>
      </c>
      <c r="L46" s="91" t="str">
        <f t="shared" ca="1" si="9"/>
        <v/>
      </c>
      <c r="M46" s="91" t="str">
        <f t="shared" ca="1" si="10"/>
        <v/>
      </c>
      <c r="N46" s="92" t="str">
        <f t="shared" ca="1" si="11"/>
        <v/>
      </c>
      <c r="O46" s="92" t="str">
        <f t="shared" ca="1" si="12"/>
        <v/>
      </c>
      <c r="Q46" s="90" t="str">
        <f t="array" ref="Q46">IF($C46="","",IFERROR(INDEX(tbLanTreinamentos[],MATCH(LARGE(IF(IF(tbLanTreinamentos[Nome]=$C46,tbLanTreinamentos[Treinamento])=Q$7,tbLanTreinamentos[Data de Validade]),1),tbLanTreinamentos[Data de Validade],0),5),""))</f>
        <v/>
      </c>
      <c r="R46" s="90" t="str">
        <f t="array" ref="R46">IF($C46="","",IFERROR(INDEX(tbLanTreinamentos[],MATCH(LARGE(IF(IF(tbLanTreinamentos[Nome]=$C46,tbLanTreinamentos[Treinamento])=R$7,tbLanTreinamentos[Data de Validade]),1),tbLanTreinamentos[Data de Validade],0),5),""))</f>
        <v/>
      </c>
      <c r="S46" s="90" t="str">
        <f t="array" ref="S46">IF($C46="","",IFERROR(INDEX(tbLanTreinamentos[],MATCH(LARGE(IF(IF(tbLanTreinamentos[Nome]=$C46,tbLanTreinamentos[Treinamento])=S$7,tbLanTreinamentos[Data de Validade]),1),tbLanTreinamentos[Data de Validade],0),5),""))</f>
        <v/>
      </c>
      <c r="T46" s="90" t="str">
        <f t="array" ref="T46">IF($C46="","",IFERROR(INDEX(tbLanTreinamentos[],MATCH(LARGE(IF(IF(tbLanTreinamentos[Nome]=$C46,tbLanTreinamentos[Treinamento])=T$7,tbLanTreinamentos[Data de Validade]),1),tbLanTreinamentos[Data de Validade],0),5),""))</f>
        <v/>
      </c>
      <c r="U46" s="90" t="str">
        <f t="array" ref="U46">IF($C46="","",IFERROR(INDEX(tbLanTreinamentos[],MATCH(LARGE(IF(IF(tbLanTreinamentos[Nome]=$C46,tbLanTreinamentos[Treinamento])=U$7,tbLanTreinamentos[Data de Validade]),1),tbLanTreinamentos[Data de Validade],0),5),""))</f>
        <v/>
      </c>
      <c r="V46" s="90" t="str">
        <f t="array" ref="V46">IF($C46="","",IFERROR(INDEX(tbLanTreinamentos[],MATCH(LARGE(IF(IF(tbLanTreinamentos[Nome]=$C46,tbLanTreinamentos[Treinamento])=V$7,tbLanTreinamentos[Data de Validade]),1),tbLanTreinamentos[Data de Validade],0),5),""))</f>
        <v/>
      </c>
      <c r="W46" s="90" t="str">
        <f t="array" ref="W46">IF($C46="","",IFERROR(INDEX(tbLanTreinamentos[],MATCH(LARGE(IF(IF(tbLanTreinamentos[Nome]=$C46,tbLanTreinamentos[Treinamento])=W$7,tbLanTreinamentos[Data de Validade]),1),tbLanTreinamentos[Data de Validade],0),5),""))</f>
        <v/>
      </c>
      <c r="X46" s="90" t="str">
        <f t="array" ref="X46">IF($C46="","",IFERROR(INDEX(tbLanTreinamentos[],MATCH(LARGE(IF(IF(tbLanTreinamentos[Nome]=$C46,tbLanTreinamentos[Treinamento])=X$7,tbLanTreinamentos[Data de Validade]),1),tbLanTreinamentos[Data de Validade],0),5),""))</f>
        <v/>
      </c>
      <c r="Y46" s="90" t="str">
        <f t="array" ref="Y46">IF($C46="","",IFERROR(INDEX(tbLanTreinamentos[],MATCH(LARGE(IF(IF(tbLanTreinamentos[Nome]=$C46,tbLanTreinamentos[Treinamento])=Y$7,tbLanTreinamentos[Data de Validade]),1),tbLanTreinamentos[Data de Validade],0),5),""))</f>
        <v/>
      </c>
      <c r="Z46" s="90" t="str">
        <f t="array" ref="Z46">IF($C46="","",IFERROR(INDEX(tbLanTreinamentos[],MATCH(LARGE(IF(IF(tbLanTreinamentos[Nome]=$C46,tbLanTreinamentos[Treinamento])=Z$7,tbLanTreinamentos[Data de Validade]),1),tbLanTreinamentos[Data de Validade],0),5),""))</f>
        <v/>
      </c>
    </row>
    <row r="47" spans="2:26" ht="21.95" customHeight="1" x14ac:dyDescent="0.2">
      <c r="B47" s="204">
        <v>40</v>
      </c>
      <c r="C47" s="241" t="str">
        <f>IF(CadFun!D47="","",CadFun!D47)</f>
        <v/>
      </c>
      <c r="D47" s="92" t="str">
        <f>IF($C47="","",IFERROR(INDEX(tbFuncionarios[],MATCH($C47,tbFuncionarios[Nome],0),2),""))</f>
        <v/>
      </c>
      <c r="E47" s="92" t="str">
        <f>IF($C47="","",IFERROR(INDEX(tbFuncionarios[],MATCH($C47,tbFuncionarios[Nome],0),23),""))</f>
        <v/>
      </c>
      <c r="F47" s="92" t="str">
        <f t="shared" ca="1" si="3"/>
        <v/>
      </c>
      <c r="G47" s="92" t="str">
        <f t="shared" ca="1" si="4"/>
        <v/>
      </c>
      <c r="H47" s="92" t="str">
        <f t="shared" ca="1" si="5"/>
        <v/>
      </c>
      <c r="I47" s="92" t="str">
        <f t="shared" ca="1" si="6"/>
        <v/>
      </c>
      <c r="J47" s="92" t="str">
        <f t="shared" ca="1" si="7"/>
        <v/>
      </c>
      <c r="K47" s="92" t="str">
        <f t="shared" ca="1" si="8"/>
        <v/>
      </c>
      <c r="L47" s="91" t="str">
        <f t="shared" ca="1" si="9"/>
        <v/>
      </c>
      <c r="M47" s="91" t="str">
        <f t="shared" ca="1" si="10"/>
        <v/>
      </c>
      <c r="N47" s="92" t="str">
        <f t="shared" ca="1" si="11"/>
        <v/>
      </c>
      <c r="O47" s="92" t="str">
        <f t="shared" ca="1" si="12"/>
        <v/>
      </c>
      <c r="Q47" s="90" t="str">
        <f t="array" ref="Q47">IF($C47="","",IFERROR(INDEX(tbLanTreinamentos[],MATCH(LARGE(IF(IF(tbLanTreinamentos[Nome]=$C47,tbLanTreinamentos[Treinamento])=Q$7,tbLanTreinamentos[Data de Validade]),1),tbLanTreinamentos[Data de Validade],0),5),""))</f>
        <v/>
      </c>
      <c r="R47" s="90" t="str">
        <f t="array" ref="R47">IF($C47="","",IFERROR(INDEX(tbLanTreinamentos[],MATCH(LARGE(IF(IF(tbLanTreinamentos[Nome]=$C47,tbLanTreinamentos[Treinamento])=R$7,tbLanTreinamentos[Data de Validade]),1),tbLanTreinamentos[Data de Validade],0),5),""))</f>
        <v/>
      </c>
      <c r="S47" s="90" t="str">
        <f t="array" ref="S47">IF($C47="","",IFERROR(INDEX(tbLanTreinamentos[],MATCH(LARGE(IF(IF(tbLanTreinamentos[Nome]=$C47,tbLanTreinamentos[Treinamento])=S$7,tbLanTreinamentos[Data de Validade]),1),tbLanTreinamentos[Data de Validade],0),5),""))</f>
        <v/>
      </c>
      <c r="T47" s="90" t="str">
        <f t="array" ref="T47">IF($C47="","",IFERROR(INDEX(tbLanTreinamentos[],MATCH(LARGE(IF(IF(tbLanTreinamentos[Nome]=$C47,tbLanTreinamentos[Treinamento])=T$7,tbLanTreinamentos[Data de Validade]),1),tbLanTreinamentos[Data de Validade],0),5),""))</f>
        <v/>
      </c>
      <c r="U47" s="90" t="str">
        <f t="array" ref="U47">IF($C47="","",IFERROR(INDEX(tbLanTreinamentos[],MATCH(LARGE(IF(IF(tbLanTreinamentos[Nome]=$C47,tbLanTreinamentos[Treinamento])=U$7,tbLanTreinamentos[Data de Validade]),1),tbLanTreinamentos[Data de Validade],0),5),""))</f>
        <v/>
      </c>
      <c r="V47" s="90" t="str">
        <f t="array" ref="V47">IF($C47="","",IFERROR(INDEX(tbLanTreinamentos[],MATCH(LARGE(IF(IF(tbLanTreinamentos[Nome]=$C47,tbLanTreinamentos[Treinamento])=V$7,tbLanTreinamentos[Data de Validade]),1),tbLanTreinamentos[Data de Validade],0),5),""))</f>
        <v/>
      </c>
      <c r="W47" s="90" t="str">
        <f t="array" ref="W47">IF($C47="","",IFERROR(INDEX(tbLanTreinamentos[],MATCH(LARGE(IF(IF(tbLanTreinamentos[Nome]=$C47,tbLanTreinamentos[Treinamento])=W$7,tbLanTreinamentos[Data de Validade]),1),tbLanTreinamentos[Data de Validade],0),5),""))</f>
        <v/>
      </c>
      <c r="X47" s="90" t="str">
        <f t="array" ref="X47">IF($C47="","",IFERROR(INDEX(tbLanTreinamentos[],MATCH(LARGE(IF(IF(tbLanTreinamentos[Nome]=$C47,tbLanTreinamentos[Treinamento])=X$7,tbLanTreinamentos[Data de Validade]),1),tbLanTreinamentos[Data de Validade],0),5),""))</f>
        <v/>
      </c>
      <c r="Y47" s="90" t="str">
        <f t="array" ref="Y47">IF($C47="","",IFERROR(INDEX(tbLanTreinamentos[],MATCH(LARGE(IF(IF(tbLanTreinamentos[Nome]=$C47,tbLanTreinamentos[Treinamento])=Y$7,tbLanTreinamentos[Data de Validade]),1),tbLanTreinamentos[Data de Validade],0),5),""))</f>
        <v/>
      </c>
      <c r="Z47" s="90" t="str">
        <f t="array" ref="Z47">IF($C47="","",IFERROR(INDEX(tbLanTreinamentos[],MATCH(LARGE(IF(IF(tbLanTreinamentos[Nome]=$C47,tbLanTreinamentos[Treinamento])=Z$7,tbLanTreinamentos[Data de Validade]),1),tbLanTreinamentos[Data de Validade],0),5),""))</f>
        <v/>
      </c>
    </row>
    <row r="48" spans="2:26" ht="21.95" customHeight="1" x14ac:dyDescent="0.2">
      <c r="B48" s="204">
        <v>41</v>
      </c>
      <c r="C48" s="241" t="str">
        <f>IF(CadFun!D48="","",CadFun!D48)</f>
        <v/>
      </c>
      <c r="D48" s="92" t="str">
        <f>IF($C48="","",IFERROR(INDEX(tbFuncionarios[],MATCH($C48,tbFuncionarios[Nome],0),2),""))</f>
        <v/>
      </c>
      <c r="E48" s="92" t="str">
        <f>IF($C48="","",IFERROR(INDEX(tbFuncionarios[],MATCH($C48,tbFuncionarios[Nome],0),23),""))</f>
        <v/>
      </c>
      <c r="F48" s="92" t="str">
        <f t="shared" ca="1" si="3"/>
        <v/>
      </c>
      <c r="G48" s="92" t="str">
        <f t="shared" ca="1" si="4"/>
        <v/>
      </c>
      <c r="H48" s="92" t="str">
        <f t="shared" ca="1" si="5"/>
        <v/>
      </c>
      <c r="I48" s="92" t="str">
        <f t="shared" ca="1" si="6"/>
        <v/>
      </c>
      <c r="J48" s="92" t="str">
        <f t="shared" ca="1" si="7"/>
        <v/>
      </c>
      <c r="K48" s="92" t="str">
        <f t="shared" ca="1" si="8"/>
        <v/>
      </c>
      <c r="L48" s="91" t="str">
        <f t="shared" ca="1" si="9"/>
        <v/>
      </c>
      <c r="M48" s="91" t="str">
        <f t="shared" ca="1" si="10"/>
        <v/>
      </c>
      <c r="N48" s="92" t="str">
        <f t="shared" ca="1" si="11"/>
        <v/>
      </c>
      <c r="O48" s="92" t="str">
        <f t="shared" ca="1" si="12"/>
        <v/>
      </c>
      <c r="Q48" s="90" t="str">
        <f t="array" ref="Q48">IF($C48="","",IFERROR(INDEX(tbLanTreinamentos[],MATCH(LARGE(IF(IF(tbLanTreinamentos[Nome]=$C48,tbLanTreinamentos[Treinamento])=Q$7,tbLanTreinamentos[Data de Validade]),1),tbLanTreinamentos[Data de Validade],0),5),""))</f>
        <v/>
      </c>
      <c r="R48" s="90" t="str">
        <f t="array" ref="R48">IF($C48="","",IFERROR(INDEX(tbLanTreinamentos[],MATCH(LARGE(IF(IF(tbLanTreinamentos[Nome]=$C48,tbLanTreinamentos[Treinamento])=R$7,tbLanTreinamentos[Data de Validade]),1),tbLanTreinamentos[Data de Validade],0),5),""))</f>
        <v/>
      </c>
      <c r="S48" s="90" t="str">
        <f t="array" ref="S48">IF($C48="","",IFERROR(INDEX(tbLanTreinamentos[],MATCH(LARGE(IF(IF(tbLanTreinamentos[Nome]=$C48,tbLanTreinamentos[Treinamento])=S$7,tbLanTreinamentos[Data de Validade]),1),tbLanTreinamentos[Data de Validade],0),5),""))</f>
        <v/>
      </c>
      <c r="T48" s="90" t="str">
        <f t="array" ref="T48">IF($C48="","",IFERROR(INDEX(tbLanTreinamentos[],MATCH(LARGE(IF(IF(tbLanTreinamentos[Nome]=$C48,tbLanTreinamentos[Treinamento])=T$7,tbLanTreinamentos[Data de Validade]),1),tbLanTreinamentos[Data de Validade],0),5),""))</f>
        <v/>
      </c>
      <c r="U48" s="90" t="str">
        <f t="array" ref="U48">IF($C48="","",IFERROR(INDEX(tbLanTreinamentos[],MATCH(LARGE(IF(IF(tbLanTreinamentos[Nome]=$C48,tbLanTreinamentos[Treinamento])=U$7,tbLanTreinamentos[Data de Validade]),1),tbLanTreinamentos[Data de Validade],0),5),""))</f>
        <v/>
      </c>
      <c r="V48" s="90" t="str">
        <f t="array" ref="V48">IF($C48="","",IFERROR(INDEX(tbLanTreinamentos[],MATCH(LARGE(IF(IF(tbLanTreinamentos[Nome]=$C48,tbLanTreinamentos[Treinamento])=V$7,tbLanTreinamentos[Data de Validade]),1),tbLanTreinamentos[Data de Validade],0),5),""))</f>
        <v/>
      </c>
      <c r="W48" s="90" t="str">
        <f t="array" ref="W48">IF($C48="","",IFERROR(INDEX(tbLanTreinamentos[],MATCH(LARGE(IF(IF(tbLanTreinamentos[Nome]=$C48,tbLanTreinamentos[Treinamento])=W$7,tbLanTreinamentos[Data de Validade]),1),tbLanTreinamentos[Data de Validade],0),5),""))</f>
        <v/>
      </c>
      <c r="X48" s="90" t="str">
        <f t="array" ref="X48">IF($C48="","",IFERROR(INDEX(tbLanTreinamentos[],MATCH(LARGE(IF(IF(tbLanTreinamentos[Nome]=$C48,tbLanTreinamentos[Treinamento])=X$7,tbLanTreinamentos[Data de Validade]),1),tbLanTreinamentos[Data de Validade],0),5),""))</f>
        <v/>
      </c>
      <c r="Y48" s="90" t="str">
        <f t="array" ref="Y48">IF($C48="","",IFERROR(INDEX(tbLanTreinamentos[],MATCH(LARGE(IF(IF(tbLanTreinamentos[Nome]=$C48,tbLanTreinamentos[Treinamento])=Y$7,tbLanTreinamentos[Data de Validade]),1),tbLanTreinamentos[Data de Validade],0),5),""))</f>
        <v/>
      </c>
      <c r="Z48" s="90" t="str">
        <f t="array" ref="Z48">IF($C48="","",IFERROR(INDEX(tbLanTreinamentos[],MATCH(LARGE(IF(IF(tbLanTreinamentos[Nome]=$C48,tbLanTreinamentos[Treinamento])=Z$7,tbLanTreinamentos[Data de Validade]),1),tbLanTreinamentos[Data de Validade],0),5),""))</f>
        <v/>
      </c>
    </row>
    <row r="49" spans="2:26" ht="21.95" customHeight="1" x14ac:dyDescent="0.2">
      <c r="B49" s="204">
        <v>42</v>
      </c>
      <c r="C49" s="241" t="str">
        <f>IF(CadFun!D49="","",CadFun!D49)</f>
        <v/>
      </c>
      <c r="D49" s="92" t="str">
        <f>IF($C49="","",IFERROR(INDEX(tbFuncionarios[],MATCH($C49,tbFuncionarios[Nome],0),2),""))</f>
        <v/>
      </c>
      <c r="E49" s="92" t="str">
        <f>IF($C49="","",IFERROR(INDEX(tbFuncionarios[],MATCH($C49,tbFuncionarios[Nome],0),23),""))</f>
        <v/>
      </c>
      <c r="F49" s="92" t="str">
        <f t="shared" ca="1" si="3"/>
        <v/>
      </c>
      <c r="G49" s="92" t="str">
        <f t="shared" ca="1" si="4"/>
        <v/>
      </c>
      <c r="H49" s="92" t="str">
        <f t="shared" ca="1" si="5"/>
        <v/>
      </c>
      <c r="I49" s="92" t="str">
        <f t="shared" ca="1" si="6"/>
        <v/>
      </c>
      <c r="J49" s="92" t="str">
        <f t="shared" ca="1" si="7"/>
        <v/>
      </c>
      <c r="K49" s="92" t="str">
        <f t="shared" ca="1" si="8"/>
        <v/>
      </c>
      <c r="L49" s="91" t="str">
        <f t="shared" ca="1" si="9"/>
        <v/>
      </c>
      <c r="M49" s="91" t="str">
        <f t="shared" ca="1" si="10"/>
        <v/>
      </c>
      <c r="N49" s="92" t="str">
        <f t="shared" ca="1" si="11"/>
        <v/>
      </c>
      <c r="O49" s="92" t="str">
        <f t="shared" ca="1" si="12"/>
        <v/>
      </c>
      <c r="Q49" s="90" t="str">
        <f t="array" ref="Q49">IF($C49="","",IFERROR(INDEX(tbLanTreinamentos[],MATCH(LARGE(IF(IF(tbLanTreinamentos[Nome]=$C49,tbLanTreinamentos[Treinamento])=Q$7,tbLanTreinamentos[Data de Validade]),1),tbLanTreinamentos[Data de Validade],0),5),""))</f>
        <v/>
      </c>
      <c r="R49" s="90" t="str">
        <f t="array" ref="R49">IF($C49="","",IFERROR(INDEX(tbLanTreinamentos[],MATCH(LARGE(IF(IF(tbLanTreinamentos[Nome]=$C49,tbLanTreinamentos[Treinamento])=R$7,tbLanTreinamentos[Data de Validade]),1),tbLanTreinamentos[Data de Validade],0),5),""))</f>
        <v/>
      </c>
      <c r="S49" s="90" t="str">
        <f t="array" ref="S49">IF($C49="","",IFERROR(INDEX(tbLanTreinamentos[],MATCH(LARGE(IF(IF(tbLanTreinamentos[Nome]=$C49,tbLanTreinamentos[Treinamento])=S$7,tbLanTreinamentos[Data de Validade]),1),tbLanTreinamentos[Data de Validade],0),5),""))</f>
        <v/>
      </c>
      <c r="T49" s="90" t="str">
        <f t="array" ref="T49">IF($C49="","",IFERROR(INDEX(tbLanTreinamentos[],MATCH(LARGE(IF(IF(tbLanTreinamentos[Nome]=$C49,tbLanTreinamentos[Treinamento])=T$7,tbLanTreinamentos[Data de Validade]),1),tbLanTreinamentos[Data de Validade],0),5),""))</f>
        <v/>
      </c>
      <c r="U49" s="90" t="str">
        <f t="array" ref="U49">IF($C49="","",IFERROR(INDEX(tbLanTreinamentos[],MATCH(LARGE(IF(IF(tbLanTreinamentos[Nome]=$C49,tbLanTreinamentos[Treinamento])=U$7,tbLanTreinamentos[Data de Validade]),1),tbLanTreinamentos[Data de Validade],0),5),""))</f>
        <v/>
      </c>
      <c r="V49" s="90" t="str">
        <f t="array" ref="V49">IF($C49="","",IFERROR(INDEX(tbLanTreinamentos[],MATCH(LARGE(IF(IF(tbLanTreinamentos[Nome]=$C49,tbLanTreinamentos[Treinamento])=V$7,tbLanTreinamentos[Data de Validade]),1),tbLanTreinamentos[Data de Validade],0),5),""))</f>
        <v/>
      </c>
      <c r="W49" s="90" t="str">
        <f t="array" ref="W49">IF($C49="","",IFERROR(INDEX(tbLanTreinamentos[],MATCH(LARGE(IF(IF(tbLanTreinamentos[Nome]=$C49,tbLanTreinamentos[Treinamento])=W$7,tbLanTreinamentos[Data de Validade]),1),tbLanTreinamentos[Data de Validade],0),5),""))</f>
        <v/>
      </c>
      <c r="X49" s="90" t="str">
        <f t="array" ref="X49">IF($C49="","",IFERROR(INDEX(tbLanTreinamentos[],MATCH(LARGE(IF(IF(tbLanTreinamentos[Nome]=$C49,tbLanTreinamentos[Treinamento])=X$7,tbLanTreinamentos[Data de Validade]),1),tbLanTreinamentos[Data de Validade],0),5),""))</f>
        <v/>
      </c>
      <c r="Y49" s="90" t="str">
        <f t="array" ref="Y49">IF($C49="","",IFERROR(INDEX(tbLanTreinamentos[],MATCH(LARGE(IF(IF(tbLanTreinamentos[Nome]=$C49,tbLanTreinamentos[Treinamento])=Y$7,tbLanTreinamentos[Data de Validade]),1),tbLanTreinamentos[Data de Validade],0),5),""))</f>
        <v/>
      </c>
      <c r="Z49" s="90" t="str">
        <f t="array" ref="Z49">IF($C49="","",IFERROR(INDEX(tbLanTreinamentos[],MATCH(LARGE(IF(IF(tbLanTreinamentos[Nome]=$C49,tbLanTreinamentos[Treinamento])=Z$7,tbLanTreinamentos[Data de Validade]),1),tbLanTreinamentos[Data de Validade],0),5),""))</f>
        <v/>
      </c>
    </row>
    <row r="50" spans="2:26" ht="21.95" customHeight="1" x14ac:dyDescent="0.2">
      <c r="B50" s="204">
        <v>43</v>
      </c>
      <c r="C50" s="241" t="str">
        <f>IF(CadFun!D50="","",CadFun!D50)</f>
        <v/>
      </c>
      <c r="D50" s="92" t="str">
        <f>IF($C50="","",IFERROR(INDEX(tbFuncionarios[],MATCH($C50,tbFuncionarios[Nome],0),2),""))</f>
        <v/>
      </c>
      <c r="E50" s="92" t="str">
        <f>IF($C50="","",IFERROR(INDEX(tbFuncionarios[],MATCH($C50,tbFuncionarios[Nome],0),23),""))</f>
        <v/>
      </c>
      <c r="F50" s="92" t="str">
        <f t="shared" ca="1" si="3"/>
        <v/>
      </c>
      <c r="G50" s="92" t="str">
        <f t="shared" ca="1" si="4"/>
        <v/>
      </c>
      <c r="H50" s="92" t="str">
        <f t="shared" ca="1" si="5"/>
        <v/>
      </c>
      <c r="I50" s="92" t="str">
        <f t="shared" ca="1" si="6"/>
        <v/>
      </c>
      <c r="J50" s="92" t="str">
        <f t="shared" ca="1" si="7"/>
        <v/>
      </c>
      <c r="K50" s="92" t="str">
        <f t="shared" ca="1" si="8"/>
        <v/>
      </c>
      <c r="L50" s="91" t="str">
        <f t="shared" ca="1" si="9"/>
        <v/>
      </c>
      <c r="M50" s="91" t="str">
        <f t="shared" ca="1" si="10"/>
        <v/>
      </c>
      <c r="N50" s="92" t="str">
        <f t="shared" ca="1" si="11"/>
        <v/>
      </c>
      <c r="O50" s="92" t="str">
        <f t="shared" ca="1" si="12"/>
        <v/>
      </c>
      <c r="Q50" s="90" t="str">
        <f t="array" ref="Q50">IF($C50="","",IFERROR(INDEX(tbLanTreinamentos[],MATCH(LARGE(IF(IF(tbLanTreinamentos[Nome]=$C50,tbLanTreinamentos[Treinamento])=Q$7,tbLanTreinamentos[Data de Validade]),1),tbLanTreinamentos[Data de Validade],0),5),""))</f>
        <v/>
      </c>
      <c r="R50" s="90" t="str">
        <f t="array" ref="R50">IF($C50="","",IFERROR(INDEX(tbLanTreinamentos[],MATCH(LARGE(IF(IF(tbLanTreinamentos[Nome]=$C50,tbLanTreinamentos[Treinamento])=R$7,tbLanTreinamentos[Data de Validade]),1),tbLanTreinamentos[Data de Validade],0),5),""))</f>
        <v/>
      </c>
      <c r="S50" s="90" t="str">
        <f t="array" ref="S50">IF($C50="","",IFERROR(INDEX(tbLanTreinamentos[],MATCH(LARGE(IF(IF(tbLanTreinamentos[Nome]=$C50,tbLanTreinamentos[Treinamento])=S$7,tbLanTreinamentos[Data de Validade]),1),tbLanTreinamentos[Data de Validade],0),5),""))</f>
        <v/>
      </c>
      <c r="T50" s="90" t="str">
        <f t="array" ref="T50">IF($C50="","",IFERROR(INDEX(tbLanTreinamentos[],MATCH(LARGE(IF(IF(tbLanTreinamentos[Nome]=$C50,tbLanTreinamentos[Treinamento])=T$7,tbLanTreinamentos[Data de Validade]),1),tbLanTreinamentos[Data de Validade],0),5),""))</f>
        <v/>
      </c>
      <c r="U50" s="90" t="str">
        <f t="array" ref="U50">IF($C50="","",IFERROR(INDEX(tbLanTreinamentos[],MATCH(LARGE(IF(IF(tbLanTreinamentos[Nome]=$C50,tbLanTreinamentos[Treinamento])=U$7,tbLanTreinamentos[Data de Validade]),1),tbLanTreinamentos[Data de Validade],0),5),""))</f>
        <v/>
      </c>
      <c r="V50" s="90" t="str">
        <f t="array" ref="V50">IF($C50="","",IFERROR(INDEX(tbLanTreinamentos[],MATCH(LARGE(IF(IF(tbLanTreinamentos[Nome]=$C50,tbLanTreinamentos[Treinamento])=V$7,tbLanTreinamentos[Data de Validade]),1),tbLanTreinamentos[Data de Validade],0),5),""))</f>
        <v/>
      </c>
      <c r="W50" s="90" t="str">
        <f t="array" ref="W50">IF($C50="","",IFERROR(INDEX(tbLanTreinamentos[],MATCH(LARGE(IF(IF(tbLanTreinamentos[Nome]=$C50,tbLanTreinamentos[Treinamento])=W$7,tbLanTreinamentos[Data de Validade]),1),tbLanTreinamentos[Data de Validade],0),5),""))</f>
        <v/>
      </c>
      <c r="X50" s="90" t="str">
        <f t="array" ref="X50">IF($C50="","",IFERROR(INDEX(tbLanTreinamentos[],MATCH(LARGE(IF(IF(tbLanTreinamentos[Nome]=$C50,tbLanTreinamentos[Treinamento])=X$7,tbLanTreinamentos[Data de Validade]),1),tbLanTreinamentos[Data de Validade],0),5),""))</f>
        <v/>
      </c>
      <c r="Y50" s="90" t="str">
        <f t="array" ref="Y50">IF($C50="","",IFERROR(INDEX(tbLanTreinamentos[],MATCH(LARGE(IF(IF(tbLanTreinamentos[Nome]=$C50,tbLanTreinamentos[Treinamento])=Y$7,tbLanTreinamentos[Data de Validade]),1),tbLanTreinamentos[Data de Validade],0),5),""))</f>
        <v/>
      </c>
      <c r="Z50" s="90" t="str">
        <f t="array" ref="Z50">IF($C50="","",IFERROR(INDEX(tbLanTreinamentos[],MATCH(LARGE(IF(IF(tbLanTreinamentos[Nome]=$C50,tbLanTreinamentos[Treinamento])=Z$7,tbLanTreinamentos[Data de Validade]),1),tbLanTreinamentos[Data de Validade],0),5),""))</f>
        <v/>
      </c>
    </row>
    <row r="51" spans="2:26" ht="21.95" customHeight="1" x14ac:dyDescent="0.2">
      <c r="B51" s="204">
        <v>44</v>
      </c>
      <c r="C51" s="241" t="str">
        <f>IF(CadFun!D51="","",CadFun!D51)</f>
        <v/>
      </c>
      <c r="D51" s="92" t="str">
        <f>IF($C51="","",IFERROR(INDEX(tbFuncionarios[],MATCH($C51,tbFuncionarios[Nome],0),2),""))</f>
        <v/>
      </c>
      <c r="E51" s="92" t="str">
        <f>IF($C51="","",IFERROR(INDEX(tbFuncionarios[],MATCH($C51,tbFuncionarios[Nome],0),23),""))</f>
        <v/>
      </c>
      <c r="F51" s="92" t="str">
        <f t="shared" ca="1" si="3"/>
        <v/>
      </c>
      <c r="G51" s="92" t="str">
        <f t="shared" ca="1" si="4"/>
        <v/>
      </c>
      <c r="H51" s="92" t="str">
        <f t="shared" ca="1" si="5"/>
        <v/>
      </c>
      <c r="I51" s="92" t="str">
        <f t="shared" ca="1" si="6"/>
        <v/>
      </c>
      <c r="J51" s="92" t="str">
        <f t="shared" ca="1" si="7"/>
        <v/>
      </c>
      <c r="K51" s="92" t="str">
        <f t="shared" ca="1" si="8"/>
        <v/>
      </c>
      <c r="L51" s="91" t="str">
        <f t="shared" ca="1" si="9"/>
        <v/>
      </c>
      <c r="M51" s="91" t="str">
        <f t="shared" ca="1" si="10"/>
        <v/>
      </c>
      <c r="N51" s="92" t="str">
        <f t="shared" ca="1" si="11"/>
        <v/>
      </c>
      <c r="O51" s="92" t="str">
        <f t="shared" ca="1" si="12"/>
        <v/>
      </c>
      <c r="Q51" s="90" t="str">
        <f t="array" ref="Q51">IF($C51="","",IFERROR(INDEX(tbLanTreinamentos[],MATCH(LARGE(IF(IF(tbLanTreinamentos[Nome]=$C51,tbLanTreinamentos[Treinamento])=Q$7,tbLanTreinamentos[Data de Validade]),1),tbLanTreinamentos[Data de Validade],0),5),""))</f>
        <v/>
      </c>
      <c r="R51" s="90" t="str">
        <f t="array" ref="R51">IF($C51="","",IFERROR(INDEX(tbLanTreinamentos[],MATCH(LARGE(IF(IF(tbLanTreinamentos[Nome]=$C51,tbLanTreinamentos[Treinamento])=R$7,tbLanTreinamentos[Data de Validade]),1),tbLanTreinamentos[Data de Validade],0),5),""))</f>
        <v/>
      </c>
      <c r="S51" s="90" t="str">
        <f t="array" ref="S51">IF($C51="","",IFERROR(INDEX(tbLanTreinamentos[],MATCH(LARGE(IF(IF(tbLanTreinamentos[Nome]=$C51,tbLanTreinamentos[Treinamento])=S$7,tbLanTreinamentos[Data de Validade]),1),tbLanTreinamentos[Data de Validade],0),5),""))</f>
        <v/>
      </c>
      <c r="T51" s="90" t="str">
        <f t="array" ref="T51">IF($C51="","",IFERROR(INDEX(tbLanTreinamentos[],MATCH(LARGE(IF(IF(tbLanTreinamentos[Nome]=$C51,tbLanTreinamentos[Treinamento])=T$7,tbLanTreinamentos[Data de Validade]),1),tbLanTreinamentos[Data de Validade],0),5),""))</f>
        <v/>
      </c>
      <c r="U51" s="90" t="str">
        <f t="array" ref="U51">IF($C51="","",IFERROR(INDEX(tbLanTreinamentos[],MATCH(LARGE(IF(IF(tbLanTreinamentos[Nome]=$C51,tbLanTreinamentos[Treinamento])=U$7,tbLanTreinamentos[Data de Validade]),1),tbLanTreinamentos[Data de Validade],0),5),""))</f>
        <v/>
      </c>
      <c r="V51" s="90" t="str">
        <f t="array" ref="V51">IF($C51="","",IFERROR(INDEX(tbLanTreinamentos[],MATCH(LARGE(IF(IF(tbLanTreinamentos[Nome]=$C51,tbLanTreinamentos[Treinamento])=V$7,tbLanTreinamentos[Data de Validade]),1),tbLanTreinamentos[Data de Validade],0),5),""))</f>
        <v/>
      </c>
      <c r="W51" s="90" t="str">
        <f t="array" ref="W51">IF($C51="","",IFERROR(INDEX(tbLanTreinamentos[],MATCH(LARGE(IF(IF(tbLanTreinamentos[Nome]=$C51,tbLanTreinamentos[Treinamento])=W$7,tbLanTreinamentos[Data de Validade]),1),tbLanTreinamentos[Data de Validade],0),5),""))</f>
        <v/>
      </c>
      <c r="X51" s="90" t="str">
        <f t="array" ref="X51">IF($C51="","",IFERROR(INDEX(tbLanTreinamentos[],MATCH(LARGE(IF(IF(tbLanTreinamentos[Nome]=$C51,tbLanTreinamentos[Treinamento])=X$7,tbLanTreinamentos[Data de Validade]),1),tbLanTreinamentos[Data de Validade],0),5),""))</f>
        <v/>
      </c>
      <c r="Y51" s="90" t="str">
        <f t="array" ref="Y51">IF($C51="","",IFERROR(INDEX(tbLanTreinamentos[],MATCH(LARGE(IF(IF(tbLanTreinamentos[Nome]=$C51,tbLanTreinamentos[Treinamento])=Y$7,tbLanTreinamentos[Data de Validade]),1),tbLanTreinamentos[Data de Validade],0),5),""))</f>
        <v/>
      </c>
      <c r="Z51" s="90" t="str">
        <f t="array" ref="Z51">IF($C51="","",IFERROR(INDEX(tbLanTreinamentos[],MATCH(LARGE(IF(IF(tbLanTreinamentos[Nome]=$C51,tbLanTreinamentos[Treinamento])=Z$7,tbLanTreinamentos[Data de Validade]),1),tbLanTreinamentos[Data de Validade],0),5),""))</f>
        <v/>
      </c>
    </row>
    <row r="52" spans="2:26" ht="21.95" customHeight="1" x14ac:dyDescent="0.2">
      <c r="B52" s="204">
        <v>45</v>
      </c>
      <c r="C52" s="241" t="str">
        <f>IF(CadFun!D52="","",CadFun!D52)</f>
        <v/>
      </c>
      <c r="D52" s="92" t="str">
        <f>IF($C52="","",IFERROR(INDEX(tbFuncionarios[],MATCH($C52,tbFuncionarios[Nome],0),2),""))</f>
        <v/>
      </c>
      <c r="E52" s="92" t="str">
        <f>IF($C52="","",IFERROR(INDEX(tbFuncionarios[],MATCH($C52,tbFuncionarios[Nome],0),23),""))</f>
        <v/>
      </c>
      <c r="F52" s="92" t="str">
        <f t="shared" ca="1" si="3"/>
        <v/>
      </c>
      <c r="G52" s="92" t="str">
        <f t="shared" ca="1" si="4"/>
        <v/>
      </c>
      <c r="H52" s="92" t="str">
        <f t="shared" ca="1" si="5"/>
        <v/>
      </c>
      <c r="I52" s="92" t="str">
        <f t="shared" ca="1" si="6"/>
        <v/>
      </c>
      <c r="J52" s="92" t="str">
        <f t="shared" ca="1" si="7"/>
        <v/>
      </c>
      <c r="K52" s="92" t="str">
        <f t="shared" ca="1" si="8"/>
        <v/>
      </c>
      <c r="L52" s="91" t="str">
        <f t="shared" ca="1" si="9"/>
        <v/>
      </c>
      <c r="M52" s="91" t="str">
        <f t="shared" ca="1" si="10"/>
        <v/>
      </c>
      <c r="N52" s="92" t="str">
        <f t="shared" ca="1" si="11"/>
        <v/>
      </c>
      <c r="O52" s="92" t="str">
        <f t="shared" ca="1" si="12"/>
        <v/>
      </c>
      <c r="Q52" s="90" t="str">
        <f t="array" ref="Q52">IF($C52="","",IFERROR(INDEX(tbLanTreinamentos[],MATCH(LARGE(IF(IF(tbLanTreinamentos[Nome]=$C52,tbLanTreinamentos[Treinamento])=Q$7,tbLanTreinamentos[Data de Validade]),1),tbLanTreinamentos[Data de Validade],0),5),""))</f>
        <v/>
      </c>
      <c r="R52" s="90" t="str">
        <f t="array" ref="R52">IF($C52="","",IFERROR(INDEX(tbLanTreinamentos[],MATCH(LARGE(IF(IF(tbLanTreinamentos[Nome]=$C52,tbLanTreinamentos[Treinamento])=R$7,tbLanTreinamentos[Data de Validade]),1),tbLanTreinamentos[Data de Validade],0),5),""))</f>
        <v/>
      </c>
      <c r="S52" s="90" t="str">
        <f t="array" ref="S52">IF($C52="","",IFERROR(INDEX(tbLanTreinamentos[],MATCH(LARGE(IF(IF(tbLanTreinamentos[Nome]=$C52,tbLanTreinamentos[Treinamento])=S$7,tbLanTreinamentos[Data de Validade]),1),tbLanTreinamentos[Data de Validade],0),5),""))</f>
        <v/>
      </c>
      <c r="T52" s="90" t="str">
        <f t="array" ref="T52">IF($C52="","",IFERROR(INDEX(tbLanTreinamentos[],MATCH(LARGE(IF(IF(tbLanTreinamentos[Nome]=$C52,tbLanTreinamentos[Treinamento])=T$7,tbLanTreinamentos[Data de Validade]),1),tbLanTreinamentos[Data de Validade],0),5),""))</f>
        <v/>
      </c>
      <c r="U52" s="90" t="str">
        <f t="array" ref="U52">IF($C52="","",IFERROR(INDEX(tbLanTreinamentos[],MATCH(LARGE(IF(IF(tbLanTreinamentos[Nome]=$C52,tbLanTreinamentos[Treinamento])=U$7,tbLanTreinamentos[Data de Validade]),1),tbLanTreinamentos[Data de Validade],0),5),""))</f>
        <v/>
      </c>
      <c r="V52" s="90" t="str">
        <f t="array" ref="V52">IF($C52="","",IFERROR(INDEX(tbLanTreinamentos[],MATCH(LARGE(IF(IF(tbLanTreinamentos[Nome]=$C52,tbLanTreinamentos[Treinamento])=V$7,tbLanTreinamentos[Data de Validade]),1),tbLanTreinamentos[Data de Validade],0),5),""))</f>
        <v/>
      </c>
      <c r="W52" s="90" t="str">
        <f t="array" ref="W52">IF($C52="","",IFERROR(INDEX(tbLanTreinamentos[],MATCH(LARGE(IF(IF(tbLanTreinamentos[Nome]=$C52,tbLanTreinamentos[Treinamento])=W$7,tbLanTreinamentos[Data de Validade]),1),tbLanTreinamentos[Data de Validade],0),5),""))</f>
        <v/>
      </c>
      <c r="X52" s="90" t="str">
        <f t="array" ref="X52">IF($C52="","",IFERROR(INDEX(tbLanTreinamentos[],MATCH(LARGE(IF(IF(tbLanTreinamentos[Nome]=$C52,tbLanTreinamentos[Treinamento])=X$7,tbLanTreinamentos[Data de Validade]),1),tbLanTreinamentos[Data de Validade],0),5),""))</f>
        <v/>
      </c>
      <c r="Y52" s="90" t="str">
        <f t="array" ref="Y52">IF($C52="","",IFERROR(INDEX(tbLanTreinamentos[],MATCH(LARGE(IF(IF(tbLanTreinamentos[Nome]=$C52,tbLanTreinamentos[Treinamento])=Y$7,tbLanTreinamentos[Data de Validade]),1),tbLanTreinamentos[Data de Validade],0),5),""))</f>
        <v/>
      </c>
      <c r="Z52" s="90" t="str">
        <f t="array" ref="Z52">IF($C52="","",IFERROR(INDEX(tbLanTreinamentos[],MATCH(LARGE(IF(IF(tbLanTreinamentos[Nome]=$C52,tbLanTreinamentos[Treinamento])=Z$7,tbLanTreinamentos[Data de Validade]),1),tbLanTreinamentos[Data de Validade],0),5),""))</f>
        <v/>
      </c>
    </row>
    <row r="53" spans="2:26" ht="21.95" customHeight="1" x14ac:dyDescent="0.2">
      <c r="B53" s="204">
        <v>46</v>
      </c>
      <c r="C53" s="241" t="str">
        <f>IF(CadFun!D53="","",CadFun!D53)</f>
        <v/>
      </c>
      <c r="D53" s="92" t="str">
        <f>IF($C53="","",IFERROR(INDEX(tbFuncionarios[],MATCH($C53,tbFuncionarios[Nome],0),2),""))</f>
        <v/>
      </c>
      <c r="E53" s="92" t="str">
        <f>IF($C53="","",IFERROR(INDEX(tbFuncionarios[],MATCH($C53,tbFuncionarios[Nome],0),23),""))</f>
        <v/>
      </c>
      <c r="F53" s="92" t="str">
        <f t="shared" ca="1" si="3"/>
        <v/>
      </c>
      <c r="G53" s="92" t="str">
        <f t="shared" ca="1" si="4"/>
        <v/>
      </c>
      <c r="H53" s="92" t="str">
        <f t="shared" ca="1" si="5"/>
        <v/>
      </c>
      <c r="I53" s="92" t="str">
        <f t="shared" ca="1" si="6"/>
        <v/>
      </c>
      <c r="J53" s="92" t="str">
        <f t="shared" ca="1" si="7"/>
        <v/>
      </c>
      <c r="K53" s="92" t="str">
        <f t="shared" ca="1" si="8"/>
        <v/>
      </c>
      <c r="L53" s="91" t="str">
        <f t="shared" ca="1" si="9"/>
        <v/>
      </c>
      <c r="M53" s="91" t="str">
        <f t="shared" ca="1" si="10"/>
        <v/>
      </c>
      <c r="N53" s="92" t="str">
        <f t="shared" ca="1" si="11"/>
        <v/>
      </c>
      <c r="O53" s="92" t="str">
        <f t="shared" ca="1" si="12"/>
        <v/>
      </c>
      <c r="Q53" s="90" t="str">
        <f t="array" ref="Q53">IF($C53="","",IFERROR(INDEX(tbLanTreinamentos[],MATCH(LARGE(IF(IF(tbLanTreinamentos[Nome]=$C53,tbLanTreinamentos[Treinamento])=Q$7,tbLanTreinamentos[Data de Validade]),1),tbLanTreinamentos[Data de Validade],0),5),""))</f>
        <v/>
      </c>
      <c r="R53" s="90" t="str">
        <f t="array" ref="R53">IF($C53="","",IFERROR(INDEX(tbLanTreinamentos[],MATCH(LARGE(IF(IF(tbLanTreinamentos[Nome]=$C53,tbLanTreinamentos[Treinamento])=R$7,tbLanTreinamentos[Data de Validade]),1),tbLanTreinamentos[Data de Validade],0),5),""))</f>
        <v/>
      </c>
      <c r="S53" s="90" t="str">
        <f t="array" ref="S53">IF($C53="","",IFERROR(INDEX(tbLanTreinamentos[],MATCH(LARGE(IF(IF(tbLanTreinamentos[Nome]=$C53,tbLanTreinamentos[Treinamento])=S$7,tbLanTreinamentos[Data de Validade]),1),tbLanTreinamentos[Data de Validade],0),5),""))</f>
        <v/>
      </c>
      <c r="T53" s="90" t="str">
        <f t="array" ref="T53">IF($C53="","",IFERROR(INDEX(tbLanTreinamentos[],MATCH(LARGE(IF(IF(tbLanTreinamentos[Nome]=$C53,tbLanTreinamentos[Treinamento])=T$7,tbLanTreinamentos[Data de Validade]),1),tbLanTreinamentos[Data de Validade],0),5),""))</f>
        <v/>
      </c>
      <c r="U53" s="90" t="str">
        <f t="array" ref="U53">IF($C53="","",IFERROR(INDEX(tbLanTreinamentos[],MATCH(LARGE(IF(IF(tbLanTreinamentos[Nome]=$C53,tbLanTreinamentos[Treinamento])=U$7,tbLanTreinamentos[Data de Validade]),1),tbLanTreinamentos[Data de Validade],0),5),""))</f>
        <v/>
      </c>
      <c r="V53" s="90" t="str">
        <f t="array" ref="V53">IF($C53="","",IFERROR(INDEX(tbLanTreinamentos[],MATCH(LARGE(IF(IF(tbLanTreinamentos[Nome]=$C53,tbLanTreinamentos[Treinamento])=V$7,tbLanTreinamentos[Data de Validade]),1),tbLanTreinamentos[Data de Validade],0),5),""))</f>
        <v/>
      </c>
      <c r="W53" s="90" t="str">
        <f t="array" ref="W53">IF($C53="","",IFERROR(INDEX(tbLanTreinamentos[],MATCH(LARGE(IF(IF(tbLanTreinamentos[Nome]=$C53,tbLanTreinamentos[Treinamento])=W$7,tbLanTreinamentos[Data de Validade]),1),tbLanTreinamentos[Data de Validade],0),5),""))</f>
        <v/>
      </c>
      <c r="X53" s="90" t="str">
        <f t="array" ref="X53">IF($C53="","",IFERROR(INDEX(tbLanTreinamentos[],MATCH(LARGE(IF(IF(tbLanTreinamentos[Nome]=$C53,tbLanTreinamentos[Treinamento])=X$7,tbLanTreinamentos[Data de Validade]),1),tbLanTreinamentos[Data de Validade],0),5),""))</f>
        <v/>
      </c>
      <c r="Y53" s="90" t="str">
        <f t="array" ref="Y53">IF($C53="","",IFERROR(INDEX(tbLanTreinamentos[],MATCH(LARGE(IF(IF(tbLanTreinamentos[Nome]=$C53,tbLanTreinamentos[Treinamento])=Y$7,tbLanTreinamentos[Data de Validade]),1),tbLanTreinamentos[Data de Validade],0),5),""))</f>
        <v/>
      </c>
      <c r="Z53" s="90" t="str">
        <f t="array" ref="Z53">IF($C53="","",IFERROR(INDEX(tbLanTreinamentos[],MATCH(LARGE(IF(IF(tbLanTreinamentos[Nome]=$C53,tbLanTreinamentos[Treinamento])=Z$7,tbLanTreinamentos[Data de Validade]),1),tbLanTreinamentos[Data de Validade],0),5),""))</f>
        <v/>
      </c>
    </row>
    <row r="54" spans="2:26" ht="21.95" customHeight="1" x14ac:dyDescent="0.2">
      <c r="B54" s="204">
        <v>47</v>
      </c>
      <c r="C54" s="241" t="str">
        <f>IF(CadFun!D54="","",CadFun!D54)</f>
        <v/>
      </c>
      <c r="D54" s="92" t="str">
        <f>IF($C54="","",IFERROR(INDEX(tbFuncionarios[],MATCH($C54,tbFuncionarios[Nome],0),2),""))</f>
        <v/>
      </c>
      <c r="E54" s="92" t="str">
        <f>IF($C54="","",IFERROR(INDEX(tbFuncionarios[],MATCH($C54,tbFuncionarios[Nome],0),23),""))</f>
        <v/>
      </c>
      <c r="F54" s="92" t="str">
        <f t="shared" ca="1" si="3"/>
        <v/>
      </c>
      <c r="G54" s="92" t="str">
        <f t="shared" ca="1" si="4"/>
        <v/>
      </c>
      <c r="H54" s="92" t="str">
        <f t="shared" ca="1" si="5"/>
        <v/>
      </c>
      <c r="I54" s="92" t="str">
        <f t="shared" ca="1" si="6"/>
        <v/>
      </c>
      <c r="J54" s="92" t="str">
        <f t="shared" ca="1" si="7"/>
        <v/>
      </c>
      <c r="K54" s="92" t="str">
        <f t="shared" ca="1" si="8"/>
        <v/>
      </c>
      <c r="L54" s="91" t="str">
        <f t="shared" ca="1" si="9"/>
        <v/>
      </c>
      <c r="M54" s="91" t="str">
        <f t="shared" ca="1" si="10"/>
        <v/>
      </c>
      <c r="N54" s="92" t="str">
        <f t="shared" ca="1" si="11"/>
        <v/>
      </c>
      <c r="O54" s="92" t="str">
        <f t="shared" ca="1" si="12"/>
        <v/>
      </c>
      <c r="Q54" s="90" t="str">
        <f t="array" ref="Q54">IF($C54="","",IFERROR(INDEX(tbLanTreinamentos[],MATCH(LARGE(IF(IF(tbLanTreinamentos[Nome]=$C54,tbLanTreinamentos[Treinamento])=Q$7,tbLanTreinamentos[Data de Validade]),1),tbLanTreinamentos[Data de Validade],0),5),""))</f>
        <v/>
      </c>
      <c r="R54" s="90" t="str">
        <f t="array" ref="R54">IF($C54="","",IFERROR(INDEX(tbLanTreinamentos[],MATCH(LARGE(IF(IF(tbLanTreinamentos[Nome]=$C54,tbLanTreinamentos[Treinamento])=R$7,tbLanTreinamentos[Data de Validade]),1),tbLanTreinamentos[Data de Validade],0),5),""))</f>
        <v/>
      </c>
      <c r="S54" s="90" t="str">
        <f t="array" ref="S54">IF($C54="","",IFERROR(INDEX(tbLanTreinamentos[],MATCH(LARGE(IF(IF(tbLanTreinamentos[Nome]=$C54,tbLanTreinamentos[Treinamento])=S$7,tbLanTreinamentos[Data de Validade]),1),tbLanTreinamentos[Data de Validade],0),5),""))</f>
        <v/>
      </c>
      <c r="T54" s="90" t="str">
        <f t="array" ref="T54">IF($C54="","",IFERROR(INDEX(tbLanTreinamentos[],MATCH(LARGE(IF(IF(tbLanTreinamentos[Nome]=$C54,tbLanTreinamentos[Treinamento])=T$7,tbLanTreinamentos[Data de Validade]),1),tbLanTreinamentos[Data de Validade],0),5),""))</f>
        <v/>
      </c>
      <c r="U54" s="90" t="str">
        <f t="array" ref="U54">IF($C54="","",IFERROR(INDEX(tbLanTreinamentos[],MATCH(LARGE(IF(IF(tbLanTreinamentos[Nome]=$C54,tbLanTreinamentos[Treinamento])=U$7,tbLanTreinamentos[Data de Validade]),1),tbLanTreinamentos[Data de Validade],0),5),""))</f>
        <v/>
      </c>
      <c r="V54" s="90" t="str">
        <f t="array" ref="V54">IF($C54="","",IFERROR(INDEX(tbLanTreinamentos[],MATCH(LARGE(IF(IF(tbLanTreinamentos[Nome]=$C54,tbLanTreinamentos[Treinamento])=V$7,tbLanTreinamentos[Data de Validade]),1),tbLanTreinamentos[Data de Validade],0),5),""))</f>
        <v/>
      </c>
      <c r="W54" s="90" t="str">
        <f t="array" ref="W54">IF($C54="","",IFERROR(INDEX(tbLanTreinamentos[],MATCH(LARGE(IF(IF(tbLanTreinamentos[Nome]=$C54,tbLanTreinamentos[Treinamento])=W$7,tbLanTreinamentos[Data de Validade]),1),tbLanTreinamentos[Data de Validade],0),5),""))</f>
        <v/>
      </c>
      <c r="X54" s="90" t="str">
        <f t="array" ref="X54">IF($C54="","",IFERROR(INDEX(tbLanTreinamentos[],MATCH(LARGE(IF(IF(tbLanTreinamentos[Nome]=$C54,tbLanTreinamentos[Treinamento])=X$7,tbLanTreinamentos[Data de Validade]),1),tbLanTreinamentos[Data de Validade],0),5),""))</f>
        <v/>
      </c>
      <c r="Y54" s="90" t="str">
        <f t="array" ref="Y54">IF($C54="","",IFERROR(INDEX(tbLanTreinamentos[],MATCH(LARGE(IF(IF(tbLanTreinamentos[Nome]=$C54,tbLanTreinamentos[Treinamento])=Y$7,tbLanTreinamentos[Data de Validade]),1),tbLanTreinamentos[Data de Validade],0),5),""))</f>
        <v/>
      </c>
      <c r="Z54" s="90" t="str">
        <f t="array" ref="Z54">IF($C54="","",IFERROR(INDEX(tbLanTreinamentos[],MATCH(LARGE(IF(IF(tbLanTreinamentos[Nome]=$C54,tbLanTreinamentos[Treinamento])=Z$7,tbLanTreinamentos[Data de Validade]),1),tbLanTreinamentos[Data de Validade],0),5),""))</f>
        <v/>
      </c>
    </row>
    <row r="55" spans="2:26" ht="21.95" customHeight="1" x14ac:dyDescent="0.2">
      <c r="B55" s="204">
        <v>48</v>
      </c>
      <c r="C55" s="241" t="str">
        <f>IF(CadFun!D55="","",CadFun!D55)</f>
        <v/>
      </c>
      <c r="D55" s="92" t="str">
        <f>IF($C55="","",IFERROR(INDEX(tbFuncionarios[],MATCH($C55,tbFuncionarios[Nome],0),2),""))</f>
        <v/>
      </c>
      <c r="E55" s="92" t="str">
        <f>IF($C55="","",IFERROR(INDEX(tbFuncionarios[],MATCH($C55,tbFuncionarios[Nome],0),23),""))</f>
        <v/>
      </c>
      <c r="F55" s="92" t="str">
        <f t="shared" ca="1" si="3"/>
        <v/>
      </c>
      <c r="G55" s="92" t="str">
        <f t="shared" ca="1" si="4"/>
        <v/>
      </c>
      <c r="H55" s="92" t="str">
        <f t="shared" ca="1" si="5"/>
        <v/>
      </c>
      <c r="I55" s="92" t="str">
        <f t="shared" ca="1" si="6"/>
        <v/>
      </c>
      <c r="J55" s="92" t="str">
        <f t="shared" ca="1" si="7"/>
        <v/>
      </c>
      <c r="K55" s="92" t="str">
        <f t="shared" ca="1" si="8"/>
        <v/>
      </c>
      <c r="L55" s="91" t="str">
        <f t="shared" ca="1" si="9"/>
        <v/>
      </c>
      <c r="M55" s="91" t="str">
        <f t="shared" ca="1" si="10"/>
        <v/>
      </c>
      <c r="N55" s="92" t="str">
        <f t="shared" ca="1" si="11"/>
        <v/>
      </c>
      <c r="O55" s="92" t="str">
        <f t="shared" ca="1" si="12"/>
        <v/>
      </c>
      <c r="Q55" s="90" t="str">
        <f t="array" ref="Q55">IF($C55="","",IFERROR(INDEX(tbLanTreinamentos[],MATCH(LARGE(IF(IF(tbLanTreinamentos[Nome]=$C55,tbLanTreinamentos[Treinamento])=Q$7,tbLanTreinamentos[Data de Validade]),1),tbLanTreinamentos[Data de Validade],0),5),""))</f>
        <v/>
      </c>
      <c r="R55" s="90" t="str">
        <f t="array" ref="R55">IF($C55="","",IFERROR(INDEX(tbLanTreinamentos[],MATCH(LARGE(IF(IF(tbLanTreinamentos[Nome]=$C55,tbLanTreinamentos[Treinamento])=R$7,tbLanTreinamentos[Data de Validade]),1),tbLanTreinamentos[Data de Validade],0),5),""))</f>
        <v/>
      </c>
      <c r="S55" s="90" t="str">
        <f t="array" ref="S55">IF($C55="","",IFERROR(INDEX(tbLanTreinamentos[],MATCH(LARGE(IF(IF(tbLanTreinamentos[Nome]=$C55,tbLanTreinamentos[Treinamento])=S$7,tbLanTreinamentos[Data de Validade]),1),tbLanTreinamentos[Data de Validade],0),5),""))</f>
        <v/>
      </c>
      <c r="T55" s="90" t="str">
        <f t="array" ref="T55">IF($C55="","",IFERROR(INDEX(tbLanTreinamentos[],MATCH(LARGE(IF(IF(tbLanTreinamentos[Nome]=$C55,tbLanTreinamentos[Treinamento])=T$7,tbLanTreinamentos[Data de Validade]),1),tbLanTreinamentos[Data de Validade],0),5),""))</f>
        <v/>
      </c>
      <c r="U55" s="90" t="str">
        <f t="array" ref="U55">IF($C55="","",IFERROR(INDEX(tbLanTreinamentos[],MATCH(LARGE(IF(IF(tbLanTreinamentos[Nome]=$C55,tbLanTreinamentos[Treinamento])=U$7,tbLanTreinamentos[Data de Validade]),1),tbLanTreinamentos[Data de Validade],0),5),""))</f>
        <v/>
      </c>
      <c r="V55" s="90" t="str">
        <f t="array" ref="V55">IF($C55="","",IFERROR(INDEX(tbLanTreinamentos[],MATCH(LARGE(IF(IF(tbLanTreinamentos[Nome]=$C55,tbLanTreinamentos[Treinamento])=V$7,tbLanTreinamentos[Data de Validade]),1),tbLanTreinamentos[Data de Validade],0),5),""))</f>
        <v/>
      </c>
      <c r="W55" s="90" t="str">
        <f t="array" ref="W55">IF($C55="","",IFERROR(INDEX(tbLanTreinamentos[],MATCH(LARGE(IF(IF(tbLanTreinamentos[Nome]=$C55,tbLanTreinamentos[Treinamento])=W$7,tbLanTreinamentos[Data de Validade]),1),tbLanTreinamentos[Data de Validade],0),5),""))</f>
        <v/>
      </c>
      <c r="X55" s="90" t="str">
        <f t="array" ref="X55">IF($C55="","",IFERROR(INDEX(tbLanTreinamentos[],MATCH(LARGE(IF(IF(tbLanTreinamentos[Nome]=$C55,tbLanTreinamentos[Treinamento])=X$7,tbLanTreinamentos[Data de Validade]),1),tbLanTreinamentos[Data de Validade],0),5),""))</f>
        <v/>
      </c>
      <c r="Y55" s="90" t="str">
        <f t="array" ref="Y55">IF($C55="","",IFERROR(INDEX(tbLanTreinamentos[],MATCH(LARGE(IF(IF(tbLanTreinamentos[Nome]=$C55,tbLanTreinamentos[Treinamento])=Y$7,tbLanTreinamentos[Data de Validade]),1),tbLanTreinamentos[Data de Validade],0),5),""))</f>
        <v/>
      </c>
      <c r="Z55" s="90" t="str">
        <f t="array" ref="Z55">IF($C55="","",IFERROR(INDEX(tbLanTreinamentos[],MATCH(LARGE(IF(IF(tbLanTreinamentos[Nome]=$C55,tbLanTreinamentos[Treinamento])=Z$7,tbLanTreinamentos[Data de Validade]),1),tbLanTreinamentos[Data de Validade],0),5),""))</f>
        <v/>
      </c>
    </row>
    <row r="56" spans="2:26" ht="21.95" customHeight="1" x14ac:dyDescent="0.2">
      <c r="B56" s="204">
        <v>49</v>
      </c>
      <c r="C56" s="241" t="str">
        <f>IF(CadFun!D56="","",CadFun!D56)</f>
        <v/>
      </c>
      <c r="D56" s="92" t="str">
        <f>IF($C56="","",IFERROR(INDEX(tbFuncionarios[],MATCH($C56,tbFuncionarios[Nome],0),2),""))</f>
        <v/>
      </c>
      <c r="E56" s="92" t="str">
        <f>IF($C56="","",IFERROR(INDEX(tbFuncionarios[],MATCH($C56,tbFuncionarios[Nome],0),23),""))</f>
        <v/>
      </c>
      <c r="F56" s="92" t="str">
        <f t="shared" ca="1" si="3"/>
        <v/>
      </c>
      <c r="G56" s="92" t="str">
        <f t="shared" ca="1" si="4"/>
        <v/>
      </c>
      <c r="H56" s="92" t="str">
        <f t="shared" ca="1" si="5"/>
        <v/>
      </c>
      <c r="I56" s="92" t="str">
        <f t="shared" ca="1" si="6"/>
        <v/>
      </c>
      <c r="J56" s="92" t="str">
        <f t="shared" ca="1" si="7"/>
        <v/>
      </c>
      <c r="K56" s="92" t="str">
        <f t="shared" ca="1" si="8"/>
        <v/>
      </c>
      <c r="L56" s="91" t="str">
        <f t="shared" ca="1" si="9"/>
        <v/>
      </c>
      <c r="M56" s="91" t="str">
        <f t="shared" ca="1" si="10"/>
        <v/>
      </c>
      <c r="N56" s="92" t="str">
        <f t="shared" ca="1" si="11"/>
        <v/>
      </c>
      <c r="O56" s="92" t="str">
        <f t="shared" ca="1" si="12"/>
        <v/>
      </c>
      <c r="Q56" s="90" t="str">
        <f t="array" ref="Q56">IF($C56="","",IFERROR(INDEX(tbLanTreinamentos[],MATCH(LARGE(IF(IF(tbLanTreinamentos[Nome]=$C56,tbLanTreinamentos[Treinamento])=Q$7,tbLanTreinamentos[Data de Validade]),1),tbLanTreinamentos[Data de Validade],0),5),""))</f>
        <v/>
      </c>
      <c r="R56" s="90" t="str">
        <f t="array" ref="R56">IF($C56="","",IFERROR(INDEX(tbLanTreinamentos[],MATCH(LARGE(IF(IF(tbLanTreinamentos[Nome]=$C56,tbLanTreinamentos[Treinamento])=R$7,tbLanTreinamentos[Data de Validade]),1),tbLanTreinamentos[Data de Validade],0),5),""))</f>
        <v/>
      </c>
      <c r="S56" s="90" t="str">
        <f t="array" ref="S56">IF($C56="","",IFERROR(INDEX(tbLanTreinamentos[],MATCH(LARGE(IF(IF(tbLanTreinamentos[Nome]=$C56,tbLanTreinamentos[Treinamento])=S$7,tbLanTreinamentos[Data de Validade]),1),tbLanTreinamentos[Data de Validade],0),5),""))</f>
        <v/>
      </c>
      <c r="T56" s="90" t="str">
        <f t="array" ref="T56">IF($C56="","",IFERROR(INDEX(tbLanTreinamentos[],MATCH(LARGE(IF(IF(tbLanTreinamentos[Nome]=$C56,tbLanTreinamentos[Treinamento])=T$7,tbLanTreinamentos[Data de Validade]),1),tbLanTreinamentos[Data de Validade],0),5),""))</f>
        <v/>
      </c>
      <c r="U56" s="90" t="str">
        <f t="array" ref="U56">IF($C56="","",IFERROR(INDEX(tbLanTreinamentos[],MATCH(LARGE(IF(IF(tbLanTreinamentos[Nome]=$C56,tbLanTreinamentos[Treinamento])=U$7,tbLanTreinamentos[Data de Validade]),1),tbLanTreinamentos[Data de Validade],0),5),""))</f>
        <v/>
      </c>
      <c r="V56" s="90" t="str">
        <f t="array" ref="V56">IF($C56="","",IFERROR(INDEX(tbLanTreinamentos[],MATCH(LARGE(IF(IF(tbLanTreinamentos[Nome]=$C56,tbLanTreinamentos[Treinamento])=V$7,tbLanTreinamentos[Data de Validade]),1),tbLanTreinamentos[Data de Validade],0),5),""))</f>
        <v/>
      </c>
      <c r="W56" s="90" t="str">
        <f t="array" ref="W56">IF($C56="","",IFERROR(INDEX(tbLanTreinamentos[],MATCH(LARGE(IF(IF(tbLanTreinamentos[Nome]=$C56,tbLanTreinamentos[Treinamento])=W$7,tbLanTreinamentos[Data de Validade]),1),tbLanTreinamentos[Data de Validade],0),5),""))</f>
        <v/>
      </c>
      <c r="X56" s="90" t="str">
        <f t="array" ref="X56">IF($C56="","",IFERROR(INDEX(tbLanTreinamentos[],MATCH(LARGE(IF(IF(tbLanTreinamentos[Nome]=$C56,tbLanTreinamentos[Treinamento])=X$7,tbLanTreinamentos[Data de Validade]),1),tbLanTreinamentos[Data de Validade],0),5),""))</f>
        <v/>
      </c>
      <c r="Y56" s="90" t="str">
        <f t="array" ref="Y56">IF($C56="","",IFERROR(INDEX(tbLanTreinamentos[],MATCH(LARGE(IF(IF(tbLanTreinamentos[Nome]=$C56,tbLanTreinamentos[Treinamento])=Y$7,tbLanTreinamentos[Data de Validade]),1),tbLanTreinamentos[Data de Validade],0),5),""))</f>
        <v/>
      </c>
      <c r="Z56" s="90" t="str">
        <f t="array" ref="Z56">IF($C56="","",IFERROR(INDEX(tbLanTreinamentos[],MATCH(LARGE(IF(IF(tbLanTreinamentos[Nome]=$C56,tbLanTreinamentos[Treinamento])=Z$7,tbLanTreinamentos[Data de Validade]),1),tbLanTreinamentos[Data de Validade],0),5),""))</f>
        <v/>
      </c>
    </row>
    <row r="57" spans="2:26" ht="21.95" customHeight="1" x14ac:dyDescent="0.2">
      <c r="B57" s="204">
        <v>50</v>
      </c>
      <c r="C57" s="241" t="str">
        <f>IF(CadFun!D57="","",CadFun!D57)</f>
        <v/>
      </c>
      <c r="D57" s="92" t="str">
        <f>IF($C57="","",IFERROR(INDEX(tbFuncionarios[],MATCH($C57,tbFuncionarios[Nome],0),2),""))</f>
        <v/>
      </c>
      <c r="E57" s="92" t="str">
        <f>IF($C57="","",IFERROR(INDEX(tbFuncionarios[],MATCH($C57,tbFuncionarios[Nome],0),23),""))</f>
        <v/>
      </c>
      <c r="F57" s="92" t="str">
        <f t="shared" ca="1" si="3"/>
        <v/>
      </c>
      <c r="G57" s="92" t="str">
        <f t="shared" ca="1" si="4"/>
        <v/>
      </c>
      <c r="H57" s="92" t="str">
        <f t="shared" ca="1" si="5"/>
        <v/>
      </c>
      <c r="I57" s="92" t="str">
        <f t="shared" ca="1" si="6"/>
        <v/>
      </c>
      <c r="J57" s="92" t="str">
        <f t="shared" ca="1" si="7"/>
        <v/>
      </c>
      <c r="K57" s="92" t="str">
        <f t="shared" ca="1" si="8"/>
        <v/>
      </c>
      <c r="L57" s="91" t="str">
        <f t="shared" ca="1" si="9"/>
        <v/>
      </c>
      <c r="M57" s="91" t="str">
        <f t="shared" ca="1" si="10"/>
        <v/>
      </c>
      <c r="N57" s="92" t="str">
        <f t="shared" ca="1" si="11"/>
        <v/>
      </c>
      <c r="O57" s="92" t="str">
        <f t="shared" ca="1" si="12"/>
        <v/>
      </c>
      <c r="Q57" s="90" t="str">
        <f t="array" ref="Q57">IF($C57="","",IFERROR(INDEX(tbLanTreinamentos[],MATCH(LARGE(IF(IF(tbLanTreinamentos[Nome]=$C57,tbLanTreinamentos[Treinamento])=Q$7,tbLanTreinamentos[Data de Validade]),1),tbLanTreinamentos[Data de Validade],0),5),""))</f>
        <v/>
      </c>
      <c r="R57" s="90" t="str">
        <f t="array" ref="R57">IF($C57="","",IFERROR(INDEX(tbLanTreinamentos[],MATCH(LARGE(IF(IF(tbLanTreinamentos[Nome]=$C57,tbLanTreinamentos[Treinamento])=R$7,tbLanTreinamentos[Data de Validade]),1),tbLanTreinamentos[Data de Validade],0),5),""))</f>
        <v/>
      </c>
      <c r="S57" s="90" t="str">
        <f t="array" ref="S57">IF($C57="","",IFERROR(INDEX(tbLanTreinamentos[],MATCH(LARGE(IF(IF(tbLanTreinamentos[Nome]=$C57,tbLanTreinamentos[Treinamento])=S$7,tbLanTreinamentos[Data de Validade]),1),tbLanTreinamentos[Data de Validade],0),5),""))</f>
        <v/>
      </c>
      <c r="T57" s="90" t="str">
        <f t="array" ref="T57">IF($C57="","",IFERROR(INDEX(tbLanTreinamentos[],MATCH(LARGE(IF(IF(tbLanTreinamentos[Nome]=$C57,tbLanTreinamentos[Treinamento])=T$7,tbLanTreinamentos[Data de Validade]),1),tbLanTreinamentos[Data de Validade],0),5),""))</f>
        <v/>
      </c>
      <c r="U57" s="90" t="str">
        <f t="array" ref="U57">IF($C57="","",IFERROR(INDEX(tbLanTreinamentos[],MATCH(LARGE(IF(IF(tbLanTreinamentos[Nome]=$C57,tbLanTreinamentos[Treinamento])=U$7,tbLanTreinamentos[Data de Validade]),1),tbLanTreinamentos[Data de Validade],0),5),""))</f>
        <v/>
      </c>
      <c r="V57" s="90" t="str">
        <f t="array" ref="V57">IF($C57="","",IFERROR(INDEX(tbLanTreinamentos[],MATCH(LARGE(IF(IF(tbLanTreinamentos[Nome]=$C57,tbLanTreinamentos[Treinamento])=V$7,tbLanTreinamentos[Data de Validade]),1),tbLanTreinamentos[Data de Validade],0),5),""))</f>
        <v/>
      </c>
      <c r="W57" s="90" t="str">
        <f t="array" ref="W57">IF($C57="","",IFERROR(INDEX(tbLanTreinamentos[],MATCH(LARGE(IF(IF(tbLanTreinamentos[Nome]=$C57,tbLanTreinamentos[Treinamento])=W$7,tbLanTreinamentos[Data de Validade]),1),tbLanTreinamentos[Data de Validade],0),5),""))</f>
        <v/>
      </c>
      <c r="X57" s="90" t="str">
        <f t="array" ref="X57">IF($C57="","",IFERROR(INDEX(tbLanTreinamentos[],MATCH(LARGE(IF(IF(tbLanTreinamentos[Nome]=$C57,tbLanTreinamentos[Treinamento])=X$7,tbLanTreinamentos[Data de Validade]),1),tbLanTreinamentos[Data de Validade],0),5),""))</f>
        <v/>
      </c>
      <c r="Y57" s="90" t="str">
        <f t="array" ref="Y57">IF($C57="","",IFERROR(INDEX(tbLanTreinamentos[],MATCH(LARGE(IF(IF(tbLanTreinamentos[Nome]=$C57,tbLanTreinamentos[Treinamento])=Y$7,tbLanTreinamentos[Data de Validade]),1),tbLanTreinamentos[Data de Validade],0),5),""))</f>
        <v/>
      </c>
      <c r="Z57" s="90" t="str">
        <f t="array" ref="Z57">IF($C57="","",IFERROR(INDEX(tbLanTreinamentos[],MATCH(LARGE(IF(IF(tbLanTreinamentos[Nome]=$C57,tbLanTreinamentos[Treinamento])=Z$7,tbLanTreinamentos[Data de Validade]),1),tbLanTreinamentos[Data de Validade],0),5),""))</f>
        <v/>
      </c>
    </row>
    <row r="58" spans="2:26" ht="21.95" customHeight="1" x14ac:dyDescent="0.2">
      <c r="B58" s="204">
        <v>51</v>
      </c>
      <c r="C58" s="241" t="str">
        <f>IF(CadFun!D58="","",CadFun!D58)</f>
        <v/>
      </c>
      <c r="D58" s="92" t="str">
        <f>IF($C58="","",IFERROR(INDEX(tbFuncionarios[],MATCH($C58,tbFuncionarios[Nome],0),2),""))</f>
        <v/>
      </c>
      <c r="E58" s="92" t="str">
        <f>IF($C58="","",IFERROR(INDEX(tbFuncionarios[],MATCH($C58,tbFuncionarios[Nome],0),23),""))</f>
        <v/>
      </c>
      <c r="F58" s="92" t="str">
        <f t="shared" ca="1" si="3"/>
        <v/>
      </c>
      <c r="G58" s="92" t="str">
        <f t="shared" ca="1" si="4"/>
        <v/>
      </c>
      <c r="H58" s="92" t="str">
        <f t="shared" ca="1" si="5"/>
        <v/>
      </c>
      <c r="I58" s="92" t="str">
        <f t="shared" ca="1" si="6"/>
        <v/>
      </c>
      <c r="J58" s="92" t="str">
        <f t="shared" ca="1" si="7"/>
        <v/>
      </c>
      <c r="K58" s="92" t="str">
        <f t="shared" ca="1" si="8"/>
        <v/>
      </c>
      <c r="L58" s="91" t="str">
        <f t="shared" ca="1" si="9"/>
        <v/>
      </c>
      <c r="M58" s="91" t="str">
        <f t="shared" ca="1" si="10"/>
        <v/>
      </c>
      <c r="N58" s="92" t="str">
        <f t="shared" ca="1" si="11"/>
        <v/>
      </c>
      <c r="O58" s="92" t="str">
        <f t="shared" ca="1" si="12"/>
        <v/>
      </c>
      <c r="Q58" s="90" t="str">
        <f t="array" ref="Q58">IF($C58="","",IFERROR(INDEX(tbLanTreinamentos[],MATCH(LARGE(IF(IF(tbLanTreinamentos[Nome]=$C58,tbLanTreinamentos[Treinamento])=Q$7,tbLanTreinamentos[Data de Validade]),1),tbLanTreinamentos[Data de Validade],0),5),""))</f>
        <v/>
      </c>
      <c r="R58" s="90" t="str">
        <f t="array" ref="R58">IF($C58="","",IFERROR(INDEX(tbLanTreinamentos[],MATCH(LARGE(IF(IF(tbLanTreinamentos[Nome]=$C58,tbLanTreinamentos[Treinamento])=R$7,tbLanTreinamentos[Data de Validade]),1),tbLanTreinamentos[Data de Validade],0),5),""))</f>
        <v/>
      </c>
      <c r="S58" s="90" t="str">
        <f t="array" ref="S58">IF($C58="","",IFERROR(INDEX(tbLanTreinamentos[],MATCH(LARGE(IF(IF(tbLanTreinamentos[Nome]=$C58,tbLanTreinamentos[Treinamento])=S$7,tbLanTreinamentos[Data de Validade]),1),tbLanTreinamentos[Data de Validade],0),5),""))</f>
        <v/>
      </c>
      <c r="T58" s="90" t="str">
        <f t="array" ref="T58">IF($C58="","",IFERROR(INDEX(tbLanTreinamentos[],MATCH(LARGE(IF(IF(tbLanTreinamentos[Nome]=$C58,tbLanTreinamentos[Treinamento])=T$7,tbLanTreinamentos[Data de Validade]),1),tbLanTreinamentos[Data de Validade],0),5),""))</f>
        <v/>
      </c>
      <c r="U58" s="90" t="str">
        <f t="array" ref="U58">IF($C58="","",IFERROR(INDEX(tbLanTreinamentos[],MATCH(LARGE(IF(IF(tbLanTreinamentos[Nome]=$C58,tbLanTreinamentos[Treinamento])=U$7,tbLanTreinamentos[Data de Validade]),1),tbLanTreinamentos[Data de Validade],0),5),""))</f>
        <v/>
      </c>
      <c r="V58" s="90" t="str">
        <f t="array" ref="V58">IF($C58="","",IFERROR(INDEX(tbLanTreinamentos[],MATCH(LARGE(IF(IF(tbLanTreinamentos[Nome]=$C58,tbLanTreinamentos[Treinamento])=V$7,tbLanTreinamentos[Data de Validade]),1),tbLanTreinamentos[Data de Validade],0),5),""))</f>
        <v/>
      </c>
      <c r="W58" s="90" t="str">
        <f t="array" ref="W58">IF($C58="","",IFERROR(INDEX(tbLanTreinamentos[],MATCH(LARGE(IF(IF(tbLanTreinamentos[Nome]=$C58,tbLanTreinamentos[Treinamento])=W$7,tbLanTreinamentos[Data de Validade]),1),tbLanTreinamentos[Data de Validade],0),5),""))</f>
        <v/>
      </c>
      <c r="X58" s="90" t="str">
        <f t="array" ref="X58">IF($C58="","",IFERROR(INDEX(tbLanTreinamentos[],MATCH(LARGE(IF(IF(tbLanTreinamentos[Nome]=$C58,tbLanTreinamentos[Treinamento])=X$7,tbLanTreinamentos[Data de Validade]),1),tbLanTreinamentos[Data de Validade],0),5),""))</f>
        <v/>
      </c>
      <c r="Y58" s="90" t="str">
        <f t="array" ref="Y58">IF($C58="","",IFERROR(INDEX(tbLanTreinamentos[],MATCH(LARGE(IF(IF(tbLanTreinamentos[Nome]=$C58,tbLanTreinamentos[Treinamento])=Y$7,tbLanTreinamentos[Data de Validade]),1),tbLanTreinamentos[Data de Validade],0),5),""))</f>
        <v/>
      </c>
      <c r="Z58" s="90" t="str">
        <f t="array" ref="Z58">IF($C58="","",IFERROR(INDEX(tbLanTreinamentos[],MATCH(LARGE(IF(IF(tbLanTreinamentos[Nome]=$C58,tbLanTreinamentos[Treinamento])=Z$7,tbLanTreinamentos[Data de Validade]),1),tbLanTreinamentos[Data de Validade],0),5),""))</f>
        <v/>
      </c>
    </row>
    <row r="59" spans="2:26" ht="21.95" customHeight="1" x14ac:dyDescent="0.2">
      <c r="B59" s="204">
        <v>52</v>
      </c>
      <c r="C59" s="241" t="str">
        <f>IF(CadFun!D59="","",CadFun!D59)</f>
        <v/>
      </c>
      <c r="D59" s="92" t="str">
        <f>IF($C59="","",IFERROR(INDEX(tbFuncionarios[],MATCH($C59,tbFuncionarios[Nome],0),2),""))</f>
        <v/>
      </c>
      <c r="E59" s="92" t="str">
        <f>IF($C59="","",IFERROR(INDEX(tbFuncionarios[],MATCH($C59,tbFuncionarios[Nome],0),23),""))</f>
        <v/>
      </c>
      <c r="F59" s="92" t="str">
        <f t="shared" ca="1" si="3"/>
        <v/>
      </c>
      <c r="G59" s="92" t="str">
        <f t="shared" ca="1" si="4"/>
        <v/>
      </c>
      <c r="H59" s="92" t="str">
        <f t="shared" ca="1" si="5"/>
        <v/>
      </c>
      <c r="I59" s="92" t="str">
        <f t="shared" ca="1" si="6"/>
        <v/>
      </c>
      <c r="J59" s="92" t="str">
        <f t="shared" ca="1" si="7"/>
        <v/>
      </c>
      <c r="K59" s="92" t="str">
        <f t="shared" ca="1" si="8"/>
        <v/>
      </c>
      <c r="L59" s="91" t="str">
        <f t="shared" ca="1" si="9"/>
        <v/>
      </c>
      <c r="M59" s="91" t="str">
        <f t="shared" ca="1" si="10"/>
        <v/>
      </c>
      <c r="N59" s="92" t="str">
        <f t="shared" ca="1" si="11"/>
        <v/>
      </c>
      <c r="O59" s="92" t="str">
        <f t="shared" ca="1" si="12"/>
        <v/>
      </c>
      <c r="Q59" s="90" t="str">
        <f t="array" ref="Q59">IF($C59="","",IFERROR(INDEX(tbLanTreinamentos[],MATCH(LARGE(IF(IF(tbLanTreinamentos[Nome]=$C59,tbLanTreinamentos[Treinamento])=Q$7,tbLanTreinamentos[Data de Validade]),1),tbLanTreinamentos[Data de Validade],0),5),""))</f>
        <v/>
      </c>
      <c r="R59" s="90" t="str">
        <f t="array" ref="R59">IF($C59="","",IFERROR(INDEX(tbLanTreinamentos[],MATCH(LARGE(IF(IF(tbLanTreinamentos[Nome]=$C59,tbLanTreinamentos[Treinamento])=R$7,tbLanTreinamentos[Data de Validade]),1),tbLanTreinamentos[Data de Validade],0),5),""))</f>
        <v/>
      </c>
      <c r="S59" s="90" t="str">
        <f t="array" ref="S59">IF($C59="","",IFERROR(INDEX(tbLanTreinamentos[],MATCH(LARGE(IF(IF(tbLanTreinamentos[Nome]=$C59,tbLanTreinamentos[Treinamento])=S$7,tbLanTreinamentos[Data de Validade]),1),tbLanTreinamentos[Data de Validade],0),5),""))</f>
        <v/>
      </c>
      <c r="T59" s="90" t="str">
        <f t="array" ref="T59">IF($C59="","",IFERROR(INDEX(tbLanTreinamentos[],MATCH(LARGE(IF(IF(tbLanTreinamentos[Nome]=$C59,tbLanTreinamentos[Treinamento])=T$7,tbLanTreinamentos[Data de Validade]),1),tbLanTreinamentos[Data de Validade],0),5),""))</f>
        <v/>
      </c>
      <c r="U59" s="90" t="str">
        <f t="array" ref="U59">IF($C59="","",IFERROR(INDEX(tbLanTreinamentos[],MATCH(LARGE(IF(IF(tbLanTreinamentos[Nome]=$C59,tbLanTreinamentos[Treinamento])=U$7,tbLanTreinamentos[Data de Validade]),1),tbLanTreinamentos[Data de Validade],0),5),""))</f>
        <v/>
      </c>
      <c r="V59" s="90" t="str">
        <f t="array" ref="V59">IF($C59="","",IFERROR(INDEX(tbLanTreinamentos[],MATCH(LARGE(IF(IF(tbLanTreinamentos[Nome]=$C59,tbLanTreinamentos[Treinamento])=V$7,tbLanTreinamentos[Data de Validade]),1),tbLanTreinamentos[Data de Validade],0),5),""))</f>
        <v/>
      </c>
      <c r="W59" s="90" t="str">
        <f t="array" ref="W59">IF($C59="","",IFERROR(INDEX(tbLanTreinamentos[],MATCH(LARGE(IF(IF(tbLanTreinamentos[Nome]=$C59,tbLanTreinamentos[Treinamento])=W$7,tbLanTreinamentos[Data de Validade]),1),tbLanTreinamentos[Data de Validade],0),5),""))</f>
        <v/>
      </c>
      <c r="X59" s="90" t="str">
        <f t="array" ref="X59">IF($C59="","",IFERROR(INDEX(tbLanTreinamentos[],MATCH(LARGE(IF(IF(tbLanTreinamentos[Nome]=$C59,tbLanTreinamentos[Treinamento])=X$7,tbLanTreinamentos[Data de Validade]),1),tbLanTreinamentos[Data de Validade],0),5),""))</f>
        <v/>
      </c>
      <c r="Y59" s="90" t="str">
        <f t="array" ref="Y59">IF($C59="","",IFERROR(INDEX(tbLanTreinamentos[],MATCH(LARGE(IF(IF(tbLanTreinamentos[Nome]=$C59,tbLanTreinamentos[Treinamento])=Y$7,tbLanTreinamentos[Data de Validade]),1),tbLanTreinamentos[Data de Validade],0),5),""))</f>
        <v/>
      </c>
      <c r="Z59" s="90" t="str">
        <f t="array" ref="Z59">IF($C59="","",IFERROR(INDEX(tbLanTreinamentos[],MATCH(LARGE(IF(IF(tbLanTreinamentos[Nome]=$C59,tbLanTreinamentos[Treinamento])=Z$7,tbLanTreinamentos[Data de Validade]),1),tbLanTreinamentos[Data de Validade],0),5),""))</f>
        <v/>
      </c>
    </row>
    <row r="60" spans="2:26" ht="21.95" customHeight="1" x14ac:dyDescent="0.2">
      <c r="B60" s="204">
        <v>53</v>
      </c>
      <c r="C60" s="241" t="str">
        <f>IF(CadFun!D60="","",CadFun!D60)</f>
        <v/>
      </c>
      <c r="D60" s="92" t="str">
        <f>IF($C60="","",IFERROR(INDEX(tbFuncionarios[],MATCH($C60,tbFuncionarios[Nome],0),2),""))</f>
        <v/>
      </c>
      <c r="E60" s="92" t="str">
        <f>IF($C60="","",IFERROR(INDEX(tbFuncionarios[],MATCH($C60,tbFuncionarios[Nome],0),23),""))</f>
        <v/>
      </c>
      <c r="F60" s="92" t="str">
        <f t="shared" ca="1" si="3"/>
        <v/>
      </c>
      <c r="G60" s="92" t="str">
        <f t="shared" ca="1" si="4"/>
        <v/>
      </c>
      <c r="H60" s="92" t="str">
        <f t="shared" ca="1" si="5"/>
        <v/>
      </c>
      <c r="I60" s="92" t="str">
        <f t="shared" ca="1" si="6"/>
        <v/>
      </c>
      <c r="J60" s="92" t="str">
        <f t="shared" ca="1" si="7"/>
        <v/>
      </c>
      <c r="K60" s="92" t="str">
        <f t="shared" ca="1" si="8"/>
        <v/>
      </c>
      <c r="L60" s="91" t="str">
        <f t="shared" ca="1" si="9"/>
        <v/>
      </c>
      <c r="M60" s="91" t="str">
        <f t="shared" ca="1" si="10"/>
        <v/>
      </c>
      <c r="N60" s="92" t="str">
        <f t="shared" ca="1" si="11"/>
        <v/>
      </c>
      <c r="O60" s="92" t="str">
        <f t="shared" ca="1" si="12"/>
        <v/>
      </c>
      <c r="Q60" s="90" t="str">
        <f t="array" ref="Q60">IF($C60="","",IFERROR(INDEX(tbLanTreinamentos[],MATCH(LARGE(IF(IF(tbLanTreinamentos[Nome]=$C60,tbLanTreinamentos[Treinamento])=Q$7,tbLanTreinamentos[Data de Validade]),1),tbLanTreinamentos[Data de Validade],0),5),""))</f>
        <v/>
      </c>
      <c r="R60" s="90" t="str">
        <f t="array" ref="R60">IF($C60="","",IFERROR(INDEX(tbLanTreinamentos[],MATCH(LARGE(IF(IF(tbLanTreinamentos[Nome]=$C60,tbLanTreinamentos[Treinamento])=R$7,tbLanTreinamentos[Data de Validade]),1),tbLanTreinamentos[Data de Validade],0),5),""))</f>
        <v/>
      </c>
      <c r="S60" s="90" t="str">
        <f t="array" ref="S60">IF($C60="","",IFERROR(INDEX(tbLanTreinamentos[],MATCH(LARGE(IF(IF(tbLanTreinamentos[Nome]=$C60,tbLanTreinamentos[Treinamento])=S$7,tbLanTreinamentos[Data de Validade]),1),tbLanTreinamentos[Data de Validade],0),5),""))</f>
        <v/>
      </c>
      <c r="T60" s="90" t="str">
        <f t="array" ref="T60">IF($C60="","",IFERROR(INDEX(tbLanTreinamentos[],MATCH(LARGE(IF(IF(tbLanTreinamentos[Nome]=$C60,tbLanTreinamentos[Treinamento])=T$7,tbLanTreinamentos[Data de Validade]),1),tbLanTreinamentos[Data de Validade],0),5),""))</f>
        <v/>
      </c>
      <c r="U60" s="90" t="str">
        <f t="array" ref="U60">IF($C60="","",IFERROR(INDEX(tbLanTreinamentos[],MATCH(LARGE(IF(IF(tbLanTreinamentos[Nome]=$C60,tbLanTreinamentos[Treinamento])=U$7,tbLanTreinamentos[Data de Validade]),1),tbLanTreinamentos[Data de Validade],0),5),""))</f>
        <v/>
      </c>
      <c r="V60" s="90" t="str">
        <f t="array" ref="V60">IF($C60="","",IFERROR(INDEX(tbLanTreinamentos[],MATCH(LARGE(IF(IF(tbLanTreinamentos[Nome]=$C60,tbLanTreinamentos[Treinamento])=V$7,tbLanTreinamentos[Data de Validade]),1),tbLanTreinamentos[Data de Validade],0),5),""))</f>
        <v/>
      </c>
      <c r="W60" s="90" t="str">
        <f t="array" ref="W60">IF($C60="","",IFERROR(INDEX(tbLanTreinamentos[],MATCH(LARGE(IF(IF(tbLanTreinamentos[Nome]=$C60,tbLanTreinamentos[Treinamento])=W$7,tbLanTreinamentos[Data de Validade]),1),tbLanTreinamentos[Data de Validade],0),5),""))</f>
        <v/>
      </c>
      <c r="X60" s="90" t="str">
        <f t="array" ref="X60">IF($C60="","",IFERROR(INDEX(tbLanTreinamentos[],MATCH(LARGE(IF(IF(tbLanTreinamentos[Nome]=$C60,tbLanTreinamentos[Treinamento])=X$7,tbLanTreinamentos[Data de Validade]),1),tbLanTreinamentos[Data de Validade],0),5),""))</f>
        <v/>
      </c>
      <c r="Y60" s="90" t="str">
        <f t="array" ref="Y60">IF($C60="","",IFERROR(INDEX(tbLanTreinamentos[],MATCH(LARGE(IF(IF(tbLanTreinamentos[Nome]=$C60,tbLanTreinamentos[Treinamento])=Y$7,tbLanTreinamentos[Data de Validade]),1),tbLanTreinamentos[Data de Validade],0),5),""))</f>
        <v/>
      </c>
      <c r="Z60" s="90" t="str">
        <f t="array" ref="Z60">IF($C60="","",IFERROR(INDEX(tbLanTreinamentos[],MATCH(LARGE(IF(IF(tbLanTreinamentos[Nome]=$C60,tbLanTreinamentos[Treinamento])=Z$7,tbLanTreinamentos[Data de Validade]),1),tbLanTreinamentos[Data de Validade],0),5),""))</f>
        <v/>
      </c>
    </row>
    <row r="61" spans="2:26" ht="21.95" customHeight="1" x14ac:dyDescent="0.2">
      <c r="B61" s="204">
        <v>54</v>
      </c>
      <c r="C61" s="241" t="str">
        <f>IF(CadFun!D61="","",CadFun!D61)</f>
        <v/>
      </c>
      <c r="D61" s="92" t="str">
        <f>IF($C61="","",IFERROR(INDEX(tbFuncionarios[],MATCH($C61,tbFuncionarios[Nome],0),2),""))</f>
        <v/>
      </c>
      <c r="E61" s="92" t="str">
        <f>IF($C61="","",IFERROR(INDEX(tbFuncionarios[],MATCH($C61,tbFuncionarios[Nome],0),23),""))</f>
        <v/>
      </c>
      <c r="F61" s="92" t="str">
        <f t="shared" ca="1" si="3"/>
        <v/>
      </c>
      <c r="G61" s="92" t="str">
        <f t="shared" ca="1" si="4"/>
        <v/>
      </c>
      <c r="H61" s="92" t="str">
        <f t="shared" ca="1" si="5"/>
        <v/>
      </c>
      <c r="I61" s="92" t="str">
        <f t="shared" ca="1" si="6"/>
        <v/>
      </c>
      <c r="J61" s="92" t="str">
        <f t="shared" ca="1" si="7"/>
        <v/>
      </c>
      <c r="K61" s="92" t="str">
        <f t="shared" ca="1" si="8"/>
        <v/>
      </c>
      <c r="L61" s="91" t="str">
        <f t="shared" ca="1" si="9"/>
        <v/>
      </c>
      <c r="M61" s="91" t="str">
        <f t="shared" ca="1" si="10"/>
        <v/>
      </c>
      <c r="N61" s="92" t="str">
        <f t="shared" ca="1" si="11"/>
        <v/>
      </c>
      <c r="O61" s="92" t="str">
        <f t="shared" ca="1" si="12"/>
        <v/>
      </c>
      <c r="Q61" s="90" t="str">
        <f t="array" ref="Q61">IF($C61="","",IFERROR(INDEX(tbLanTreinamentos[],MATCH(LARGE(IF(IF(tbLanTreinamentos[Nome]=$C61,tbLanTreinamentos[Treinamento])=Q$7,tbLanTreinamentos[Data de Validade]),1),tbLanTreinamentos[Data de Validade],0),5),""))</f>
        <v/>
      </c>
      <c r="R61" s="90" t="str">
        <f t="array" ref="R61">IF($C61="","",IFERROR(INDEX(tbLanTreinamentos[],MATCH(LARGE(IF(IF(tbLanTreinamentos[Nome]=$C61,tbLanTreinamentos[Treinamento])=R$7,tbLanTreinamentos[Data de Validade]),1),tbLanTreinamentos[Data de Validade],0),5),""))</f>
        <v/>
      </c>
      <c r="S61" s="90" t="str">
        <f t="array" ref="S61">IF($C61="","",IFERROR(INDEX(tbLanTreinamentos[],MATCH(LARGE(IF(IF(tbLanTreinamentos[Nome]=$C61,tbLanTreinamentos[Treinamento])=S$7,tbLanTreinamentos[Data de Validade]),1),tbLanTreinamentos[Data de Validade],0),5),""))</f>
        <v/>
      </c>
      <c r="T61" s="90" t="str">
        <f t="array" ref="T61">IF($C61="","",IFERROR(INDEX(tbLanTreinamentos[],MATCH(LARGE(IF(IF(tbLanTreinamentos[Nome]=$C61,tbLanTreinamentos[Treinamento])=T$7,tbLanTreinamentos[Data de Validade]),1),tbLanTreinamentos[Data de Validade],0),5),""))</f>
        <v/>
      </c>
      <c r="U61" s="90" t="str">
        <f t="array" ref="U61">IF($C61="","",IFERROR(INDEX(tbLanTreinamentos[],MATCH(LARGE(IF(IF(tbLanTreinamentos[Nome]=$C61,tbLanTreinamentos[Treinamento])=U$7,tbLanTreinamentos[Data de Validade]),1),tbLanTreinamentos[Data de Validade],0),5),""))</f>
        <v/>
      </c>
      <c r="V61" s="90" t="str">
        <f t="array" ref="V61">IF($C61="","",IFERROR(INDEX(tbLanTreinamentos[],MATCH(LARGE(IF(IF(tbLanTreinamentos[Nome]=$C61,tbLanTreinamentos[Treinamento])=V$7,tbLanTreinamentos[Data de Validade]),1),tbLanTreinamentos[Data de Validade],0),5),""))</f>
        <v/>
      </c>
      <c r="W61" s="90" t="str">
        <f t="array" ref="W61">IF($C61="","",IFERROR(INDEX(tbLanTreinamentos[],MATCH(LARGE(IF(IF(tbLanTreinamentos[Nome]=$C61,tbLanTreinamentos[Treinamento])=W$7,tbLanTreinamentos[Data de Validade]),1),tbLanTreinamentos[Data de Validade],0),5),""))</f>
        <v/>
      </c>
      <c r="X61" s="90" t="str">
        <f t="array" ref="X61">IF($C61="","",IFERROR(INDEX(tbLanTreinamentos[],MATCH(LARGE(IF(IF(tbLanTreinamentos[Nome]=$C61,tbLanTreinamentos[Treinamento])=X$7,tbLanTreinamentos[Data de Validade]),1),tbLanTreinamentos[Data de Validade],0),5),""))</f>
        <v/>
      </c>
      <c r="Y61" s="90" t="str">
        <f t="array" ref="Y61">IF($C61="","",IFERROR(INDEX(tbLanTreinamentos[],MATCH(LARGE(IF(IF(tbLanTreinamentos[Nome]=$C61,tbLanTreinamentos[Treinamento])=Y$7,tbLanTreinamentos[Data de Validade]),1),tbLanTreinamentos[Data de Validade],0),5),""))</f>
        <v/>
      </c>
      <c r="Z61" s="90" t="str">
        <f t="array" ref="Z61">IF($C61="","",IFERROR(INDEX(tbLanTreinamentos[],MATCH(LARGE(IF(IF(tbLanTreinamentos[Nome]=$C61,tbLanTreinamentos[Treinamento])=Z$7,tbLanTreinamentos[Data de Validade]),1),tbLanTreinamentos[Data de Validade],0),5),""))</f>
        <v/>
      </c>
    </row>
    <row r="62" spans="2:26" ht="21.95" customHeight="1" x14ac:dyDescent="0.2">
      <c r="B62" s="204">
        <v>55</v>
      </c>
      <c r="C62" s="241" t="str">
        <f>IF(CadFun!D62="","",CadFun!D62)</f>
        <v/>
      </c>
      <c r="D62" s="92" t="str">
        <f>IF($C62="","",IFERROR(INDEX(tbFuncionarios[],MATCH($C62,tbFuncionarios[Nome],0),2),""))</f>
        <v/>
      </c>
      <c r="E62" s="92" t="str">
        <f>IF($C62="","",IFERROR(INDEX(tbFuncionarios[],MATCH($C62,tbFuncionarios[Nome],0),23),""))</f>
        <v/>
      </c>
      <c r="F62" s="92" t="str">
        <f t="shared" ca="1" si="3"/>
        <v/>
      </c>
      <c r="G62" s="92" t="str">
        <f t="shared" ca="1" si="4"/>
        <v/>
      </c>
      <c r="H62" s="92" t="str">
        <f t="shared" ca="1" si="5"/>
        <v/>
      </c>
      <c r="I62" s="92" t="str">
        <f t="shared" ca="1" si="6"/>
        <v/>
      </c>
      <c r="J62" s="92" t="str">
        <f t="shared" ca="1" si="7"/>
        <v/>
      </c>
      <c r="K62" s="92" t="str">
        <f t="shared" ca="1" si="8"/>
        <v/>
      </c>
      <c r="L62" s="91" t="str">
        <f t="shared" ca="1" si="9"/>
        <v/>
      </c>
      <c r="M62" s="91" t="str">
        <f t="shared" ca="1" si="10"/>
        <v/>
      </c>
      <c r="N62" s="92" t="str">
        <f t="shared" ca="1" si="11"/>
        <v/>
      </c>
      <c r="O62" s="92" t="str">
        <f t="shared" ca="1" si="12"/>
        <v/>
      </c>
      <c r="Q62" s="90" t="str">
        <f t="array" ref="Q62">IF($C62="","",IFERROR(INDEX(tbLanTreinamentos[],MATCH(LARGE(IF(IF(tbLanTreinamentos[Nome]=$C62,tbLanTreinamentos[Treinamento])=Q$7,tbLanTreinamentos[Data de Validade]),1),tbLanTreinamentos[Data de Validade],0),5),""))</f>
        <v/>
      </c>
      <c r="R62" s="90" t="str">
        <f t="array" ref="R62">IF($C62="","",IFERROR(INDEX(tbLanTreinamentos[],MATCH(LARGE(IF(IF(tbLanTreinamentos[Nome]=$C62,tbLanTreinamentos[Treinamento])=R$7,tbLanTreinamentos[Data de Validade]),1),tbLanTreinamentos[Data de Validade],0),5),""))</f>
        <v/>
      </c>
      <c r="S62" s="90" t="str">
        <f t="array" ref="S62">IF($C62="","",IFERROR(INDEX(tbLanTreinamentos[],MATCH(LARGE(IF(IF(tbLanTreinamentos[Nome]=$C62,tbLanTreinamentos[Treinamento])=S$7,tbLanTreinamentos[Data de Validade]),1),tbLanTreinamentos[Data de Validade],0),5),""))</f>
        <v/>
      </c>
      <c r="T62" s="90" t="str">
        <f t="array" ref="T62">IF($C62="","",IFERROR(INDEX(tbLanTreinamentos[],MATCH(LARGE(IF(IF(tbLanTreinamentos[Nome]=$C62,tbLanTreinamentos[Treinamento])=T$7,tbLanTreinamentos[Data de Validade]),1),tbLanTreinamentos[Data de Validade],0),5),""))</f>
        <v/>
      </c>
      <c r="U62" s="90" t="str">
        <f t="array" ref="U62">IF($C62="","",IFERROR(INDEX(tbLanTreinamentos[],MATCH(LARGE(IF(IF(tbLanTreinamentos[Nome]=$C62,tbLanTreinamentos[Treinamento])=U$7,tbLanTreinamentos[Data de Validade]),1),tbLanTreinamentos[Data de Validade],0),5),""))</f>
        <v/>
      </c>
      <c r="V62" s="90" t="str">
        <f t="array" ref="V62">IF($C62="","",IFERROR(INDEX(tbLanTreinamentos[],MATCH(LARGE(IF(IF(tbLanTreinamentos[Nome]=$C62,tbLanTreinamentos[Treinamento])=V$7,tbLanTreinamentos[Data de Validade]),1),tbLanTreinamentos[Data de Validade],0),5),""))</f>
        <v/>
      </c>
      <c r="W62" s="90" t="str">
        <f t="array" ref="W62">IF($C62="","",IFERROR(INDEX(tbLanTreinamentos[],MATCH(LARGE(IF(IF(tbLanTreinamentos[Nome]=$C62,tbLanTreinamentos[Treinamento])=W$7,tbLanTreinamentos[Data de Validade]),1),tbLanTreinamentos[Data de Validade],0),5),""))</f>
        <v/>
      </c>
      <c r="X62" s="90" t="str">
        <f t="array" ref="X62">IF($C62="","",IFERROR(INDEX(tbLanTreinamentos[],MATCH(LARGE(IF(IF(tbLanTreinamentos[Nome]=$C62,tbLanTreinamentos[Treinamento])=X$7,tbLanTreinamentos[Data de Validade]),1),tbLanTreinamentos[Data de Validade],0),5),""))</f>
        <v/>
      </c>
      <c r="Y62" s="90" t="str">
        <f t="array" ref="Y62">IF($C62="","",IFERROR(INDEX(tbLanTreinamentos[],MATCH(LARGE(IF(IF(tbLanTreinamentos[Nome]=$C62,tbLanTreinamentos[Treinamento])=Y$7,tbLanTreinamentos[Data de Validade]),1),tbLanTreinamentos[Data de Validade],0),5),""))</f>
        <v/>
      </c>
      <c r="Z62" s="90" t="str">
        <f t="array" ref="Z62">IF($C62="","",IFERROR(INDEX(tbLanTreinamentos[],MATCH(LARGE(IF(IF(tbLanTreinamentos[Nome]=$C62,tbLanTreinamentos[Treinamento])=Z$7,tbLanTreinamentos[Data de Validade]),1),tbLanTreinamentos[Data de Validade],0),5),""))</f>
        <v/>
      </c>
    </row>
    <row r="63" spans="2:26" ht="21.95" customHeight="1" x14ac:dyDescent="0.2">
      <c r="B63" s="204">
        <v>56</v>
      </c>
      <c r="C63" s="241" t="str">
        <f>IF(CadFun!D63="","",CadFun!D63)</f>
        <v/>
      </c>
      <c r="D63" s="92" t="str">
        <f>IF($C63="","",IFERROR(INDEX(tbFuncionarios[],MATCH($C63,tbFuncionarios[Nome],0),2),""))</f>
        <v/>
      </c>
      <c r="E63" s="92" t="str">
        <f>IF($C63="","",IFERROR(INDEX(tbFuncionarios[],MATCH($C63,tbFuncionarios[Nome],0),23),""))</f>
        <v/>
      </c>
      <c r="F63" s="92" t="str">
        <f t="shared" ca="1" si="3"/>
        <v/>
      </c>
      <c r="G63" s="92" t="str">
        <f t="shared" ca="1" si="4"/>
        <v/>
      </c>
      <c r="H63" s="92" t="str">
        <f t="shared" ca="1" si="5"/>
        <v/>
      </c>
      <c r="I63" s="92" t="str">
        <f t="shared" ca="1" si="6"/>
        <v/>
      </c>
      <c r="J63" s="92" t="str">
        <f t="shared" ca="1" si="7"/>
        <v/>
      </c>
      <c r="K63" s="92" t="str">
        <f t="shared" ca="1" si="8"/>
        <v/>
      </c>
      <c r="L63" s="91" t="str">
        <f t="shared" ca="1" si="9"/>
        <v/>
      </c>
      <c r="M63" s="91" t="str">
        <f t="shared" ca="1" si="10"/>
        <v/>
      </c>
      <c r="N63" s="92" t="str">
        <f t="shared" ca="1" si="11"/>
        <v/>
      </c>
      <c r="O63" s="92" t="str">
        <f t="shared" ca="1" si="12"/>
        <v/>
      </c>
      <c r="Q63" s="90" t="str">
        <f t="array" ref="Q63">IF($C63="","",IFERROR(INDEX(tbLanTreinamentos[],MATCH(LARGE(IF(IF(tbLanTreinamentos[Nome]=$C63,tbLanTreinamentos[Treinamento])=Q$7,tbLanTreinamentos[Data de Validade]),1),tbLanTreinamentos[Data de Validade],0),5),""))</f>
        <v/>
      </c>
      <c r="R63" s="90" t="str">
        <f t="array" ref="R63">IF($C63="","",IFERROR(INDEX(tbLanTreinamentos[],MATCH(LARGE(IF(IF(tbLanTreinamentos[Nome]=$C63,tbLanTreinamentos[Treinamento])=R$7,tbLanTreinamentos[Data de Validade]),1),tbLanTreinamentos[Data de Validade],0),5),""))</f>
        <v/>
      </c>
      <c r="S63" s="90" t="str">
        <f t="array" ref="S63">IF($C63="","",IFERROR(INDEX(tbLanTreinamentos[],MATCH(LARGE(IF(IF(tbLanTreinamentos[Nome]=$C63,tbLanTreinamentos[Treinamento])=S$7,tbLanTreinamentos[Data de Validade]),1),tbLanTreinamentos[Data de Validade],0),5),""))</f>
        <v/>
      </c>
      <c r="T63" s="90" t="str">
        <f t="array" ref="T63">IF($C63="","",IFERROR(INDEX(tbLanTreinamentos[],MATCH(LARGE(IF(IF(tbLanTreinamentos[Nome]=$C63,tbLanTreinamentos[Treinamento])=T$7,tbLanTreinamentos[Data de Validade]),1),tbLanTreinamentos[Data de Validade],0),5),""))</f>
        <v/>
      </c>
      <c r="U63" s="90" t="str">
        <f t="array" ref="U63">IF($C63="","",IFERROR(INDEX(tbLanTreinamentos[],MATCH(LARGE(IF(IF(tbLanTreinamentos[Nome]=$C63,tbLanTreinamentos[Treinamento])=U$7,tbLanTreinamentos[Data de Validade]),1),tbLanTreinamentos[Data de Validade],0),5),""))</f>
        <v/>
      </c>
      <c r="V63" s="90" t="str">
        <f t="array" ref="V63">IF($C63="","",IFERROR(INDEX(tbLanTreinamentos[],MATCH(LARGE(IF(IF(tbLanTreinamentos[Nome]=$C63,tbLanTreinamentos[Treinamento])=V$7,tbLanTreinamentos[Data de Validade]),1),tbLanTreinamentos[Data de Validade],0),5),""))</f>
        <v/>
      </c>
      <c r="W63" s="90" t="str">
        <f t="array" ref="W63">IF($C63="","",IFERROR(INDEX(tbLanTreinamentos[],MATCH(LARGE(IF(IF(tbLanTreinamentos[Nome]=$C63,tbLanTreinamentos[Treinamento])=W$7,tbLanTreinamentos[Data de Validade]),1),tbLanTreinamentos[Data de Validade],0),5),""))</f>
        <v/>
      </c>
      <c r="X63" s="90" t="str">
        <f t="array" ref="X63">IF($C63="","",IFERROR(INDEX(tbLanTreinamentos[],MATCH(LARGE(IF(IF(tbLanTreinamentos[Nome]=$C63,tbLanTreinamentos[Treinamento])=X$7,tbLanTreinamentos[Data de Validade]),1),tbLanTreinamentos[Data de Validade],0),5),""))</f>
        <v/>
      </c>
      <c r="Y63" s="90" t="str">
        <f t="array" ref="Y63">IF($C63="","",IFERROR(INDEX(tbLanTreinamentos[],MATCH(LARGE(IF(IF(tbLanTreinamentos[Nome]=$C63,tbLanTreinamentos[Treinamento])=Y$7,tbLanTreinamentos[Data de Validade]),1),tbLanTreinamentos[Data de Validade],0),5),""))</f>
        <v/>
      </c>
      <c r="Z63" s="90" t="str">
        <f t="array" ref="Z63">IF($C63="","",IFERROR(INDEX(tbLanTreinamentos[],MATCH(LARGE(IF(IF(tbLanTreinamentos[Nome]=$C63,tbLanTreinamentos[Treinamento])=Z$7,tbLanTreinamentos[Data de Validade]),1),tbLanTreinamentos[Data de Validade],0),5),""))</f>
        <v/>
      </c>
    </row>
    <row r="64" spans="2:26" ht="21.95" customHeight="1" x14ac:dyDescent="0.2">
      <c r="B64" s="204">
        <v>57</v>
      </c>
      <c r="C64" s="241" t="str">
        <f>IF(CadFun!D64="","",CadFun!D64)</f>
        <v/>
      </c>
      <c r="D64" s="92" t="str">
        <f>IF($C64="","",IFERROR(INDEX(tbFuncionarios[],MATCH($C64,tbFuncionarios[Nome],0),2),""))</f>
        <v/>
      </c>
      <c r="E64" s="92" t="str">
        <f>IF($C64="","",IFERROR(INDEX(tbFuncionarios[],MATCH($C64,tbFuncionarios[Nome],0),23),""))</f>
        <v/>
      </c>
      <c r="F64" s="92" t="str">
        <f t="shared" ca="1" si="3"/>
        <v/>
      </c>
      <c r="G64" s="92" t="str">
        <f t="shared" ca="1" si="4"/>
        <v/>
      </c>
      <c r="H64" s="92" t="str">
        <f t="shared" ca="1" si="5"/>
        <v/>
      </c>
      <c r="I64" s="92" t="str">
        <f t="shared" ca="1" si="6"/>
        <v/>
      </c>
      <c r="J64" s="92" t="str">
        <f t="shared" ca="1" si="7"/>
        <v/>
      </c>
      <c r="K64" s="92" t="str">
        <f t="shared" ca="1" si="8"/>
        <v/>
      </c>
      <c r="L64" s="91" t="str">
        <f t="shared" ca="1" si="9"/>
        <v/>
      </c>
      <c r="M64" s="91" t="str">
        <f t="shared" ca="1" si="10"/>
        <v/>
      </c>
      <c r="N64" s="92" t="str">
        <f t="shared" ca="1" si="11"/>
        <v/>
      </c>
      <c r="O64" s="92" t="str">
        <f t="shared" ca="1" si="12"/>
        <v/>
      </c>
      <c r="Q64" s="90" t="str">
        <f t="array" ref="Q64">IF($C64="","",IFERROR(INDEX(tbLanTreinamentos[],MATCH(LARGE(IF(IF(tbLanTreinamentos[Nome]=$C64,tbLanTreinamentos[Treinamento])=Q$7,tbLanTreinamentos[Data de Validade]),1),tbLanTreinamentos[Data de Validade],0),5),""))</f>
        <v/>
      </c>
      <c r="R64" s="90" t="str">
        <f t="array" ref="R64">IF($C64="","",IFERROR(INDEX(tbLanTreinamentos[],MATCH(LARGE(IF(IF(tbLanTreinamentos[Nome]=$C64,tbLanTreinamentos[Treinamento])=R$7,tbLanTreinamentos[Data de Validade]),1),tbLanTreinamentos[Data de Validade],0),5),""))</f>
        <v/>
      </c>
      <c r="S64" s="90" t="str">
        <f t="array" ref="S64">IF($C64="","",IFERROR(INDEX(tbLanTreinamentos[],MATCH(LARGE(IF(IF(tbLanTreinamentos[Nome]=$C64,tbLanTreinamentos[Treinamento])=S$7,tbLanTreinamentos[Data de Validade]),1),tbLanTreinamentos[Data de Validade],0),5),""))</f>
        <v/>
      </c>
      <c r="T64" s="90" t="str">
        <f t="array" ref="T64">IF($C64="","",IFERROR(INDEX(tbLanTreinamentos[],MATCH(LARGE(IF(IF(tbLanTreinamentos[Nome]=$C64,tbLanTreinamentos[Treinamento])=T$7,tbLanTreinamentos[Data de Validade]),1),tbLanTreinamentos[Data de Validade],0),5),""))</f>
        <v/>
      </c>
      <c r="U64" s="90" t="str">
        <f t="array" ref="U64">IF($C64="","",IFERROR(INDEX(tbLanTreinamentos[],MATCH(LARGE(IF(IF(tbLanTreinamentos[Nome]=$C64,tbLanTreinamentos[Treinamento])=U$7,tbLanTreinamentos[Data de Validade]),1),tbLanTreinamentos[Data de Validade],0),5),""))</f>
        <v/>
      </c>
      <c r="V64" s="90" t="str">
        <f t="array" ref="V64">IF($C64="","",IFERROR(INDEX(tbLanTreinamentos[],MATCH(LARGE(IF(IF(tbLanTreinamentos[Nome]=$C64,tbLanTreinamentos[Treinamento])=V$7,tbLanTreinamentos[Data de Validade]),1),tbLanTreinamentos[Data de Validade],0),5),""))</f>
        <v/>
      </c>
      <c r="W64" s="90" t="str">
        <f t="array" ref="W64">IF($C64="","",IFERROR(INDEX(tbLanTreinamentos[],MATCH(LARGE(IF(IF(tbLanTreinamentos[Nome]=$C64,tbLanTreinamentos[Treinamento])=W$7,tbLanTreinamentos[Data de Validade]),1),tbLanTreinamentos[Data de Validade],0),5),""))</f>
        <v/>
      </c>
      <c r="X64" s="90" t="str">
        <f t="array" ref="X64">IF($C64="","",IFERROR(INDEX(tbLanTreinamentos[],MATCH(LARGE(IF(IF(tbLanTreinamentos[Nome]=$C64,tbLanTreinamentos[Treinamento])=X$7,tbLanTreinamentos[Data de Validade]),1),tbLanTreinamentos[Data de Validade],0),5),""))</f>
        <v/>
      </c>
      <c r="Y64" s="90" t="str">
        <f t="array" ref="Y64">IF($C64="","",IFERROR(INDEX(tbLanTreinamentos[],MATCH(LARGE(IF(IF(tbLanTreinamentos[Nome]=$C64,tbLanTreinamentos[Treinamento])=Y$7,tbLanTreinamentos[Data de Validade]),1),tbLanTreinamentos[Data de Validade],0),5),""))</f>
        <v/>
      </c>
      <c r="Z64" s="90" t="str">
        <f t="array" ref="Z64">IF($C64="","",IFERROR(INDEX(tbLanTreinamentos[],MATCH(LARGE(IF(IF(tbLanTreinamentos[Nome]=$C64,tbLanTreinamentos[Treinamento])=Z$7,tbLanTreinamentos[Data de Validade]),1),tbLanTreinamentos[Data de Validade],0),5),""))</f>
        <v/>
      </c>
    </row>
    <row r="65" spans="1:26" ht="21.95" customHeight="1" x14ac:dyDescent="0.2">
      <c r="B65" s="204">
        <v>58</v>
      </c>
      <c r="C65" s="241" t="str">
        <f>IF(CadFun!D65="","",CadFun!D65)</f>
        <v/>
      </c>
      <c r="D65" s="92" t="str">
        <f>IF($C65="","",IFERROR(INDEX(tbFuncionarios[],MATCH($C65,tbFuncionarios[Nome],0),2),""))</f>
        <v/>
      </c>
      <c r="E65" s="92" t="str">
        <f>IF($C65="","",IFERROR(INDEX(tbFuncionarios[],MATCH($C65,tbFuncionarios[Nome],0),23),""))</f>
        <v/>
      </c>
      <c r="F65" s="92" t="str">
        <f t="shared" ca="1" si="3"/>
        <v/>
      </c>
      <c r="G65" s="92" t="str">
        <f t="shared" ca="1" si="4"/>
        <v/>
      </c>
      <c r="H65" s="92" t="str">
        <f t="shared" ca="1" si="5"/>
        <v/>
      </c>
      <c r="I65" s="92" t="str">
        <f t="shared" ca="1" si="6"/>
        <v/>
      </c>
      <c r="J65" s="92" t="str">
        <f t="shared" ca="1" si="7"/>
        <v/>
      </c>
      <c r="K65" s="92" t="str">
        <f t="shared" ca="1" si="8"/>
        <v/>
      </c>
      <c r="L65" s="91" t="str">
        <f t="shared" ca="1" si="9"/>
        <v/>
      </c>
      <c r="M65" s="91" t="str">
        <f t="shared" ca="1" si="10"/>
        <v/>
      </c>
      <c r="N65" s="92" t="str">
        <f t="shared" ca="1" si="11"/>
        <v/>
      </c>
      <c r="O65" s="92" t="str">
        <f t="shared" ca="1" si="12"/>
        <v/>
      </c>
      <c r="Q65" s="90" t="str">
        <f t="array" ref="Q65">IF($C65="","",IFERROR(INDEX(tbLanTreinamentos[],MATCH(LARGE(IF(IF(tbLanTreinamentos[Nome]=$C65,tbLanTreinamentos[Treinamento])=Q$7,tbLanTreinamentos[Data de Validade]),1),tbLanTreinamentos[Data de Validade],0),5),""))</f>
        <v/>
      </c>
      <c r="R65" s="90" t="str">
        <f t="array" ref="R65">IF($C65="","",IFERROR(INDEX(tbLanTreinamentos[],MATCH(LARGE(IF(IF(tbLanTreinamentos[Nome]=$C65,tbLanTreinamentos[Treinamento])=R$7,tbLanTreinamentos[Data de Validade]),1),tbLanTreinamentos[Data de Validade],0),5),""))</f>
        <v/>
      </c>
      <c r="S65" s="90" t="str">
        <f t="array" ref="S65">IF($C65="","",IFERROR(INDEX(tbLanTreinamentos[],MATCH(LARGE(IF(IF(tbLanTreinamentos[Nome]=$C65,tbLanTreinamentos[Treinamento])=S$7,tbLanTreinamentos[Data de Validade]),1),tbLanTreinamentos[Data de Validade],0),5),""))</f>
        <v/>
      </c>
      <c r="T65" s="90" t="str">
        <f t="array" ref="T65">IF($C65="","",IFERROR(INDEX(tbLanTreinamentos[],MATCH(LARGE(IF(IF(tbLanTreinamentos[Nome]=$C65,tbLanTreinamentos[Treinamento])=T$7,tbLanTreinamentos[Data de Validade]),1),tbLanTreinamentos[Data de Validade],0),5),""))</f>
        <v/>
      </c>
      <c r="U65" s="90" t="str">
        <f t="array" ref="U65">IF($C65="","",IFERROR(INDEX(tbLanTreinamentos[],MATCH(LARGE(IF(IF(tbLanTreinamentos[Nome]=$C65,tbLanTreinamentos[Treinamento])=U$7,tbLanTreinamentos[Data de Validade]),1),tbLanTreinamentos[Data de Validade],0),5),""))</f>
        <v/>
      </c>
      <c r="V65" s="90" t="str">
        <f t="array" ref="V65">IF($C65="","",IFERROR(INDEX(tbLanTreinamentos[],MATCH(LARGE(IF(IF(tbLanTreinamentos[Nome]=$C65,tbLanTreinamentos[Treinamento])=V$7,tbLanTreinamentos[Data de Validade]),1),tbLanTreinamentos[Data de Validade],0),5),""))</f>
        <v/>
      </c>
      <c r="W65" s="90" t="str">
        <f t="array" ref="W65">IF($C65="","",IFERROR(INDEX(tbLanTreinamentos[],MATCH(LARGE(IF(IF(tbLanTreinamentos[Nome]=$C65,tbLanTreinamentos[Treinamento])=W$7,tbLanTreinamentos[Data de Validade]),1),tbLanTreinamentos[Data de Validade],0),5),""))</f>
        <v/>
      </c>
      <c r="X65" s="90" t="str">
        <f t="array" ref="X65">IF($C65="","",IFERROR(INDEX(tbLanTreinamentos[],MATCH(LARGE(IF(IF(tbLanTreinamentos[Nome]=$C65,tbLanTreinamentos[Treinamento])=X$7,tbLanTreinamentos[Data de Validade]),1),tbLanTreinamentos[Data de Validade],0),5),""))</f>
        <v/>
      </c>
      <c r="Y65" s="90" t="str">
        <f t="array" ref="Y65">IF($C65="","",IFERROR(INDEX(tbLanTreinamentos[],MATCH(LARGE(IF(IF(tbLanTreinamentos[Nome]=$C65,tbLanTreinamentos[Treinamento])=Y$7,tbLanTreinamentos[Data de Validade]),1),tbLanTreinamentos[Data de Validade],0),5),""))</f>
        <v/>
      </c>
      <c r="Z65" s="90" t="str">
        <f t="array" ref="Z65">IF($C65="","",IFERROR(INDEX(tbLanTreinamentos[],MATCH(LARGE(IF(IF(tbLanTreinamentos[Nome]=$C65,tbLanTreinamentos[Treinamento])=Z$7,tbLanTreinamentos[Data de Validade]),1),tbLanTreinamentos[Data de Validade],0),5),""))</f>
        <v/>
      </c>
    </row>
    <row r="66" spans="1:26" ht="21.95" customHeight="1" x14ac:dyDescent="0.2">
      <c r="B66" s="204">
        <v>59</v>
      </c>
      <c r="C66" s="241" t="str">
        <f>IF(CadFun!D66="","",CadFun!D66)</f>
        <v/>
      </c>
      <c r="D66" s="92" t="str">
        <f>IF($C66="","",IFERROR(INDEX(tbFuncionarios[],MATCH($C66,tbFuncionarios[Nome],0),2),""))</f>
        <v/>
      </c>
      <c r="E66" s="92" t="str">
        <f>IF($C66="","",IFERROR(INDEX(tbFuncionarios[],MATCH($C66,tbFuncionarios[Nome],0),23),""))</f>
        <v/>
      </c>
      <c r="F66" s="92" t="str">
        <f t="shared" ca="1" si="3"/>
        <v/>
      </c>
      <c r="G66" s="92" t="str">
        <f t="shared" ca="1" si="4"/>
        <v/>
      </c>
      <c r="H66" s="92" t="str">
        <f t="shared" ca="1" si="5"/>
        <v/>
      </c>
      <c r="I66" s="92" t="str">
        <f t="shared" ca="1" si="6"/>
        <v/>
      </c>
      <c r="J66" s="92" t="str">
        <f t="shared" ca="1" si="7"/>
        <v/>
      </c>
      <c r="K66" s="92" t="str">
        <f t="shared" ca="1" si="8"/>
        <v/>
      </c>
      <c r="L66" s="91" t="str">
        <f t="shared" ca="1" si="9"/>
        <v/>
      </c>
      <c r="M66" s="91" t="str">
        <f t="shared" ca="1" si="10"/>
        <v/>
      </c>
      <c r="N66" s="92" t="str">
        <f t="shared" ca="1" si="11"/>
        <v/>
      </c>
      <c r="O66" s="92" t="str">
        <f t="shared" ca="1" si="12"/>
        <v/>
      </c>
      <c r="Q66" s="90" t="str">
        <f t="array" ref="Q66">IF($C66="","",IFERROR(INDEX(tbLanTreinamentos[],MATCH(LARGE(IF(IF(tbLanTreinamentos[Nome]=$C66,tbLanTreinamentos[Treinamento])=Q$7,tbLanTreinamentos[Data de Validade]),1),tbLanTreinamentos[Data de Validade],0),5),""))</f>
        <v/>
      </c>
      <c r="R66" s="90" t="str">
        <f t="array" ref="R66">IF($C66="","",IFERROR(INDEX(tbLanTreinamentos[],MATCH(LARGE(IF(IF(tbLanTreinamentos[Nome]=$C66,tbLanTreinamentos[Treinamento])=R$7,tbLanTreinamentos[Data de Validade]),1),tbLanTreinamentos[Data de Validade],0),5),""))</f>
        <v/>
      </c>
      <c r="S66" s="90" t="str">
        <f t="array" ref="S66">IF($C66="","",IFERROR(INDEX(tbLanTreinamentos[],MATCH(LARGE(IF(IF(tbLanTreinamentos[Nome]=$C66,tbLanTreinamentos[Treinamento])=S$7,tbLanTreinamentos[Data de Validade]),1),tbLanTreinamentos[Data de Validade],0),5),""))</f>
        <v/>
      </c>
      <c r="T66" s="90" t="str">
        <f t="array" ref="T66">IF($C66="","",IFERROR(INDEX(tbLanTreinamentos[],MATCH(LARGE(IF(IF(tbLanTreinamentos[Nome]=$C66,tbLanTreinamentos[Treinamento])=T$7,tbLanTreinamentos[Data de Validade]),1),tbLanTreinamentos[Data de Validade],0),5),""))</f>
        <v/>
      </c>
      <c r="U66" s="90" t="str">
        <f t="array" ref="U66">IF($C66="","",IFERROR(INDEX(tbLanTreinamentos[],MATCH(LARGE(IF(IF(tbLanTreinamentos[Nome]=$C66,tbLanTreinamentos[Treinamento])=U$7,tbLanTreinamentos[Data de Validade]),1),tbLanTreinamentos[Data de Validade],0),5),""))</f>
        <v/>
      </c>
      <c r="V66" s="90" t="str">
        <f t="array" ref="V66">IF($C66="","",IFERROR(INDEX(tbLanTreinamentos[],MATCH(LARGE(IF(IF(tbLanTreinamentos[Nome]=$C66,tbLanTreinamentos[Treinamento])=V$7,tbLanTreinamentos[Data de Validade]),1),tbLanTreinamentos[Data de Validade],0),5),""))</f>
        <v/>
      </c>
      <c r="W66" s="90" t="str">
        <f t="array" ref="W66">IF($C66="","",IFERROR(INDEX(tbLanTreinamentos[],MATCH(LARGE(IF(IF(tbLanTreinamentos[Nome]=$C66,tbLanTreinamentos[Treinamento])=W$7,tbLanTreinamentos[Data de Validade]),1),tbLanTreinamentos[Data de Validade],0),5),""))</f>
        <v/>
      </c>
      <c r="X66" s="90" t="str">
        <f t="array" ref="X66">IF($C66="","",IFERROR(INDEX(tbLanTreinamentos[],MATCH(LARGE(IF(IF(tbLanTreinamentos[Nome]=$C66,tbLanTreinamentos[Treinamento])=X$7,tbLanTreinamentos[Data de Validade]),1),tbLanTreinamentos[Data de Validade],0),5),""))</f>
        <v/>
      </c>
      <c r="Y66" s="90" t="str">
        <f t="array" ref="Y66">IF($C66="","",IFERROR(INDEX(tbLanTreinamentos[],MATCH(LARGE(IF(IF(tbLanTreinamentos[Nome]=$C66,tbLanTreinamentos[Treinamento])=Y$7,tbLanTreinamentos[Data de Validade]),1),tbLanTreinamentos[Data de Validade],0),5),""))</f>
        <v/>
      </c>
      <c r="Z66" s="90" t="str">
        <f t="array" ref="Z66">IF($C66="","",IFERROR(INDEX(tbLanTreinamentos[],MATCH(LARGE(IF(IF(tbLanTreinamentos[Nome]=$C66,tbLanTreinamentos[Treinamento])=Z$7,tbLanTreinamentos[Data de Validade]),1),tbLanTreinamentos[Data de Validade],0),5),""))</f>
        <v/>
      </c>
    </row>
    <row r="67" spans="1:26" ht="21.95" customHeight="1" x14ac:dyDescent="0.2">
      <c r="B67" s="204">
        <v>60</v>
      </c>
      <c r="C67" s="241" t="str">
        <f>IF(CadFun!D67="","",CadFun!D67)</f>
        <v/>
      </c>
      <c r="D67" s="92" t="str">
        <f>IF($C67="","",IFERROR(INDEX(tbFuncionarios[],MATCH($C67,tbFuncionarios[Nome],0),2),""))</f>
        <v/>
      </c>
      <c r="E67" s="92" t="str">
        <f>IF($C67="","",IFERROR(INDEX(tbFuncionarios[],MATCH($C67,tbFuncionarios[Nome],0),23),""))</f>
        <v/>
      </c>
      <c r="F67" s="92" t="str">
        <f t="shared" ca="1" si="3"/>
        <v/>
      </c>
      <c r="G67" s="92" t="str">
        <f t="shared" ca="1" si="4"/>
        <v/>
      </c>
      <c r="H67" s="92" t="str">
        <f t="shared" ca="1" si="5"/>
        <v/>
      </c>
      <c r="I67" s="92" t="str">
        <f t="shared" ca="1" si="6"/>
        <v/>
      </c>
      <c r="J67" s="92" t="str">
        <f t="shared" ca="1" si="7"/>
        <v/>
      </c>
      <c r="K67" s="92" t="str">
        <f t="shared" ca="1" si="8"/>
        <v/>
      </c>
      <c r="L67" s="91" t="str">
        <f t="shared" ca="1" si="9"/>
        <v/>
      </c>
      <c r="M67" s="91" t="str">
        <f t="shared" ca="1" si="10"/>
        <v/>
      </c>
      <c r="N67" s="92" t="str">
        <f t="shared" ca="1" si="11"/>
        <v/>
      </c>
      <c r="O67" s="92" t="str">
        <f t="shared" ca="1" si="12"/>
        <v/>
      </c>
      <c r="Q67" s="90" t="str">
        <f t="array" ref="Q67">IF($C67="","",IFERROR(INDEX(tbLanTreinamentos[],MATCH(LARGE(IF(IF(tbLanTreinamentos[Nome]=$C67,tbLanTreinamentos[Treinamento])=Q$7,tbLanTreinamentos[Data de Validade]),1),tbLanTreinamentos[Data de Validade],0),5),""))</f>
        <v/>
      </c>
      <c r="R67" s="90" t="str">
        <f t="array" ref="R67">IF($C67="","",IFERROR(INDEX(tbLanTreinamentos[],MATCH(LARGE(IF(IF(tbLanTreinamentos[Nome]=$C67,tbLanTreinamentos[Treinamento])=R$7,tbLanTreinamentos[Data de Validade]),1),tbLanTreinamentos[Data de Validade],0),5),""))</f>
        <v/>
      </c>
      <c r="S67" s="90" t="str">
        <f t="array" ref="S67">IF($C67="","",IFERROR(INDEX(tbLanTreinamentos[],MATCH(LARGE(IF(IF(tbLanTreinamentos[Nome]=$C67,tbLanTreinamentos[Treinamento])=S$7,tbLanTreinamentos[Data de Validade]),1),tbLanTreinamentos[Data de Validade],0),5),""))</f>
        <v/>
      </c>
      <c r="T67" s="90" t="str">
        <f t="array" ref="T67">IF($C67="","",IFERROR(INDEX(tbLanTreinamentos[],MATCH(LARGE(IF(IF(tbLanTreinamentos[Nome]=$C67,tbLanTreinamentos[Treinamento])=T$7,tbLanTreinamentos[Data de Validade]),1),tbLanTreinamentos[Data de Validade],0),5),""))</f>
        <v/>
      </c>
      <c r="U67" s="90" t="str">
        <f t="array" ref="U67">IF($C67="","",IFERROR(INDEX(tbLanTreinamentos[],MATCH(LARGE(IF(IF(tbLanTreinamentos[Nome]=$C67,tbLanTreinamentos[Treinamento])=U$7,tbLanTreinamentos[Data de Validade]),1),tbLanTreinamentos[Data de Validade],0),5),""))</f>
        <v/>
      </c>
      <c r="V67" s="90" t="str">
        <f t="array" ref="V67">IF($C67="","",IFERROR(INDEX(tbLanTreinamentos[],MATCH(LARGE(IF(IF(tbLanTreinamentos[Nome]=$C67,tbLanTreinamentos[Treinamento])=V$7,tbLanTreinamentos[Data de Validade]),1),tbLanTreinamentos[Data de Validade],0),5),""))</f>
        <v/>
      </c>
      <c r="W67" s="90" t="str">
        <f t="array" ref="W67">IF($C67="","",IFERROR(INDEX(tbLanTreinamentos[],MATCH(LARGE(IF(IF(tbLanTreinamentos[Nome]=$C67,tbLanTreinamentos[Treinamento])=W$7,tbLanTreinamentos[Data de Validade]),1),tbLanTreinamentos[Data de Validade],0),5),""))</f>
        <v/>
      </c>
      <c r="X67" s="90" t="str">
        <f t="array" ref="X67">IF($C67="","",IFERROR(INDEX(tbLanTreinamentos[],MATCH(LARGE(IF(IF(tbLanTreinamentos[Nome]=$C67,tbLanTreinamentos[Treinamento])=X$7,tbLanTreinamentos[Data de Validade]),1),tbLanTreinamentos[Data de Validade],0),5),""))</f>
        <v/>
      </c>
      <c r="Y67" s="90" t="str">
        <f t="array" ref="Y67">IF($C67="","",IFERROR(INDEX(tbLanTreinamentos[],MATCH(LARGE(IF(IF(tbLanTreinamentos[Nome]=$C67,tbLanTreinamentos[Treinamento])=Y$7,tbLanTreinamentos[Data de Validade]),1),tbLanTreinamentos[Data de Validade],0),5),""))</f>
        <v/>
      </c>
      <c r="Z67" s="90" t="str">
        <f t="array" ref="Z67">IF($C67="","",IFERROR(INDEX(tbLanTreinamentos[],MATCH(LARGE(IF(IF(tbLanTreinamentos[Nome]=$C67,tbLanTreinamentos[Treinamento])=Z$7,tbLanTreinamentos[Data de Validade]),1),tbLanTreinamentos[Data de Validade],0),5),""))</f>
        <v/>
      </c>
    </row>
    <row r="68" spans="1:26" ht="21.95" customHeight="1" x14ac:dyDescent="0.2">
      <c r="B68" s="204">
        <v>61</v>
      </c>
      <c r="C68" s="241" t="str">
        <f>IF(CadFun!D68="","",CadFun!D68)</f>
        <v/>
      </c>
      <c r="D68" s="92" t="str">
        <f>IF($C68="","",IFERROR(INDEX(tbFuncionarios[],MATCH($C68,tbFuncionarios[Nome],0),2),""))</f>
        <v/>
      </c>
      <c r="E68" s="92" t="str">
        <f>IF($C68="","",IFERROR(INDEX(tbFuncionarios[],MATCH($C68,tbFuncionarios[Nome],0),23),""))</f>
        <v/>
      </c>
      <c r="F68" s="92" t="str">
        <f t="shared" ca="1" si="3"/>
        <v/>
      </c>
      <c r="G68" s="92" t="str">
        <f t="shared" ca="1" si="4"/>
        <v/>
      </c>
      <c r="H68" s="92" t="str">
        <f t="shared" ca="1" si="5"/>
        <v/>
      </c>
      <c r="I68" s="92" t="str">
        <f t="shared" ca="1" si="6"/>
        <v/>
      </c>
      <c r="J68" s="92" t="str">
        <f t="shared" ca="1" si="7"/>
        <v/>
      </c>
      <c r="K68" s="92" t="str">
        <f t="shared" ca="1" si="8"/>
        <v/>
      </c>
      <c r="L68" s="91" t="str">
        <f t="shared" ca="1" si="9"/>
        <v/>
      </c>
      <c r="M68" s="91" t="str">
        <f t="shared" ca="1" si="10"/>
        <v/>
      </c>
      <c r="N68" s="92" t="str">
        <f t="shared" ca="1" si="11"/>
        <v/>
      </c>
      <c r="O68" s="92" t="str">
        <f t="shared" ca="1" si="12"/>
        <v/>
      </c>
      <c r="Q68" s="90" t="str">
        <f t="array" ref="Q68">IF($C68="","",IFERROR(INDEX(tbLanTreinamentos[],MATCH(LARGE(IF(IF(tbLanTreinamentos[Nome]=$C68,tbLanTreinamentos[Treinamento])=Q$7,tbLanTreinamentos[Data de Validade]),1),tbLanTreinamentos[Data de Validade],0),5),""))</f>
        <v/>
      </c>
      <c r="R68" s="90" t="str">
        <f t="array" ref="R68">IF($C68="","",IFERROR(INDEX(tbLanTreinamentos[],MATCH(LARGE(IF(IF(tbLanTreinamentos[Nome]=$C68,tbLanTreinamentos[Treinamento])=R$7,tbLanTreinamentos[Data de Validade]),1),tbLanTreinamentos[Data de Validade],0),5),""))</f>
        <v/>
      </c>
      <c r="S68" s="90" t="str">
        <f t="array" ref="S68">IF($C68="","",IFERROR(INDEX(tbLanTreinamentos[],MATCH(LARGE(IF(IF(tbLanTreinamentos[Nome]=$C68,tbLanTreinamentos[Treinamento])=S$7,tbLanTreinamentos[Data de Validade]),1),tbLanTreinamentos[Data de Validade],0),5),""))</f>
        <v/>
      </c>
      <c r="T68" s="90" t="str">
        <f t="array" ref="T68">IF($C68="","",IFERROR(INDEX(tbLanTreinamentos[],MATCH(LARGE(IF(IF(tbLanTreinamentos[Nome]=$C68,tbLanTreinamentos[Treinamento])=T$7,tbLanTreinamentos[Data de Validade]),1),tbLanTreinamentos[Data de Validade],0),5),""))</f>
        <v/>
      </c>
      <c r="U68" s="90" t="str">
        <f t="array" ref="U68">IF($C68="","",IFERROR(INDEX(tbLanTreinamentos[],MATCH(LARGE(IF(IF(tbLanTreinamentos[Nome]=$C68,tbLanTreinamentos[Treinamento])=U$7,tbLanTreinamentos[Data de Validade]),1),tbLanTreinamentos[Data de Validade],0),5),""))</f>
        <v/>
      </c>
      <c r="V68" s="90" t="str">
        <f t="array" ref="V68">IF($C68="","",IFERROR(INDEX(tbLanTreinamentos[],MATCH(LARGE(IF(IF(tbLanTreinamentos[Nome]=$C68,tbLanTreinamentos[Treinamento])=V$7,tbLanTreinamentos[Data de Validade]),1),tbLanTreinamentos[Data de Validade],0),5),""))</f>
        <v/>
      </c>
      <c r="W68" s="90" t="str">
        <f t="array" ref="W68">IF($C68="","",IFERROR(INDEX(tbLanTreinamentos[],MATCH(LARGE(IF(IF(tbLanTreinamentos[Nome]=$C68,tbLanTreinamentos[Treinamento])=W$7,tbLanTreinamentos[Data de Validade]),1),tbLanTreinamentos[Data de Validade],0),5),""))</f>
        <v/>
      </c>
      <c r="X68" s="90" t="str">
        <f t="array" ref="X68">IF($C68="","",IFERROR(INDEX(tbLanTreinamentos[],MATCH(LARGE(IF(IF(tbLanTreinamentos[Nome]=$C68,tbLanTreinamentos[Treinamento])=X$7,tbLanTreinamentos[Data de Validade]),1),tbLanTreinamentos[Data de Validade],0),5),""))</f>
        <v/>
      </c>
      <c r="Y68" s="90" t="str">
        <f t="array" ref="Y68">IF($C68="","",IFERROR(INDEX(tbLanTreinamentos[],MATCH(LARGE(IF(IF(tbLanTreinamentos[Nome]=$C68,tbLanTreinamentos[Treinamento])=Y$7,tbLanTreinamentos[Data de Validade]),1),tbLanTreinamentos[Data de Validade],0),5),""))</f>
        <v/>
      </c>
      <c r="Z68" s="90" t="str">
        <f t="array" ref="Z68">IF($C68="","",IFERROR(INDEX(tbLanTreinamentos[],MATCH(LARGE(IF(IF(tbLanTreinamentos[Nome]=$C68,tbLanTreinamentos[Treinamento])=Z$7,tbLanTreinamentos[Data de Validade]),1),tbLanTreinamentos[Data de Validade],0),5),""))</f>
        <v/>
      </c>
    </row>
    <row r="69" spans="1:26" ht="21.95" customHeight="1" x14ac:dyDescent="0.2">
      <c r="B69" s="204">
        <v>62</v>
      </c>
      <c r="C69" s="241" t="str">
        <f>IF(CadFun!D69="","",CadFun!D69)</f>
        <v/>
      </c>
      <c r="D69" s="92" t="str">
        <f>IF($C69="","",IFERROR(INDEX(tbFuncionarios[],MATCH($C69,tbFuncionarios[Nome],0),2),""))</f>
        <v/>
      </c>
      <c r="E69" s="92" t="str">
        <f>IF($C69="","",IFERROR(INDEX(tbFuncionarios[],MATCH($C69,tbFuncionarios[Nome],0),23),""))</f>
        <v/>
      </c>
      <c r="F69" s="92" t="str">
        <f t="shared" ca="1" si="3"/>
        <v/>
      </c>
      <c r="G69" s="92" t="str">
        <f t="shared" ca="1" si="4"/>
        <v/>
      </c>
      <c r="H69" s="92" t="str">
        <f t="shared" ca="1" si="5"/>
        <v/>
      </c>
      <c r="I69" s="92" t="str">
        <f t="shared" ca="1" si="6"/>
        <v/>
      </c>
      <c r="J69" s="92" t="str">
        <f t="shared" ca="1" si="7"/>
        <v/>
      </c>
      <c r="K69" s="92" t="str">
        <f t="shared" ca="1" si="8"/>
        <v/>
      </c>
      <c r="L69" s="91" t="str">
        <f t="shared" ca="1" si="9"/>
        <v/>
      </c>
      <c r="M69" s="91" t="str">
        <f t="shared" ca="1" si="10"/>
        <v/>
      </c>
      <c r="N69" s="92" t="str">
        <f t="shared" ca="1" si="11"/>
        <v/>
      </c>
      <c r="O69" s="92" t="str">
        <f t="shared" ca="1" si="12"/>
        <v/>
      </c>
      <c r="Q69" s="90" t="str">
        <f t="array" ref="Q69">IF($C69="","",IFERROR(INDEX(tbLanTreinamentos[],MATCH(LARGE(IF(IF(tbLanTreinamentos[Nome]=$C69,tbLanTreinamentos[Treinamento])=Q$7,tbLanTreinamentos[Data de Validade]),1),tbLanTreinamentos[Data de Validade],0),5),""))</f>
        <v/>
      </c>
      <c r="R69" s="90" t="str">
        <f t="array" ref="R69">IF($C69="","",IFERROR(INDEX(tbLanTreinamentos[],MATCH(LARGE(IF(IF(tbLanTreinamentos[Nome]=$C69,tbLanTreinamentos[Treinamento])=R$7,tbLanTreinamentos[Data de Validade]),1),tbLanTreinamentos[Data de Validade],0),5),""))</f>
        <v/>
      </c>
      <c r="S69" s="90" t="str">
        <f t="array" ref="S69">IF($C69="","",IFERROR(INDEX(tbLanTreinamentos[],MATCH(LARGE(IF(IF(tbLanTreinamentos[Nome]=$C69,tbLanTreinamentos[Treinamento])=S$7,tbLanTreinamentos[Data de Validade]),1),tbLanTreinamentos[Data de Validade],0),5),""))</f>
        <v/>
      </c>
      <c r="T69" s="90" t="str">
        <f t="array" ref="T69">IF($C69="","",IFERROR(INDEX(tbLanTreinamentos[],MATCH(LARGE(IF(IF(tbLanTreinamentos[Nome]=$C69,tbLanTreinamentos[Treinamento])=T$7,tbLanTreinamentos[Data de Validade]),1),tbLanTreinamentos[Data de Validade],0),5),""))</f>
        <v/>
      </c>
      <c r="U69" s="90" t="str">
        <f t="array" ref="U69">IF($C69="","",IFERROR(INDEX(tbLanTreinamentos[],MATCH(LARGE(IF(IF(tbLanTreinamentos[Nome]=$C69,tbLanTreinamentos[Treinamento])=U$7,tbLanTreinamentos[Data de Validade]),1),tbLanTreinamentos[Data de Validade],0),5),""))</f>
        <v/>
      </c>
      <c r="V69" s="90" t="str">
        <f t="array" ref="V69">IF($C69="","",IFERROR(INDEX(tbLanTreinamentos[],MATCH(LARGE(IF(IF(tbLanTreinamentos[Nome]=$C69,tbLanTreinamentos[Treinamento])=V$7,tbLanTreinamentos[Data de Validade]),1),tbLanTreinamentos[Data de Validade],0),5),""))</f>
        <v/>
      </c>
      <c r="W69" s="90" t="str">
        <f t="array" ref="W69">IF($C69="","",IFERROR(INDEX(tbLanTreinamentos[],MATCH(LARGE(IF(IF(tbLanTreinamentos[Nome]=$C69,tbLanTreinamentos[Treinamento])=W$7,tbLanTreinamentos[Data de Validade]),1),tbLanTreinamentos[Data de Validade],0),5),""))</f>
        <v/>
      </c>
      <c r="X69" s="90" t="str">
        <f t="array" ref="X69">IF($C69="","",IFERROR(INDEX(tbLanTreinamentos[],MATCH(LARGE(IF(IF(tbLanTreinamentos[Nome]=$C69,tbLanTreinamentos[Treinamento])=X$7,tbLanTreinamentos[Data de Validade]),1),tbLanTreinamentos[Data de Validade],0),5),""))</f>
        <v/>
      </c>
      <c r="Y69" s="90" t="str">
        <f t="array" ref="Y69">IF($C69="","",IFERROR(INDEX(tbLanTreinamentos[],MATCH(LARGE(IF(IF(tbLanTreinamentos[Nome]=$C69,tbLanTreinamentos[Treinamento])=Y$7,tbLanTreinamentos[Data de Validade]),1),tbLanTreinamentos[Data de Validade],0),5),""))</f>
        <v/>
      </c>
      <c r="Z69" s="90" t="str">
        <f t="array" ref="Z69">IF($C69="","",IFERROR(INDEX(tbLanTreinamentos[],MATCH(LARGE(IF(IF(tbLanTreinamentos[Nome]=$C69,tbLanTreinamentos[Treinamento])=Z$7,tbLanTreinamentos[Data de Validade]),1),tbLanTreinamentos[Data de Validade],0),5),""))</f>
        <v/>
      </c>
    </row>
    <row r="70" spans="1:26" ht="21.95" customHeight="1" x14ac:dyDescent="0.2">
      <c r="B70" s="204">
        <v>63</v>
      </c>
      <c r="C70" s="241" t="str">
        <f>IF(CadFun!D70="","",CadFun!D70)</f>
        <v/>
      </c>
      <c r="D70" s="92" t="str">
        <f>IF($C70="","",IFERROR(INDEX(tbFuncionarios[],MATCH($C70,tbFuncionarios[Nome],0),2),""))</f>
        <v/>
      </c>
      <c r="E70" s="92" t="str">
        <f>IF($C70="","",IFERROR(INDEX(tbFuncionarios[],MATCH($C70,tbFuncionarios[Nome],0),23),""))</f>
        <v/>
      </c>
      <c r="F70" s="92" t="str">
        <f t="shared" ca="1" si="3"/>
        <v/>
      </c>
      <c r="G70" s="92" t="str">
        <f t="shared" ca="1" si="4"/>
        <v/>
      </c>
      <c r="H70" s="92" t="str">
        <f t="shared" ca="1" si="5"/>
        <v/>
      </c>
      <c r="I70" s="92" t="str">
        <f t="shared" ca="1" si="6"/>
        <v/>
      </c>
      <c r="J70" s="92" t="str">
        <f t="shared" ca="1" si="7"/>
        <v/>
      </c>
      <c r="K70" s="92" t="str">
        <f t="shared" ca="1" si="8"/>
        <v/>
      </c>
      <c r="L70" s="91" t="str">
        <f t="shared" ca="1" si="9"/>
        <v/>
      </c>
      <c r="M70" s="91" t="str">
        <f t="shared" ca="1" si="10"/>
        <v/>
      </c>
      <c r="N70" s="92" t="str">
        <f t="shared" ca="1" si="11"/>
        <v/>
      </c>
      <c r="O70" s="92" t="str">
        <f t="shared" ca="1" si="12"/>
        <v/>
      </c>
      <c r="Q70" s="90" t="str">
        <f t="array" ref="Q70">IF($C70="","",IFERROR(INDEX(tbLanTreinamentos[],MATCH(LARGE(IF(IF(tbLanTreinamentos[Nome]=$C70,tbLanTreinamentos[Treinamento])=Q$7,tbLanTreinamentos[Data de Validade]),1),tbLanTreinamentos[Data de Validade],0),5),""))</f>
        <v/>
      </c>
      <c r="R70" s="90" t="str">
        <f t="array" ref="R70">IF($C70="","",IFERROR(INDEX(tbLanTreinamentos[],MATCH(LARGE(IF(IF(tbLanTreinamentos[Nome]=$C70,tbLanTreinamentos[Treinamento])=R$7,tbLanTreinamentos[Data de Validade]),1),tbLanTreinamentos[Data de Validade],0),5),""))</f>
        <v/>
      </c>
      <c r="S70" s="90" t="str">
        <f t="array" ref="S70">IF($C70="","",IFERROR(INDEX(tbLanTreinamentos[],MATCH(LARGE(IF(IF(tbLanTreinamentos[Nome]=$C70,tbLanTreinamentos[Treinamento])=S$7,tbLanTreinamentos[Data de Validade]),1),tbLanTreinamentos[Data de Validade],0),5),""))</f>
        <v/>
      </c>
      <c r="T70" s="90" t="str">
        <f t="array" ref="T70">IF($C70="","",IFERROR(INDEX(tbLanTreinamentos[],MATCH(LARGE(IF(IF(tbLanTreinamentos[Nome]=$C70,tbLanTreinamentos[Treinamento])=T$7,tbLanTreinamentos[Data de Validade]),1),tbLanTreinamentos[Data de Validade],0),5),""))</f>
        <v/>
      </c>
      <c r="U70" s="90" t="str">
        <f t="array" ref="U70">IF($C70="","",IFERROR(INDEX(tbLanTreinamentos[],MATCH(LARGE(IF(IF(tbLanTreinamentos[Nome]=$C70,tbLanTreinamentos[Treinamento])=U$7,tbLanTreinamentos[Data de Validade]),1),tbLanTreinamentos[Data de Validade],0),5),""))</f>
        <v/>
      </c>
      <c r="V70" s="90" t="str">
        <f t="array" ref="V70">IF($C70="","",IFERROR(INDEX(tbLanTreinamentos[],MATCH(LARGE(IF(IF(tbLanTreinamentos[Nome]=$C70,tbLanTreinamentos[Treinamento])=V$7,tbLanTreinamentos[Data de Validade]),1),tbLanTreinamentos[Data de Validade],0),5),""))</f>
        <v/>
      </c>
      <c r="W70" s="90" t="str">
        <f t="array" ref="W70">IF($C70="","",IFERROR(INDEX(tbLanTreinamentos[],MATCH(LARGE(IF(IF(tbLanTreinamentos[Nome]=$C70,tbLanTreinamentos[Treinamento])=W$7,tbLanTreinamentos[Data de Validade]),1),tbLanTreinamentos[Data de Validade],0),5),""))</f>
        <v/>
      </c>
      <c r="X70" s="90" t="str">
        <f t="array" ref="X70">IF($C70="","",IFERROR(INDEX(tbLanTreinamentos[],MATCH(LARGE(IF(IF(tbLanTreinamentos[Nome]=$C70,tbLanTreinamentos[Treinamento])=X$7,tbLanTreinamentos[Data de Validade]),1),tbLanTreinamentos[Data de Validade],0),5),""))</f>
        <v/>
      </c>
      <c r="Y70" s="90" t="str">
        <f t="array" ref="Y70">IF($C70="","",IFERROR(INDEX(tbLanTreinamentos[],MATCH(LARGE(IF(IF(tbLanTreinamentos[Nome]=$C70,tbLanTreinamentos[Treinamento])=Y$7,tbLanTreinamentos[Data de Validade]),1),tbLanTreinamentos[Data de Validade],0),5),""))</f>
        <v/>
      </c>
      <c r="Z70" s="90" t="str">
        <f t="array" ref="Z70">IF($C70="","",IFERROR(INDEX(tbLanTreinamentos[],MATCH(LARGE(IF(IF(tbLanTreinamentos[Nome]=$C70,tbLanTreinamentos[Treinamento])=Z$7,tbLanTreinamentos[Data de Validade]),1),tbLanTreinamentos[Data de Validade],0),5),""))</f>
        <v/>
      </c>
    </row>
    <row r="71" spans="1:26" ht="21.95" customHeight="1" x14ac:dyDescent="0.2">
      <c r="B71" s="204">
        <v>64</v>
      </c>
      <c r="C71" s="241" t="str">
        <f>IF(CadFun!D71="","",CadFun!D71)</f>
        <v/>
      </c>
      <c r="D71" s="92" t="str">
        <f>IF($C71="","",IFERROR(INDEX(tbFuncionarios[],MATCH($C71,tbFuncionarios[Nome],0),2),""))</f>
        <v/>
      </c>
      <c r="E71" s="92" t="str">
        <f>IF($C71="","",IFERROR(INDEX(tbFuncionarios[],MATCH($C71,tbFuncionarios[Nome],0),23),""))</f>
        <v/>
      </c>
      <c r="F71" s="92" t="str">
        <f t="shared" ca="1" si="3"/>
        <v/>
      </c>
      <c r="G71" s="92" t="str">
        <f t="shared" ca="1" si="4"/>
        <v/>
      </c>
      <c r="H71" s="92" t="str">
        <f t="shared" ca="1" si="5"/>
        <v/>
      </c>
      <c r="I71" s="92" t="str">
        <f t="shared" ca="1" si="6"/>
        <v/>
      </c>
      <c r="J71" s="92" t="str">
        <f t="shared" ca="1" si="7"/>
        <v/>
      </c>
      <c r="K71" s="92" t="str">
        <f t="shared" ca="1" si="8"/>
        <v/>
      </c>
      <c r="L71" s="91" t="str">
        <f t="shared" ca="1" si="9"/>
        <v/>
      </c>
      <c r="M71" s="91" t="str">
        <f t="shared" ca="1" si="10"/>
        <v/>
      </c>
      <c r="N71" s="92" t="str">
        <f t="shared" ca="1" si="11"/>
        <v/>
      </c>
      <c r="O71" s="92" t="str">
        <f t="shared" ca="1" si="12"/>
        <v/>
      </c>
      <c r="Q71" s="90" t="str">
        <f t="array" ref="Q71">IF($C71="","",IFERROR(INDEX(tbLanTreinamentos[],MATCH(LARGE(IF(IF(tbLanTreinamentos[Nome]=$C71,tbLanTreinamentos[Treinamento])=Q$7,tbLanTreinamentos[Data de Validade]),1),tbLanTreinamentos[Data de Validade],0),5),""))</f>
        <v/>
      </c>
      <c r="R71" s="90" t="str">
        <f t="array" ref="R71">IF($C71="","",IFERROR(INDEX(tbLanTreinamentos[],MATCH(LARGE(IF(IF(tbLanTreinamentos[Nome]=$C71,tbLanTreinamentos[Treinamento])=R$7,tbLanTreinamentos[Data de Validade]),1),tbLanTreinamentos[Data de Validade],0),5),""))</f>
        <v/>
      </c>
      <c r="S71" s="90" t="str">
        <f t="array" ref="S71">IF($C71="","",IFERROR(INDEX(tbLanTreinamentos[],MATCH(LARGE(IF(IF(tbLanTreinamentos[Nome]=$C71,tbLanTreinamentos[Treinamento])=S$7,tbLanTreinamentos[Data de Validade]),1),tbLanTreinamentos[Data de Validade],0),5),""))</f>
        <v/>
      </c>
      <c r="T71" s="90" t="str">
        <f t="array" ref="T71">IF($C71="","",IFERROR(INDEX(tbLanTreinamentos[],MATCH(LARGE(IF(IF(tbLanTreinamentos[Nome]=$C71,tbLanTreinamentos[Treinamento])=T$7,tbLanTreinamentos[Data de Validade]),1),tbLanTreinamentos[Data de Validade],0),5),""))</f>
        <v/>
      </c>
      <c r="U71" s="90" t="str">
        <f t="array" ref="U71">IF($C71="","",IFERROR(INDEX(tbLanTreinamentos[],MATCH(LARGE(IF(IF(tbLanTreinamentos[Nome]=$C71,tbLanTreinamentos[Treinamento])=U$7,tbLanTreinamentos[Data de Validade]),1),tbLanTreinamentos[Data de Validade],0),5),""))</f>
        <v/>
      </c>
      <c r="V71" s="90" t="str">
        <f t="array" ref="V71">IF($C71="","",IFERROR(INDEX(tbLanTreinamentos[],MATCH(LARGE(IF(IF(tbLanTreinamentos[Nome]=$C71,tbLanTreinamentos[Treinamento])=V$7,tbLanTreinamentos[Data de Validade]),1),tbLanTreinamentos[Data de Validade],0),5),""))</f>
        <v/>
      </c>
      <c r="W71" s="90" t="str">
        <f t="array" ref="W71">IF($C71="","",IFERROR(INDEX(tbLanTreinamentos[],MATCH(LARGE(IF(IF(tbLanTreinamentos[Nome]=$C71,tbLanTreinamentos[Treinamento])=W$7,tbLanTreinamentos[Data de Validade]),1),tbLanTreinamentos[Data de Validade],0),5),""))</f>
        <v/>
      </c>
      <c r="X71" s="90" t="str">
        <f t="array" ref="X71">IF($C71="","",IFERROR(INDEX(tbLanTreinamentos[],MATCH(LARGE(IF(IF(tbLanTreinamentos[Nome]=$C71,tbLanTreinamentos[Treinamento])=X$7,tbLanTreinamentos[Data de Validade]),1),tbLanTreinamentos[Data de Validade],0),5),""))</f>
        <v/>
      </c>
      <c r="Y71" s="90" t="str">
        <f t="array" ref="Y71">IF($C71="","",IFERROR(INDEX(tbLanTreinamentos[],MATCH(LARGE(IF(IF(tbLanTreinamentos[Nome]=$C71,tbLanTreinamentos[Treinamento])=Y$7,tbLanTreinamentos[Data de Validade]),1),tbLanTreinamentos[Data de Validade],0),5),""))</f>
        <v/>
      </c>
      <c r="Z71" s="90" t="str">
        <f t="array" ref="Z71">IF($C71="","",IFERROR(INDEX(tbLanTreinamentos[],MATCH(LARGE(IF(IF(tbLanTreinamentos[Nome]=$C71,tbLanTreinamentos[Treinamento])=Z$7,tbLanTreinamentos[Data de Validade]),1),tbLanTreinamentos[Data de Validade],0),5),""))</f>
        <v/>
      </c>
    </row>
    <row r="72" spans="1:26" ht="21.95" customHeight="1" x14ac:dyDescent="0.2">
      <c r="B72" s="204">
        <v>65</v>
      </c>
      <c r="C72" s="241" t="str">
        <f>IF(CadFun!D72="","",CadFun!D72)</f>
        <v/>
      </c>
      <c r="D72" s="92" t="str">
        <f>IF($C72="","",IFERROR(INDEX(tbFuncionarios[],MATCH($C72,tbFuncionarios[Nome],0),2),""))</f>
        <v/>
      </c>
      <c r="E72" s="92" t="str">
        <f>IF($C72="","",IFERROR(INDEX(tbFuncionarios[],MATCH($C72,tbFuncionarios[Nome],0),23),""))</f>
        <v/>
      </c>
      <c r="F72" s="92" t="str">
        <f t="shared" ca="1" si="3"/>
        <v/>
      </c>
      <c r="G72" s="92" t="str">
        <f t="shared" ca="1" si="4"/>
        <v/>
      </c>
      <c r="H72" s="92" t="str">
        <f t="shared" ca="1" si="5"/>
        <v/>
      </c>
      <c r="I72" s="92" t="str">
        <f t="shared" ca="1" si="6"/>
        <v/>
      </c>
      <c r="J72" s="92" t="str">
        <f t="shared" ca="1" si="7"/>
        <v/>
      </c>
      <c r="K72" s="92" t="str">
        <f t="shared" ca="1" si="8"/>
        <v/>
      </c>
      <c r="L72" s="91" t="str">
        <f t="shared" ca="1" si="9"/>
        <v/>
      </c>
      <c r="M72" s="91" t="str">
        <f t="shared" ca="1" si="10"/>
        <v/>
      </c>
      <c r="N72" s="92" t="str">
        <f t="shared" ca="1" si="11"/>
        <v/>
      </c>
      <c r="O72" s="92" t="str">
        <f t="shared" ca="1" si="12"/>
        <v/>
      </c>
      <c r="Q72" s="90" t="str">
        <f t="array" ref="Q72">IF($C72="","",IFERROR(INDEX(tbLanTreinamentos[],MATCH(LARGE(IF(IF(tbLanTreinamentos[Nome]=$C72,tbLanTreinamentos[Treinamento])=Q$7,tbLanTreinamentos[Data de Validade]),1),tbLanTreinamentos[Data de Validade],0),5),""))</f>
        <v/>
      </c>
      <c r="R72" s="90" t="str">
        <f t="array" ref="R72">IF($C72="","",IFERROR(INDEX(tbLanTreinamentos[],MATCH(LARGE(IF(IF(tbLanTreinamentos[Nome]=$C72,tbLanTreinamentos[Treinamento])=R$7,tbLanTreinamentos[Data de Validade]),1),tbLanTreinamentos[Data de Validade],0),5),""))</f>
        <v/>
      </c>
      <c r="S72" s="90" t="str">
        <f t="array" ref="S72">IF($C72="","",IFERROR(INDEX(tbLanTreinamentos[],MATCH(LARGE(IF(IF(tbLanTreinamentos[Nome]=$C72,tbLanTreinamentos[Treinamento])=S$7,tbLanTreinamentos[Data de Validade]),1),tbLanTreinamentos[Data de Validade],0),5),""))</f>
        <v/>
      </c>
      <c r="T72" s="90" t="str">
        <f t="array" ref="T72">IF($C72="","",IFERROR(INDEX(tbLanTreinamentos[],MATCH(LARGE(IF(IF(tbLanTreinamentos[Nome]=$C72,tbLanTreinamentos[Treinamento])=T$7,tbLanTreinamentos[Data de Validade]),1),tbLanTreinamentos[Data de Validade],0),5),""))</f>
        <v/>
      </c>
      <c r="U72" s="90" t="str">
        <f t="array" ref="U72">IF($C72="","",IFERROR(INDEX(tbLanTreinamentos[],MATCH(LARGE(IF(IF(tbLanTreinamentos[Nome]=$C72,tbLanTreinamentos[Treinamento])=U$7,tbLanTreinamentos[Data de Validade]),1),tbLanTreinamentos[Data de Validade],0),5),""))</f>
        <v/>
      </c>
      <c r="V72" s="90" t="str">
        <f t="array" ref="V72">IF($C72="","",IFERROR(INDEX(tbLanTreinamentos[],MATCH(LARGE(IF(IF(tbLanTreinamentos[Nome]=$C72,tbLanTreinamentos[Treinamento])=V$7,tbLanTreinamentos[Data de Validade]),1),tbLanTreinamentos[Data de Validade],0),5),""))</f>
        <v/>
      </c>
      <c r="W72" s="90" t="str">
        <f t="array" ref="W72">IF($C72="","",IFERROR(INDEX(tbLanTreinamentos[],MATCH(LARGE(IF(IF(tbLanTreinamentos[Nome]=$C72,tbLanTreinamentos[Treinamento])=W$7,tbLanTreinamentos[Data de Validade]),1),tbLanTreinamentos[Data de Validade],0),5),""))</f>
        <v/>
      </c>
      <c r="X72" s="90" t="str">
        <f t="array" ref="X72">IF($C72="","",IFERROR(INDEX(tbLanTreinamentos[],MATCH(LARGE(IF(IF(tbLanTreinamentos[Nome]=$C72,tbLanTreinamentos[Treinamento])=X$7,tbLanTreinamentos[Data de Validade]),1),tbLanTreinamentos[Data de Validade],0),5),""))</f>
        <v/>
      </c>
      <c r="Y72" s="90" t="str">
        <f t="array" ref="Y72">IF($C72="","",IFERROR(INDEX(tbLanTreinamentos[],MATCH(LARGE(IF(IF(tbLanTreinamentos[Nome]=$C72,tbLanTreinamentos[Treinamento])=Y$7,tbLanTreinamentos[Data de Validade]),1),tbLanTreinamentos[Data de Validade],0),5),""))</f>
        <v/>
      </c>
      <c r="Z72" s="90" t="str">
        <f t="array" ref="Z72">IF($C72="","",IFERROR(INDEX(tbLanTreinamentos[],MATCH(LARGE(IF(IF(tbLanTreinamentos[Nome]=$C72,tbLanTreinamentos[Treinamento])=Z$7,tbLanTreinamentos[Data de Validade]),1),tbLanTreinamentos[Data de Validade],0),5),""))</f>
        <v/>
      </c>
    </row>
    <row r="73" spans="1:26" ht="21.95" customHeight="1" x14ac:dyDescent="0.2">
      <c r="B73" s="204">
        <v>66</v>
      </c>
      <c r="C73" s="241" t="str">
        <f>IF(CadFun!D73="","",CadFun!D73)</f>
        <v/>
      </c>
      <c r="D73" s="92" t="str">
        <f>IF($C73="","",IFERROR(INDEX(tbFuncionarios[],MATCH($C73,tbFuncionarios[Nome],0),2),""))</f>
        <v/>
      </c>
      <c r="E73" s="92" t="str">
        <f>IF($C73="","",IFERROR(INDEX(tbFuncionarios[],MATCH($C73,tbFuncionarios[Nome],0),23),""))</f>
        <v/>
      </c>
      <c r="F73" s="92" t="str">
        <f t="shared" ref="F73:F136" ca="1" si="13">IF($C73="","",IF(Q73="","",IF(Q73-TODAY()&gt;30,"No prazo",IF(Q73-TODAY()&lt;1,"Vencido","Agendar"))))</f>
        <v/>
      </c>
      <c r="G73" s="92" t="str">
        <f t="shared" ref="G73:G136" ca="1" si="14">IF($C73="","",IF(R73="","",IF(R73-TODAY()&gt;30,"No prazo",IF(R73-TODAY()&lt;1,"Vencido","Agendar"))))</f>
        <v/>
      </c>
      <c r="H73" s="92" t="str">
        <f t="shared" ref="H73:H136" ca="1" si="15">IF($C73="","",IF(S73="","",IF(S73-TODAY()&gt;30,"No prazo",IF(S73-TODAY()&lt;1,"Vencido","Agendar"))))</f>
        <v/>
      </c>
      <c r="I73" s="92" t="str">
        <f t="shared" ref="I73:I136" ca="1" si="16">IF($C73="","",IF(T73="","",IF(T73-TODAY()&gt;30,"No prazo",IF(T73-TODAY()&lt;1,"Vencido","Agendar"))))</f>
        <v/>
      </c>
      <c r="J73" s="92" t="str">
        <f t="shared" ref="J73:J136" ca="1" si="17">IF($C73="","",IF(U73="","",IF(U73-TODAY()&gt;30,"No prazo",IF(U73-TODAY()&lt;1,"Vencido","Agendar"))))</f>
        <v/>
      </c>
      <c r="K73" s="92" t="str">
        <f t="shared" ref="K73:K136" ca="1" si="18">IF($C73="","",IF(V73="","",IF(V73-TODAY()&gt;30,"No prazo",IF(V73-TODAY()&lt;1,"Vencido","Agendar"))))</f>
        <v/>
      </c>
      <c r="L73" s="91" t="str">
        <f t="shared" ref="L73:L136" ca="1" si="19">IF($C73="","",IF(W73="","",IF(W73-TODAY()&gt;30,"No prazo",IF(W73-TODAY()&lt;1,"Vencido","Agendar"))))</f>
        <v/>
      </c>
      <c r="M73" s="91" t="str">
        <f t="shared" ref="M73:M136" ca="1" si="20">IF($C73="","",IF(X73="","",IF(X73-TODAY()&gt;30,"No prazo",IF(X73-TODAY()&lt;1,"Vencido","Agendar"))))</f>
        <v/>
      </c>
      <c r="N73" s="92" t="str">
        <f t="shared" ref="N73:N136" ca="1" si="21">IF($C73="","",IF(Y73="","",IF(Y73-TODAY()&gt;30,"No prazo",IF(Y73-TODAY()&lt;1,"Vencido","Agendar"))))</f>
        <v/>
      </c>
      <c r="O73" s="92" t="str">
        <f t="shared" ref="O73:O136" ca="1" si="22">IF($C73="","",IF(Z73="","",IF(Z73-TODAY()&gt;30,"No prazo",IF(Z73-TODAY()&lt;1,"Vencido","Agendar"))))</f>
        <v/>
      </c>
      <c r="Q73" s="90" t="str">
        <f t="array" ref="Q73">IF($C73="","",IFERROR(INDEX(tbLanTreinamentos[],MATCH(LARGE(IF(IF(tbLanTreinamentos[Nome]=$C73,tbLanTreinamentos[Treinamento])=Q$7,tbLanTreinamentos[Data de Validade]),1),tbLanTreinamentos[Data de Validade],0),5),""))</f>
        <v/>
      </c>
      <c r="R73" s="90" t="str">
        <f t="array" ref="R73">IF($C73="","",IFERROR(INDEX(tbLanTreinamentos[],MATCH(LARGE(IF(IF(tbLanTreinamentos[Nome]=$C73,tbLanTreinamentos[Treinamento])=R$7,tbLanTreinamentos[Data de Validade]),1),tbLanTreinamentos[Data de Validade],0),5),""))</f>
        <v/>
      </c>
      <c r="S73" s="90" t="str">
        <f t="array" ref="S73">IF($C73="","",IFERROR(INDEX(tbLanTreinamentos[],MATCH(LARGE(IF(IF(tbLanTreinamentos[Nome]=$C73,tbLanTreinamentos[Treinamento])=S$7,tbLanTreinamentos[Data de Validade]),1),tbLanTreinamentos[Data de Validade],0),5),""))</f>
        <v/>
      </c>
      <c r="T73" s="90" t="str">
        <f t="array" ref="T73">IF($C73="","",IFERROR(INDEX(tbLanTreinamentos[],MATCH(LARGE(IF(IF(tbLanTreinamentos[Nome]=$C73,tbLanTreinamentos[Treinamento])=T$7,tbLanTreinamentos[Data de Validade]),1),tbLanTreinamentos[Data de Validade],0),5),""))</f>
        <v/>
      </c>
      <c r="U73" s="90" t="str">
        <f t="array" ref="U73">IF($C73="","",IFERROR(INDEX(tbLanTreinamentos[],MATCH(LARGE(IF(IF(tbLanTreinamentos[Nome]=$C73,tbLanTreinamentos[Treinamento])=U$7,tbLanTreinamentos[Data de Validade]),1),tbLanTreinamentos[Data de Validade],0),5),""))</f>
        <v/>
      </c>
      <c r="V73" s="90" t="str">
        <f t="array" ref="V73">IF($C73="","",IFERROR(INDEX(tbLanTreinamentos[],MATCH(LARGE(IF(IF(tbLanTreinamentos[Nome]=$C73,tbLanTreinamentos[Treinamento])=V$7,tbLanTreinamentos[Data de Validade]),1),tbLanTreinamentos[Data de Validade],0),5),""))</f>
        <v/>
      </c>
      <c r="W73" s="90" t="str">
        <f t="array" ref="W73">IF($C73="","",IFERROR(INDEX(tbLanTreinamentos[],MATCH(LARGE(IF(IF(tbLanTreinamentos[Nome]=$C73,tbLanTreinamentos[Treinamento])=W$7,tbLanTreinamentos[Data de Validade]),1),tbLanTreinamentos[Data de Validade],0),5),""))</f>
        <v/>
      </c>
      <c r="X73" s="90" t="str">
        <f t="array" ref="X73">IF($C73="","",IFERROR(INDEX(tbLanTreinamentos[],MATCH(LARGE(IF(IF(tbLanTreinamentos[Nome]=$C73,tbLanTreinamentos[Treinamento])=X$7,tbLanTreinamentos[Data de Validade]),1),tbLanTreinamentos[Data de Validade],0),5),""))</f>
        <v/>
      </c>
      <c r="Y73" s="90" t="str">
        <f t="array" ref="Y73">IF($C73="","",IFERROR(INDEX(tbLanTreinamentos[],MATCH(LARGE(IF(IF(tbLanTreinamentos[Nome]=$C73,tbLanTreinamentos[Treinamento])=Y$7,tbLanTreinamentos[Data de Validade]),1),tbLanTreinamentos[Data de Validade],0),5),""))</f>
        <v/>
      </c>
      <c r="Z73" s="90" t="str">
        <f t="array" ref="Z73">IF($C73="","",IFERROR(INDEX(tbLanTreinamentos[],MATCH(LARGE(IF(IF(tbLanTreinamentos[Nome]=$C73,tbLanTreinamentos[Treinamento])=Z$7,tbLanTreinamentos[Data de Validade]),1),tbLanTreinamentos[Data de Validade],0),5),""))</f>
        <v/>
      </c>
    </row>
    <row r="74" spans="1:26" ht="21.95" customHeight="1" x14ac:dyDescent="0.2">
      <c r="B74" s="204">
        <v>67</v>
      </c>
      <c r="C74" s="241" t="str">
        <f>IF(CadFun!D74="","",CadFun!D74)</f>
        <v/>
      </c>
      <c r="D74" s="92" t="str">
        <f>IF($C74="","",IFERROR(INDEX(tbFuncionarios[],MATCH($C74,tbFuncionarios[Nome],0),2),""))</f>
        <v/>
      </c>
      <c r="E74" s="92" t="str">
        <f>IF($C74="","",IFERROR(INDEX(tbFuncionarios[],MATCH($C74,tbFuncionarios[Nome],0),23),""))</f>
        <v/>
      </c>
      <c r="F74" s="92" t="str">
        <f t="shared" ca="1" si="13"/>
        <v/>
      </c>
      <c r="G74" s="92" t="str">
        <f t="shared" ca="1" si="14"/>
        <v/>
      </c>
      <c r="H74" s="92" t="str">
        <f t="shared" ca="1" si="15"/>
        <v/>
      </c>
      <c r="I74" s="92" t="str">
        <f t="shared" ca="1" si="16"/>
        <v/>
      </c>
      <c r="J74" s="92" t="str">
        <f t="shared" ca="1" si="17"/>
        <v/>
      </c>
      <c r="K74" s="92" t="str">
        <f t="shared" ca="1" si="18"/>
        <v/>
      </c>
      <c r="L74" s="91" t="str">
        <f t="shared" ca="1" si="19"/>
        <v/>
      </c>
      <c r="M74" s="91" t="str">
        <f t="shared" ca="1" si="20"/>
        <v/>
      </c>
      <c r="N74" s="92" t="str">
        <f t="shared" ca="1" si="21"/>
        <v/>
      </c>
      <c r="O74" s="92" t="str">
        <f t="shared" ca="1" si="22"/>
        <v/>
      </c>
      <c r="Q74" s="90" t="str">
        <f t="array" ref="Q74">IF($C74="","",IFERROR(INDEX(tbLanTreinamentos[],MATCH(LARGE(IF(IF(tbLanTreinamentos[Nome]=$C74,tbLanTreinamentos[Treinamento])=Q$7,tbLanTreinamentos[Data de Validade]),1),tbLanTreinamentos[Data de Validade],0),5),""))</f>
        <v/>
      </c>
      <c r="R74" s="90" t="str">
        <f t="array" ref="R74">IF($C74="","",IFERROR(INDEX(tbLanTreinamentos[],MATCH(LARGE(IF(IF(tbLanTreinamentos[Nome]=$C74,tbLanTreinamentos[Treinamento])=R$7,tbLanTreinamentos[Data de Validade]),1),tbLanTreinamentos[Data de Validade],0),5),""))</f>
        <v/>
      </c>
      <c r="S74" s="90" t="str">
        <f t="array" ref="S74">IF($C74="","",IFERROR(INDEX(tbLanTreinamentos[],MATCH(LARGE(IF(IF(tbLanTreinamentos[Nome]=$C74,tbLanTreinamentos[Treinamento])=S$7,tbLanTreinamentos[Data de Validade]),1),tbLanTreinamentos[Data de Validade],0),5),""))</f>
        <v/>
      </c>
      <c r="T74" s="90" t="str">
        <f t="array" ref="T74">IF($C74="","",IFERROR(INDEX(tbLanTreinamentos[],MATCH(LARGE(IF(IF(tbLanTreinamentos[Nome]=$C74,tbLanTreinamentos[Treinamento])=T$7,tbLanTreinamentos[Data de Validade]),1),tbLanTreinamentos[Data de Validade],0),5),""))</f>
        <v/>
      </c>
      <c r="U74" s="90" t="str">
        <f t="array" ref="U74">IF($C74="","",IFERROR(INDEX(tbLanTreinamentos[],MATCH(LARGE(IF(IF(tbLanTreinamentos[Nome]=$C74,tbLanTreinamentos[Treinamento])=U$7,tbLanTreinamentos[Data de Validade]),1),tbLanTreinamentos[Data de Validade],0),5),""))</f>
        <v/>
      </c>
      <c r="V74" s="90" t="str">
        <f t="array" ref="V74">IF($C74="","",IFERROR(INDEX(tbLanTreinamentos[],MATCH(LARGE(IF(IF(tbLanTreinamentos[Nome]=$C74,tbLanTreinamentos[Treinamento])=V$7,tbLanTreinamentos[Data de Validade]),1),tbLanTreinamentos[Data de Validade],0),5),""))</f>
        <v/>
      </c>
      <c r="W74" s="90" t="str">
        <f t="array" ref="W74">IF($C74="","",IFERROR(INDEX(tbLanTreinamentos[],MATCH(LARGE(IF(IF(tbLanTreinamentos[Nome]=$C74,tbLanTreinamentos[Treinamento])=W$7,tbLanTreinamentos[Data de Validade]),1),tbLanTreinamentos[Data de Validade],0),5),""))</f>
        <v/>
      </c>
      <c r="X74" s="90" t="str">
        <f t="array" ref="X74">IF($C74="","",IFERROR(INDEX(tbLanTreinamentos[],MATCH(LARGE(IF(IF(tbLanTreinamentos[Nome]=$C74,tbLanTreinamentos[Treinamento])=X$7,tbLanTreinamentos[Data de Validade]),1),tbLanTreinamentos[Data de Validade],0),5),""))</f>
        <v/>
      </c>
      <c r="Y74" s="90" t="str">
        <f t="array" ref="Y74">IF($C74="","",IFERROR(INDEX(tbLanTreinamentos[],MATCH(LARGE(IF(IF(tbLanTreinamentos[Nome]=$C74,tbLanTreinamentos[Treinamento])=Y$7,tbLanTreinamentos[Data de Validade]),1),tbLanTreinamentos[Data de Validade],0),5),""))</f>
        <v/>
      </c>
      <c r="Z74" s="90" t="str">
        <f t="array" ref="Z74">IF($C74="","",IFERROR(INDEX(tbLanTreinamentos[],MATCH(LARGE(IF(IF(tbLanTreinamentos[Nome]=$C74,tbLanTreinamentos[Treinamento])=Z$7,tbLanTreinamentos[Data de Validade]),1),tbLanTreinamentos[Data de Validade],0),5),""))</f>
        <v/>
      </c>
    </row>
    <row r="75" spans="1:26" ht="21.95" customHeight="1" x14ac:dyDescent="0.2">
      <c r="B75" s="204">
        <v>68</v>
      </c>
      <c r="C75" s="241" t="str">
        <f>IF(CadFun!D75="","",CadFun!D75)</f>
        <v/>
      </c>
      <c r="D75" s="92" t="str">
        <f>IF($C75="","",IFERROR(INDEX(tbFuncionarios[],MATCH($C75,tbFuncionarios[Nome],0),2),""))</f>
        <v/>
      </c>
      <c r="E75" s="92" t="str">
        <f>IF($C75="","",IFERROR(INDEX(tbFuncionarios[],MATCH($C75,tbFuncionarios[Nome],0),23),""))</f>
        <v/>
      </c>
      <c r="F75" s="92" t="str">
        <f t="shared" ca="1" si="13"/>
        <v/>
      </c>
      <c r="G75" s="92" t="str">
        <f t="shared" ca="1" si="14"/>
        <v/>
      </c>
      <c r="H75" s="92" t="str">
        <f t="shared" ca="1" si="15"/>
        <v/>
      </c>
      <c r="I75" s="92" t="str">
        <f t="shared" ca="1" si="16"/>
        <v/>
      </c>
      <c r="J75" s="92" t="str">
        <f t="shared" ca="1" si="17"/>
        <v/>
      </c>
      <c r="K75" s="92" t="str">
        <f t="shared" ca="1" si="18"/>
        <v/>
      </c>
      <c r="L75" s="91" t="str">
        <f t="shared" ca="1" si="19"/>
        <v/>
      </c>
      <c r="M75" s="91" t="str">
        <f t="shared" ca="1" si="20"/>
        <v/>
      </c>
      <c r="N75" s="92" t="str">
        <f t="shared" ca="1" si="21"/>
        <v/>
      </c>
      <c r="O75" s="92" t="str">
        <f t="shared" ca="1" si="22"/>
        <v/>
      </c>
      <c r="Q75" s="90" t="str">
        <f t="array" ref="Q75">IF($C75="","",IFERROR(INDEX(tbLanTreinamentos[],MATCH(LARGE(IF(IF(tbLanTreinamentos[Nome]=$C75,tbLanTreinamentos[Treinamento])=Q$7,tbLanTreinamentos[Data de Validade]),1),tbLanTreinamentos[Data de Validade],0),5),""))</f>
        <v/>
      </c>
      <c r="R75" s="90" t="str">
        <f t="array" ref="R75">IF($C75="","",IFERROR(INDEX(tbLanTreinamentos[],MATCH(LARGE(IF(IF(tbLanTreinamentos[Nome]=$C75,tbLanTreinamentos[Treinamento])=R$7,tbLanTreinamentos[Data de Validade]),1),tbLanTreinamentos[Data de Validade],0),5),""))</f>
        <v/>
      </c>
      <c r="S75" s="90" t="str">
        <f t="array" ref="S75">IF($C75="","",IFERROR(INDEX(tbLanTreinamentos[],MATCH(LARGE(IF(IF(tbLanTreinamentos[Nome]=$C75,tbLanTreinamentos[Treinamento])=S$7,tbLanTreinamentos[Data de Validade]),1),tbLanTreinamentos[Data de Validade],0),5),""))</f>
        <v/>
      </c>
      <c r="T75" s="90" t="str">
        <f t="array" ref="T75">IF($C75="","",IFERROR(INDEX(tbLanTreinamentos[],MATCH(LARGE(IF(IF(tbLanTreinamentos[Nome]=$C75,tbLanTreinamentos[Treinamento])=T$7,tbLanTreinamentos[Data de Validade]),1),tbLanTreinamentos[Data de Validade],0),5),""))</f>
        <v/>
      </c>
      <c r="U75" s="90" t="str">
        <f t="array" ref="U75">IF($C75="","",IFERROR(INDEX(tbLanTreinamentos[],MATCH(LARGE(IF(IF(tbLanTreinamentos[Nome]=$C75,tbLanTreinamentos[Treinamento])=U$7,tbLanTreinamentos[Data de Validade]),1),tbLanTreinamentos[Data de Validade],0),5),""))</f>
        <v/>
      </c>
      <c r="V75" s="90" t="str">
        <f t="array" ref="V75">IF($C75="","",IFERROR(INDEX(tbLanTreinamentos[],MATCH(LARGE(IF(IF(tbLanTreinamentos[Nome]=$C75,tbLanTreinamentos[Treinamento])=V$7,tbLanTreinamentos[Data de Validade]),1),tbLanTreinamentos[Data de Validade],0),5),""))</f>
        <v/>
      </c>
      <c r="W75" s="90" t="str">
        <f t="array" ref="W75">IF($C75="","",IFERROR(INDEX(tbLanTreinamentos[],MATCH(LARGE(IF(IF(tbLanTreinamentos[Nome]=$C75,tbLanTreinamentos[Treinamento])=W$7,tbLanTreinamentos[Data de Validade]),1),tbLanTreinamentos[Data de Validade],0),5),""))</f>
        <v/>
      </c>
      <c r="X75" s="90" t="str">
        <f t="array" ref="X75">IF($C75="","",IFERROR(INDEX(tbLanTreinamentos[],MATCH(LARGE(IF(IF(tbLanTreinamentos[Nome]=$C75,tbLanTreinamentos[Treinamento])=X$7,tbLanTreinamentos[Data de Validade]),1),tbLanTreinamentos[Data de Validade],0),5),""))</f>
        <v/>
      </c>
      <c r="Y75" s="90" t="str">
        <f t="array" ref="Y75">IF($C75="","",IFERROR(INDEX(tbLanTreinamentos[],MATCH(LARGE(IF(IF(tbLanTreinamentos[Nome]=$C75,tbLanTreinamentos[Treinamento])=Y$7,tbLanTreinamentos[Data de Validade]),1),tbLanTreinamentos[Data de Validade],0),5),""))</f>
        <v/>
      </c>
      <c r="Z75" s="90" t="str">
        <f t="array" ref="Z75">IF($C75="","",IFERROR(INDEX(tbLanTreinamentos[],MATCH(LARGE(IF(IF(tbLanTreinamentos[Nome]=$C75,tbLanTreinamentos[Treinamento])=Z$7,tbLanTreinamentos[Data de Validade]),1),tbLanTreinamentos[Data de Validade],0),5),""))</f>
        <v/>
      </c>
    </row>
    <row r="76" spans="1:26" ht="21.95" customHeight="1" x14ac:dyDescent="0.2">
      <c r="B76" s="204">
        <v>69</v>
      </c>
      <c r="C76" s="241" t="str">
        <f>IF(CadFun!D76="","",CadFun!D76)</f>
        <v/>
      </c>
      <c r="D76" s="92" t="str">
        <f>IF($C76="","",IFERROR(INDEX(tbFuncionarios[],MATCH($C76,tbFuncionarios[Nome],0),2),""))</f>
        <v/>
      </c>
      <c r="E76" s="92" t="str">
        <f>IF($C76="","",IFERROR(INDEX(tbFuncionarios[],MATCH($C76,tbFuncionarios[Nome],0),23),""))</f>
        <v/>
      </c>
      <c r="F76" s="92" t="str">
        <f t="shared" ca="1" si="13"/>
        <v/>
      </c>
      <c r="G76" s="92" t="str">
        <f t="shared" ca="1" si="14"/>
        <v/>
      </c>
      <c r="H76" s="92" t="str">
        <f t="shared" ca="1" si="15"/>
        <v/>
      </c>
      <c r="I76" s="92" t="str">
        <f t="shared" ca="1" si="16"/>
        <v/>
      </c>
      <c r="J76" s="92" t="str">
        <f t="shared" ca="1" si="17"/>
        <v/>
      </c>
      <c r="K76" s="92" t="str">
        <f t="shared" ca="1" si="18"/>
        <v/>
      </c>
      <c r="L76" s="91" t="str">
        <f t="shared" ca="1" si="19"/>
        <v/>
      </c>
      <c r="M76" s="91" t="str">
        <f t="shared" ca="1" si="20"/>
        <v/>
      </c>
      <c r="N76" s="92" t="str">
        <f t="shared" ca="1" si="21"/>
        <v/>
      </c>
      <c r="O76" s="92" t="str">
        <f t="shared" ca="1" si="22"/>
        <v/>
      </c>
      <c r="Q76" s="90" t="str">
        <f t="array" ref="Q76">IF($C76="","",IFERROR(INDEX(tbLanTreinamentos[],MATCH(LARGE(IF(IF(tbLanTreinamentos[Nome]=$C76,tbLanTreinamentos[Treinamento])=Q$7,tbLanTreinamentos[Data de Validade]),1),tbLanTreinamentos[Data de Validade],0),5),""))</f>
        <v/>
      </c>
      <c r="R76" s="90" t="str">
        <f t="array" ref="R76">IF($C76="","",IFERROR(INDEX(tbLanTreinamentos[],MATCH(LARGE(IF(IF(tbLanTreinamentos[Nome]=$C76,tbLanTreinamentos[Treinamento])=R$7,tbLanTreinamentos[Data de Validade]),1),tbLanTreinamentos[Data de Validade],0),5),""))</f>
        <v/>
      </c>
      <c r="S76" s="90" t="str">
        <f t="array" ref="S76">IF($C76="","",IFERROR(INDEX(tbLanTreinamentos[],MATCH(LARGE(IF(IF(tbLanTreinamentos[Nome]=$C76,tbLanTreinamentos[Treinamento])=S$7,tbLanTreinamentos[Data de Validade]),1),tbLanTreinamentos[Data de Validade],0),5),""))</f>
        <v/>
      </c>
      <c r="T76" s="90" t="str">
        <f t="array" ref="T76">IF($C76="","",IFERROR(INDEX(tbLanTreinamentos[],MATCH(LARGE(IF(IF(tbLanTreinamentos[Nome]=$C76,tbLanTreinamentos[Treinamento])=T$7,tbLanTreinamentos[Data de Validade]),1),tbLanTreinamentos[Data de Validade],0),5),""))</f>
        <v/>
      </c>
      <c r="U76" s="90" t="str">
        <f t="array" ref="U76">IF($C76="","",IFERROR(INDEX(tbLanTreinamentos[],MATCH(LARGE(IF(IF(tbLanTreinamentos[Nome]=$C76,tbLanTreinamentos[Treinamento])=U$7,tbLanTreinamentos[Data de Validade]),1),tbLanTreinamentos[Data de Validade],0),5),""))</f>
        <v/>
      </c>
      <c r="V76" s="90" t="str">
        <f t="array" ref="V76">IF($C76="","",IFERROR(INDEX(tbLanTreinamentos[],MATCH(LARGE(IF(IF(tbLanTreinamentos[Nome]=$C76,tbLanTreinamentos[Treinamento])=V$7,tbLanTreinamentos[Data de Validade]),1),tbLanTreinamentos[Data de Validade],0),5),""))</f>
        <v/>
      </c>
      <c r="W76" s="90" t="str">
        <f t="array" ref="W76">IF($C76="","",IFERROR(INDEX(tbLanTreinamentos[],MATCH(LARGE(IF(IF(tbLanTreinamentos[Nome]=$C76,tbLanTreinamentos[Treinamento])=W$7,tbLanTreinamentos[Data de Validade]),1),tbLanTreinamentos[Data de Validade],0),5),""))</f>
        <v/>
      </c>
      <c r="X76" s="90" t="str">
        <f t="array" ref="X76">IF($C76="","",IFERROR(INDEX(tbLanTreinamentos[],MATCH(LARGE(IF(IF(tbLanTreinamentos[Nome]=$C76,tbLanTreinamentos[Treinamento])=X$7,tbLanTreinamentos[Data de Validade]),1),tbLanTreinamentos[Data de Validade],0),5),""))</f>
        <v/>
      </c>
      <c r="Y76" s="90" t="str">
        <f t="array" ref="Y76">IF($C76="","",IFERROR(INDEX(tbLanTreinamentos[],MATCH(LARGE(IF(IF(tbLanTreinamentos[Nome]=$C76,tbLanTreinamentos[Treinamento])=Y$7,tbLanTreinamentos[Data de Validade]),1),tbLanTreinamentos[Data de Validade],0),5),""))</f>
        <v/>
      </c>
      <c r="Z76" s="90" t="str">
        <f t="array" ref="Z76">IF($C76="","",IFERROR(INDEX(tbLanTreinamentos[],MATCH(LARGE(IF(IF(tbLanTreinamentos[Nome]=$C76,tbLanTreinamentos[Treinamento])=Z$7,tbLanTreinamentos[Data de Validade]),1),tbLanTreinamentos[Data de Validade],0),5),""))</f>
        <v/>
      </c>
    </row>
    <row r="77" spans="1:26" ht="21.95" customHeight="1" x14ac:dyDescent="0.2">
      <c r="B77" s="204">
        <v>70</v>
      </c>
      <c r="C77" s="241" t="str">
        <f>IF(CadFun!D77="","",CadFun!D77)</f>
        <v/>
      </c>
      <c r="D77" s="92" t="str">
        <f>IF($C77="","",IFERROR(INDEX(tbFuncionarios[],MATCH($C77,tbFuncionarios[Nome],0),2),""))</f>
        <v/>
      </c>
      <c r="E77" s="92" t="str">
        <f>IF($C77="","",IFERROR(INDEX(tbFuncionarios[],MATCH($C77,tbFuncionarios[Nome],0),23),""))</f>
        <v/>
      </c>
      <c r="F77" s="92" t="str">
        <f t="shared" ca="1" si="13"/>
        <v/>
      </c>
      <c r="G77" s="92" t="str">
        <f t="shared" ca="1" si="14"/>
        <v/>
      </c>
      <c r="H77" s="92" t="str">
        <f t="shared" ca="1" si="15"/>
        <v/>
      </c>
      <c r="I77" s="92" t="str">
        <f t="shared" ca="1" si="16"/>
        <v/>
      </c>
      <c r="J77" s="92" t="str">
        <f t="shared" ca="1" si="17"/>
        <v/>
      </c>
      <c r="K77" s="92" t="str">
        <f t="shared" ca="1" si="18"/>
        <v/>
      </c>
      <c r="L77" s="91" t="str">
        <f t="shared" ca="1" si="19"/>
        <v/>
      </c>
      <c r="M77" s="91" t="str">
        <f t="shared" ca="1" si="20"/>
        <v/>
      </c>
      <c r="N77" s="92" t="str">
        <f t="shared" ca="1" si="21"/>
        <v/>
      </c>
      <c r="O77" s="92" t="str">
        <f t="shared" ca="1" si="22"/>
        <v/>
      </c>
      <c r="Q77" s="90" t="str">
        <f t="array" ref="Q77">IF($C77="","",IFERROR(INDEX(tbLanTreinamentos[],MATCH(LARGE(IF(IF(tbLanTreinamentos[Nome]=$C77,tbLanTreinamentos[Treinamento])=Q$7,tbLanTreinamentos[Data de Validade]),1),tbLanTreinamentos[Data de Validade],0),5),""))</f>
        <v/>
      </c>
      <c r="R77" s="90" t="str">
        <f t="array" ref="R77">IF($C77="","",IFERROR(INDEX(tbLanTreinamentos[],MATCH(LARGE(IF(IF(tbLanTreinamentos[Nome]=$C77,tbLanTreinamentos[Treinamento])=R$7,tbLanTreinamentos[Data de Validade]),1),tbLanTreinamentos[Data de Validade],0),5),""))</f>
        <v/>
      </c>
      <c r="S77" s="90" t="str">
        <f t="array" ref="S77">IF($C77="","",IFERROR(INDEX(tbLanTreinamentos[],MATCH(LARGE(IF(IF(tbLanTreinamentos[Nome]=$C77,tbLanTreinamentos[Treinamento])=S$7,tbLanTreinamentos[Data de Validade]),1),tbLanTreinamentos[Data de Validade],0),5),""))</f>
        <v/>
      </c>
      <c r="T77" s="90" t="str">
        <f t="array" ref="T77">IF($C77="","",IFERROR(INDEX(tbLanTreinamentos[],MATCH(LARGE(IF(IF(tbLanTreinamentos[Nome]=$C77,tbLanTreinamentos[Treinamento])=T$7,tbLanTreinamentos[Data de Validade]),1),tbLanTreinamentos[Data de Validade],0),5),""))</f>
        <v/>
      </c>
      <c r="U77" s="90" t="str">
        <f t="array" ref="U77">IF($C77="","",IFERROR(INDEX(tbLanTreinamentos[],MATCH(LARGE(IF(IF(tbLanTreinamentos[Nome]=$C77,tbLanTreinamentos[Treinamento])=U$7,tbLanTreinamentos[Data de Validade]),1),tbLanTreinamentos[Data de Validade],0),5),""))</f>
        <v/>
      </c>
      <c r="V77" s="90" t="str">
        <f t="array" ref="V77">IF($C77="","",IFERROR(INDEX(tbLanTreinamentos[],MATCH(LARGE(IF(IF(tbLanTreinamentos[Nome]=$C77,tbLanTreinamentos[Treinamento])=V$7,tbLanTreinamentos[Data de Validade]),1),tbLanTreinamentos[Data de Validade],0),5),""))</f>
        <v/>
      </c>
      <c r="W77" s="90" t="str">
        <f t="array" ref="W77">IF($C77="","",IFERROR(INDEX(tbLanTreinamentos[],MATCH(LARGE(IF(IF(tbLanTreinamentos[Nome]=$C77,tbLanTreinamentos[Treinamento])=W$7,tbLanTreinamentos[Data de Validade]),1),tbLanTreinamentos[Data de Validade],0),5),""))</f>
        <v/>
      </c>
      <c r="X77" s="90" t="str">
        <f t="array" ref="X77">IF($C77="","",IFERROR(INDEX(tbLanTreinamentos[],MATCH(LARGE(IF(IF(tbLanTreinamentos[Nome]=$C77,tbLanTreinamentos[Treinamento])=X$7,tbLanTreinamentos[Data de Validade]),1),tbLanTreinamentos[Data de Validade],0),5),""))</f>
        <v/>
      </c>
      <c r="Y77" s="90" t="str">
        <f t="array" ref="Y77">IF($C77="","",IFERROR(INDEX(tbLanTreinamentos[],MATCH(LARGE(IF(IF(tbLanTreinamentos[Nome]=$C77,tbLanTreinamentos[Treinamento])=Y$7,tbLanTreinamentos[Data de Validade]),1),tbLanTreinamentos[Data de Validade],0),5),""))</f>
        <v/>
      </c>
      <c r="Z77" s="90" t="str">
        <f t="array" ref="Z77">IF($C77="","",IFERROR(INDEX(tbLanTreinamentos[],MATCH(LARGE(IF(IF(tbLanTreinamentos[Nome]=$C77,tbLanTreinamentos[Treinamento])=Z$7,tbLanTreinamentos[Data de Validade]),1),tbLanTreinamentos[Data de Validade],0),5),""))</f>
        <v/>
      </c>
    </row>
    <row r="78" spans="1:26" s="23" customFormat="1" ht="21.95" customHeight="1" x14ac:dyDescent="0.2">
      <c r="A78" s="8"/>
      <c r="B78" s="204">
        <v>71</v>
      </c>
      <c r="C78" s="241" t="str">
        <f>IF(CadFun!D78="","",CadFun!D78)</f>
        <v/>
      </c>
      <c r="D78" s="92" t="str">
        <f>IF($C78="","",IFERROR(INDEX(tbFuncionarios[],MATCH($C78,tbFuncionarios[Nome],0),2),""))</f>
        <v/>
      </c>
      <c r="E78" s="92" t="str">
        <f>IF($C78="","",IFERROR(INDEX(tbFuncionarios[],MATCH($C78,tbFuncionarios[Nome],0),23),""))</f>
        <v/>
      </c>
      <c r="F78" s="92" t="str">
        <f t="shared" ca="1" si="13"/>
        <v/>
      </c>
      <c r="G78" s="92" t="str">
        <f t="shared" ca="1" si="14"/>
        <v/>
      </c>
      <c r="H78" s="92" t="str">
        <f t="shared" ca="1" si="15"/>
        <v/>
      </c>
      <c r="I78" s="92" t="str">
        <f t="shared" ca="1" si="16"/>
        <v/>
      </c>
      <c r="J78" s="92" t="str">
        <f t="shared" ca="1" si="17"/>
        <v/>
      </c>
      <c r="K78" s="92" t="str">
        <f t="shared" ca="1" si="18"/>
        <v/>
      </c>
      <c r="L78" s="91" t="str">
        <f t="shared" ca="1" si="19"/>
        <v/>
      </c>
      <c r="M78" s="91" t="str">
        <f t="shared" ca="1" si="20"/>
        <v/>
      </c>
      <c r="N78" s="92" t="str">
        <f t="shared" ca="1" si="21"/>
        <v/>
      </c>
      <c r="O78" s="92" t="str">
        <f t="shared" ca="1" si="22"/>
        <v/>
      </c>
      <c r="Q78" s="90" t="str">
        <f t="array" ref="Q78">IF($C78="","",IFERROR(INDEX(tbLanTreinamentos[],MATCH(LARGE(IF(IF(tbLanTreinamentos[Nome]=$C78,tbLanTreinamentos[Treinamento])=Q$7,tbLanTreinamentos[Data de Validade]),1),tbLanTreinamentos[Data de Validade],0),5),""))</f>
        <v/>
      </c>
      <c r="R78" s="90" t="str">
        <f t="array" ref="R78">IF($C78="","",IFERROR(INDEX(tbLanTreinamentos[],MATCH(LARGE(IF(IF(tbLanTreinamentos[Nome]=$C78,tbLanTreinamentos[Treinamento])=R$7,tbLanTreinamentos[Data de Validade]),1),tbLanTreinamentos[Data de Validade],0),5),""))</f>
        <v/>
      </c>
      <c r="S78" s="90" t="str">
        <f t="array" ref="S78">IF($C78="","",IFERROR(INDEX(tbLanTreinamentos[],MATCH(LARGE(IF(IF(tbLanTreinamentos[Nome]=$C78,tbLanTreinamentos[Treinamento])=S$7,tbLanTreinamentos[Data de Validade]),1),tbLanTreinamentos[Data de Validade],0),5),""))</f>
        <v/>
      </c>
      <c r="T78" s="90" t="str">
        <f t="array" ref="T78">IF($C78="","",IFERROR(INDEX(tbLanTreinamentos[],MATCH(LARGE(IF(IF(tbLanTreinamentos[Nome]=$C78,tbLanTreinamentos[Treinamento])=T$7,tbLanTreinamentos[Data de Validade]),1),tbLanTreinamentos[Data de Validade],0),5),""))</f>
        <v/>
      </c>
      <c r="U78" s="90" t="str">
        <f t="array" ref="U78">IF($C78="","",IFERROR(INDEX(tbLanTreinamentos[],MATCH(LARGE(IF(IF(tbLanTreinamentos[Nome]=$C78,tbLanTreinamentos[Treinamento])=U$7,tbLanTreinamentos[Data de Validade]),1),tbLanTreinamentos[Data de Validade],0),5),""))</f>
        <v/>
      </c>
      <c r="V78" s="90" t="str">
        <f t="array" ref="V78">IF($C78="","",IFERROR(INDEX(tbLanTreinamentos[],MATCH(LARGE(IF(IF(tbLanTreinamentos[Nome]=$C78,tbLanTreinamentos[Treinamento])=V$7,tbLanTreinamentos[Data de Validade]),1),tbLanTreinamentos[Data de Validade],0),5),""))</f>
        <v/>
      </c>
      <c r="W78" s="90" t="str">
        <f t="array" ref="W78">IF($C78="","",IFERROR(INDEX(tbLanTreinamentos[],MATCH(LARGE(IF(IF(tbLanTreinamentos[Nome]=$C78,tbLanTreinamentos[Treinamento])=W$7,tbLanTreinamentos[Data de Validade]),1),tbLanTreinamentos[Data de Validade],0),5),""))</f>
        <v/>
      </c>
      <c r="X78" s="90" t="str">
        <f t="array" ref="X78">IF($C78="","",IFERROR(INDEX(tbLanTreinamentos[],MATCH(LARGE(IF(IF(tbLanTreinamentos[Nome]=$C78,tbLanTreinamentos[Treinamento])=X$7,tbLanTreinamentos[Data de Validade]),1),tbLanTreinamentos[Data de Validade],0),5),""))</f>
        <v/>
      </c>
      <c r="Y78" s="90" t="str">
        <f t="array" ref="Y78">IF($C78="","",IFERROR(INDEX(tbLanTreinamentos[],MATCH(LARGE(IF(IF(tbLanTreinamentos[Nome]=$C78,tbLanTreinamentos[Treinamento])=Y$7,tbLanTreinamentos[Data de Validade]),1),tbLanTreinamentos[Data de Validade],0),5),""))</f>
        <v/>
      </c>
      <c r="Z78" s="90" t="str">
        <f t="array" ref="Z78">IF($C78="","",IFERROR(INDEX(tbLanTreinamentos[],MATCH(LARGE(IF(IF(tbLanTreinamentos[Nome]=$C78,tbLanTreinamentos[Treinamento])=Z$7,tbLanTreinamentos[Data de Validade]),1),tbLanTreinamentos[Data de Validade],0),5),""))</f>
        <v/>
      </c>
    </row>
    <row r="79" spans="1:26" s="23" customFormat="1" ht="21.95" customHeight="1" x14ac:dyDescent="0.2">
      <c r="A79" s="8"/>
      <c r="B79" s="204">
        <v>72</v>
      </c>
      <c r="C79" s="241" t="str">
        <f>IF(CadFun!D79="","",CadFun!D79)</f>
        <v/>
      </c>
      <c r="D79" s="92" t="str">
        <f>IF($C79="","",IFERROR(INDEX(tbFuncionarios[],MATCH($C79,tbFuncionarios[Nome],0),2),""))</f>
        <v/>
      </c>
      <c r="E79" s="92" t="str">
        <f>IF($C79="","",IFERROR(INDEX(tbFuncionarios[],MATCH($C79,tbFuncionarios[Nome],0),23),""))</f>
        <v/>
      </c>
      <c r="F79" s="92" t="str">
        <f t="shared" ca="1" si="13"/>
        <v/>
      </c>
      <c r="G79" s="92" t="str">
        <f t="shared" ca="1" si="14"/>
        <v/>
      </c>
      <c r="H79" s="92" t="str">
        <f t="shared" ca="1" si="15"/>
        <v/>
      </c>
      <c r="I79" s="92" t="str">
        <f t="shared" ca="1" si="16"/>
        <v/>
      </c>
      <c r="J79" s="92" t="str">
        <f t="shared" ca="1" si="17"/>
        <v/>
      </c>
      <c r="K79" s="92" t="str">
        <f t="shared" ca="1" si="18"/>
        <v/>
      </c>
      <c r="L79" s="91" t="str">
        <f t="shared" ca="1" si="19"/>
        <v/>
      </c>
      <c r="M79" s="91" t="str">
        <f t="shared" ca="1" si="20"/>
        <v/>
      </c>
      <c r="N79" s="92" t="str">
        <f t="shared" ca="1" si="21"/>
        <v/>
      </c>
      <c r="O79" s="92" t="str">
        <f t="shared" ca="1" si="22"/>
        <v/>
      </c>
      <c r="Q79" s="90" t="str">
        <f t="array" ref="Q79">IF($C79="","",IFERROR(INDEX(tbLanTreinamentos[],MATCH(LARGE(IF(IF(tbLanTreinamentos[Nome]=$C79,tbLanTreinamentos[Treinamento])=Q$7,tbLanTreinamentos[Data de Validade]),1),tbLanTreinamentos[Data de Validade],0),5),""))</f>
        <v/>
      </c>
      <c r="R79" s="90" t="str">
        <f t="array" ref="R79">IF($C79="","",IFERROR(INDEX(tbLanTreinamentos[],MATCH(LARGE(IF(IF(tbLanTreinamentos[Nome]=$C79,tbLanTreinamentos[Treinamento])=R$7,tbLanTreinamentos[Data de Validade]),1),tbLanTreinamentos[Data de Validade],0),5),""))</f>
        <v/>
      </c>
      <c r="S79" s="90" t="str">
        <f t="array" ref="S79">IF($C79="","",IFERROR(INDEX(tbLanTreinamentos[],MATCH(LARGE(IF(IF(tbLanTreinamentos[Nome]=$C79,tbLanTreinamentos[Treinamento])=S$7,tbLanTreinamentos[Data de Validade]),1),tbLanTreinamentos[Data de Validade],0),5),""))</f>
        <v/>
      </c>
      <c r="T79" s="90" t="str">
        <f t="array" ref="T79">IF($C79="","",IFERROR(INDEX(tbLanTreinamentos[],MATCH(LARGE(IF(IF(tbLanTreinamentos[Nome]=$C79,tbLanTreinamentos[Treinamento])=T$7,tbLanTreinamentos[Data de Validade]),1),tbLanTreinamentos[Data de Validade],0),5),""))</f>
        <v/>
      </c>
      <c r="U79" s="90" t="str">
        <f t="array" ref="U79">IF($C79="","",IFERROR(INDEX(tbLanTreinamentos[],MATCH(LARGE(IF(IF(tbLanTreinamentos[Nome]=$C79,tbLanTreinamentos[Treinamento])=U$7,tbLanTreinamentos[Data de Validade]),1),tbLanTreinamentos[Data de Validade],0),5),""))</f>
        <v/>
      </c>
      <c r="V79" s="90" t="str">
        <f t="array" ref="V79">IF($C79="","",IFERROR(INDEX(tbLanTreinamentos[],MATCH(LARGE(IF(IF(tbLanTreinamentos[Nome]=$C79,tbLanTreinamentos[Treinamento])=V$7,tbLanTreinamentos[Data de Validade]),1),tbLanTreinamentos[Data de Validade],0),5),""))</f>
        <v/>
      </c>
      <c r="W79" s="90" t="str">
        <f t="array" ref="W79">IF($C79="","",IFERROR(INDEX(tbLanTreinamentos[],MATCH(LARGE(IF(IF(tbLanTreinamentos[Nome]=$C79,tbLanTreinamentos[Treinamento])=W$7,tbLanTreinamentos[Data de Validade]),1),tbLanTreinamentos[Data de Validade],0),5),""))</f>
        <v/>
      </c>
      <c r="X79" s="90" t="str">
        <f t="array" ref="X79">IF($C79="","",IFERROR(INDEX(tbLanTreinamentos[],MATCH(LARGE(IF(IF(tbLanTreinamentos[Nome]=$C79,tbLanTreinamentos[Treinamento])=X$7,tbLanTreinamentos[Data de Validade]),1),tbLanTreinamentos[Data de Validade],0),5),""))</f>
        <v/>
      </c>
      <c r="Y79" s="90" t="str">
        <f t="array" ref="Y79">IF($C79="","",IFERROR(INDEX(tbLanTreinamentos[],MATCH(LARGE(IF(IF(tbLanTreinamentos[Nome]=$C79,tbLanTreinamentos[Treinamento])=Y$7,tbLanTreinamentos[Data de Validade]),1),tbLanTreinamentos[Data de Validade],0),5),""))</f>
        <v/>
      </c>
      <c r="Z79" s="90" t="str">
        <f t="array" ref="Z79">IF($C79="","",IFERROR(INDEX(tbLanTreinamentos[],MATCH(LARGE(IF(IF(tbLanTreinamentos[Nome]=$C79,tbLanTreinamentos[Treinamento])=Z$7,tbLanTreinamentos[Data de Validade]),1),tbLanTreinamentos[Data de Validade],0),5),""))</f>
        <v/>
      </c>
    </row>
    <row r="80" spans="1:26" s="23" customFormat="1" ht="21.95" customHeight="1" x14ac:dyDescent="0.2">
      <c r="A80" s="8"/>
      <c r="B80" s="204">
        <v>73</v>
      </c>
      <c r="C80" s="241" t="str">
        <f>IF(CadFun!D80="","",CadFun!D80)</f>
        <v/>
      </c>
      <c r="D80" s="92" t="str">
        <f>IF($C80="","",IFERROR(INDEX(tbFuncionarios[],MATCH($C80,tbFuncionarios[Nome],0),2),""))</f>
        <v/>
      </c>
      <c r="E80" s="92" t="str">
        <f>IF($C80="","",IFERROR(INDEX(tbFuncionarios[],MATCH($C80,tbFuncionarios[Nome],0),23),""))</f>
        <v/>
      </c>
      <c r="F80" s="92" t="str">
        <f t="shared" ca="1" si="13"/>
        <v/>
      </c>
      <c r="G80" s="92" t="str">
        <f t="shared" ca="1" si="14"/>
        <v/>
      </c>
      <c r="H80" s="92" t="str">
        <f t="shared" ca="1" si="15"/>
        <v/>
      </c>
      <c r="I80" s="92" t="str">
        <f t="shared" ca="1" si="16"/>
        <v/>
      </c>
      <c r="J80" s="92" t="str">
        <f t="shared" ca="1" si="17"/>
        <v/>
      </c>
      <c r="K80" s="92" t="str">
        <f t="shared" ca="1" si="18"/>
        <v/>
      </c>
      <c r="L80" s="91" t="str">
        <f t="shared" ca="1" si="19"/>
        <v/>
      </c>
      <c r="M80" s="91" t="str">
        <f t="shared" ca="1" si="20"/>
        <v/>
      </c>
      <c r="N80" s="92" t="str">
        <f t="shared" ca="1" si="21"/>
        <v/>
      </c>
      <c r="O80" s="92" t="str">
        <f t="shared" ca="1" si="22"/>
        <v/>
      </c>
      <c r="Q80" s="90" t="str">
        <f t="array" ref="Q80">IF($C80="","",IFERROR(INDEX(tbLanTreinamentos[],MATCH(LARGE(IF(IF(tbLanTreinamentos[Nome]=$C80,tbLanTreinamentos[Treinamento])=Q$7,tbLanTreinamentos[Data de Validade]),1),tbLanTreinamentos[Data de Validade],0),5),""))</f>
        <v/>
      </c>
      <c r="R80" s="90" t="str">
        <f t="array" ref="R80">IF($C80="","",IFERROR(INDEX(tbLanTreinamentos[],MATCH(LARGE(IF(IF(tbLanTreinamentos[Nome]=$C80,tbLanTreinamentos[Treinamento])=R$7,tbLanTreinamentos[Data de Validade]),1),tbLanTreinamentos[Data de Validade],0),5),""))</f>
        <v/>
      </c>
      <c r="S80" s="90" t="str">
        <f t="array" ref="S80">IF($C80="","",IFERROR(INDEX(tbLanTreinamentos[],MATCH(LARGE(IF(IF(tbLanTreinamentos[Nome]=$C80,tbLanTreinamentos[Treinamento])=S$7,tbLanTreinamentos[Data de Validade]),1),tbLanTreinamentos[Data de Validade],0),5),""))</f>
        <v/>
      </c>
      <c r="T80" s="90" t="str">
        <f t="array" ref="T80">IF($C80="","",IFERROR(INDEX(tbLanTreinamentos[],MATCH(LARGE(IF(IF(tbLanTreinamentos[Nome]=$C80,tbLanTreinamentos[Treinamento])=T$7,tbLanTreinamentos[Data de Validade]),1),tbLanTreinamentos[Data de Validade],0),5),""))</f>
        <v/>
      </c>
      <c r="U80" s="90" t="str">
        <f t="array" ref="U80">IF($C80="","",IFERROR(INDEX(tbLanTreinamentos[],MATCH(LARGE(IF(IF(tbLanTreinamentos[Nome]=$C80,tbLanTreinamentos[Treinamento])=U$7,tbLanTreinamentos[Data de Validade]),1),tbLanTreinamentos[Data de Validade],0),5),""))</f>
        <v/>
      </c>
      <c r="V80" s="90" t="str">
        <f t="array" ref="V80">IF($C80="","",IFERROR(INDEX(tbLanTreinamentos[],MATCH(LARGE(IF(IF(tbLanTreinamentos[Nome]=$C80,tbLanTreinamentos[Treinamento])=V$7,tbLanTreinamentos[Data de Validade]),1),tbLanTreinamentos[Data de Validade],0),5),""))</f>
        <v/>
      </c>
      <c r="W80" s="90" t="str">
        <f t="array" ref="W80">IF($C80="","",IFERROR(INDEX(tbLanTreinamentos[],MATCH(LARGE(IF(IF(tbLanTreinamentos[Nome]=$C80,tbLanTreinamentos[Treinamento])=W$7,tbLanTreinamentos[Data de Validade]),1),tbLanTreinamentos[Data de Validade],0),5),""))</f>
        <v/>
      </c>
      <c r="X80" s="90" t="str">
        <f t="array" ref="X80">IF($C80="","",IFERROR(INDEX(tbLanTreinamentos[],MATCH(LARGE(IF(IF(tbLanTreinamentos[Nome]=$C80,tbLanTreinamentos[Treinamento])=X$7,tbLanTreinamentos[Data de Validade]),1),tbLanTreinamentos[Data de Validade],0),5),""))</f>
        <v/>
      </c>
      <c r="Y80" s="90" t="str">
        <f t="array" ref="Y80">IF($C80="","",IFERROR(INDEX(tbLanTreinamentos[],MATCH(LARGE(IF(IF(tbLanTreinamentos[Nome]=$C80,tbLanTreinamentos[Treinamento])=Y$7,tbLanTreinamentos[Data de Validade]),1),tbLanTreinamentos[Data de Validade],0),5),""))</f>
        <v/>
      </c>
      <c r="Z80" s="90" t="str">
        <f t="array" ref="Z80">IF($C80="","",IFERROR(INDEX(tbLanTreinamentos[],MATCH(LARGE(IF(IF(tbLanTreinamentos[Nome]=$C80,tbLanTreinamentos[Treinamento])=Z$7,tbLanTreinamentos[Data de Validade]),1),tbLanTreinamentos[Data de Validade],0),5),""))</f>
        <v/>
      </c>
    </row>
    <row r="81" spans="1:26" s="23" customFormat="1" ht="21.95" customHeight="1" x14ac:dyDescent="0.2">
      <c r="A81" s="8"/>
      <c r="B81" s="204">
        <v>74</v>
      </c>
      <c r="C81" s="241" t="str">
        <f>IF(CadFun!D81="","",CadFun!D81)</f>
        <v/>
      </c>
      <c r="D81" s="92" t="str">
        <f>IF($C81="","",IFERROR(INDEX(tbFuncionarios[],MATCH($C81,tbFuncionarios[Nome],0),2),""))</f>
        <v/>
      </c>
      <c r="E81" s="92" t="str">
        <f>IF($C81="","",IFERROR(INDEX(tbFuncionarios[],MATCH($C81,tbFuncionarios[Nome],0),23),""))</f>
        <v/>
      </c>
      <c r="F81" s="92" t="str">
        <f t="shared" ca="1" si="13"/>
        <v/>
      </c>
      <c r="G81" s="92" t="str">
        <f t="shared" ca="1" si="14"/>
        <v/>
      </c>
      <c r="H81" s="92" t="str">
        <f t="shared" ca="1" si="15"/>
        <v/>
      </c>
      <c r="I81" s="92" t="str">
        <f t="shared" ca="1" si="16"/>
        <v/>
      </c>
      <c r="J81" s="92" t="str">
        <f t="shared" ca="1" si="17"/>
        <v/>
      </c>
      <c r="K81" s="92" t="str">
        <f t="shared" ca="1" si="18"/>
        <v/>
      </c>
      <c r="L81" s="91" t="str">
        <f t="shared" ca="1" si="19"/>
        <v/>
      </c>
      <c r="M81" s="91" t="str">
        <f t="shared" ca="1" si="20"/>
        <v/>
      </c>
      <c r="N81" s="92" t="str">
        <f t="shared" ca="1" si="21"/>
        <v/>
      </c>
      <c r="O81" s="92" t="str">
        <f t="shared" ca="1" si="22"/>
        <v/>
      </c>
      <c r="Q81" s="90" t="str">
        <f t="array" ref="Q81">IF($C81="","",IFERROR(INDEX(tbLanTreinamentos[],MATCH(LARGE(IF(IF(tbLanTreinamentos[Nome]=$C81,tbLanTreinamentos[Treinamento])=Q$7,tbLanTreinamentos[Data de Validade]),1),tbLanTreinamentos[Data de Validade],0),5),""))</f>
        <v/>
      </c>
      <c r="R81" s="90" t="str">
        <f t="array" ref="R81">IF($C81="","",IFERROR(INDEX(tbLanTreinamentos[],MATCH(LARGE(IF(IF(tbLanTreinamentos[Nome]=$C81,tbLanTreinamentos[Treinamento])=R$7,tbLanTreinamentos[Data de Validade]),1),tbLanTreinamentos[Data de Validade],0),5),""))</f>
        <v/>
      </c>
      <c r="S81" s="90" t="str">
        <f t="array" ref="S81">IF($C81="","",IFERROR(INDEX(tbLanTreinamentos[],MATCH(LARGE(IF(IF(tbLanTreinamentos[Nome]=$C81,tbLanTreinamentos[Treinamento])=S$7,tbLanTreinamentos[Data de Validade]),1),tbLanTreinamentos[Data de Validade],0),5),""))</f>
        <v/>
      </c>
      <c r="T81" s="90" t="str">
        <f t="array" ref="T81">IF($C81="","",IFERROR(INDEX(tbLanTreinamentos[],MATCH(LARGE(IF(IF(tbLanTreinamentos[Nome]=$C81,tbLanTreinamentos[Treinamento])=T$7,tbLanTreinamentos[Data de Validade]),1),tbLanTreinamentos[Data de Validade],0),5),""))</f>
        <v/>
      </c>
      <c r="U81" s="90" t="str">
        <f t="array" ref="U81">IF($C81="","",IFERROR(INDEX(tbLanTreinamentos[],MATCH(LARGE(IF(IF(tbLanTreinamentos[Nome]=$C81,tbLanTreinamentos[Treinamento])=U$7,tbLanTreinamentos[Data de Validade]),1),tbLanTreinamentos[Data de Validade],0),5),""))</f>
        <v/>
      </c>
      <c r="V81" s="90" t="str">
        <f t="array" ref="V81">IF($C81="","",IFERROR(INDEX(tbLanTreinamentos[],MATCH(LARGE(IF(IF(tbLanTreinamentos[Nome]=$C81,tbLanTreinamentos[Treinamento])=V$7,tbLanTreinamentos[Data de Validade]),1),tbLanTreinamentos[Data de Validade],0),5),""))</f>
        <v/>
      </c>
      <c r="W81" s="90" t="str">
        <f t="array" ref="W81">IF($C81="","",IFERROR(INDEX(tbLanTreinamentos[],MATCH(LARGE(IF(IF(tbLanTreinamentos[Nome]=$C81,tbLanTreinamentos[Treinamento])=W$7,tbLanTreinamentos[Data de Validade]),1),tbLanTreinamentos[Data de Validade],0),5),""))</f>
        <v/>
      </c>
      <c r="X81" s="90" t="str">
        <f t="array" ref="X81">IF($C81="","",IFERROR(INDEX(tbLanTreinamentos[],MATCH(LARGE(IF(IF(tbLanTreinamentos[Nome]=$C81,tbLanTreinamentos[Treinamento])=X$7,tbLanTreinamentos[Data de Validade]),1),tbLanTreinamentos[Data de Validade],0),5),""))</f>
        <v/>
      </c>
      <c r="Y81" s="90" t="str">
        <f t="array" ref="Y81">IF($C81="","",IFERROR(INDEX(tbLanTreinamentos[],MATCH(LARGE(IF(IF(tbLanTreinamentos[Nome]=$C81,tbLanTreinamentos[Treinamento])=Y$7,tbLanTreinamentos[Data de Validade]),1),tbLanTreinamentos[Data de Validade],0),5),""))</f>
        <v/>
      </c>
      <c r="Z81" s="90" t="str">
        <f t="array" ref="Z81">IF($C81="","",IFERROR(INDEX(tbLanTreinamentos[],MATCH(LARGE(IF(IF(tbLanTreinamentos[Nome]=$C81,tbLanTreinamentos[Treinamento])=Z$7,tbLanTreinamentos[Data de Validade]),1),tbLanTreinamentos[Data de Validade],0),5),""))</f>
        <v/>
      </c>
    </row>
    <row r="82" spans="1:26" s="23" customFormat="1" ht="21.95" customHeight="1" x14ac:dyDescent="0.2">
      <c r="A82" s="8"/>
      <c r="B82" s="204">
        <v>75</v>
      </c>
      <c r="C82" s="241" t="str">
        <f>IF(CadFun!D82="","",CadFun!D82)</f>
        <v/>
      </c>
      <c r="D82" s="92" t="str">
        <f>IF($C82="","",IFERROR(INDEX(tbFuncionarios[],MATCH($C82,tbFuncionarios[Nome],0),2),""))</f>
        <v/>
      </c>
      <c r="E82" s="92" t="str">
        <f>IF($C82="","",IFERROR(INDEX(tbFuncionarios[],MATCH($C82,tbFuncionarios[Nome],0),23),""))</f>
        <v/>
      </c>
      <c r="F82" s="92" t="str">
        <f t="shared" ca="1" si="13"/>
        <v/>
      </c>
      <c r="G82" s="92" t="str">
        <f t="shared" ca="1" si="14"/>
        <v/>
      </c>
      <c r="H82" s="92" t="str">
        <f t="shared" ca="1" si="15"/>
        <v/>
      </c>
      <c r="I82" s="92" t="str">
        <f t="shared" ca="1" si="16"/>
        <v/>
      </c>
      <c r="J82" s="92" t="str">
        <f t="shared" ca="1" si="17"/>
        <v/>
      </c>
      <c r="K82" s="92" t="str">
        <f t="shared" ca="1" si="18"/>
        <v/>
      </c>
      <c r="L82" s="91" t="str">
        <f t="shared" ca="1" si="19"/>
        <v/>
      </c>
      <c r="M82" s="91" t="str">
        <f t="shared" ca="1" si="20"/>
        <v/>
      </c>
      <c r="N82" s="92" t="str">
        <f t="shared" ca="1" si="21"/>
        <v/>
      </c>
      <c r="O82" s="92" t="str">
        <f t="shared" ca="1" si="22"/>
        <v/>
      </c>
      <c r="Q82" s="90" t="str">
        <f t="array" ref="Q82">IF($C82="","",IFERROR(INDEX(tbLanTreinamentos[],MATCH(LARGE(IF(IF(tbLanTreinamentos[Nome]=$C82,tbLanTreinamentos[Treinamento])=Q$7,tbLanTreinamentos[Data de Validade]),1),tbLanTreinamentos[Data de Validade],0),5),""))</f>
        <v/>
      </c>
      <c r="R82" s="90" t="str">
        <f t="array" ref="R82">IF($C82="","",IFERROR(INDEX(tbLanTreinamentos[],MATCH(LARGE(IF(IF(tbLanTreinamentos[Nome]=$C82,tbLanTreinamentos[Treinamento])=R$7,tbLanTreinamentos[Data de Validade]),1),tbLanTreinamentos[Data de Validade],0),5),""))</f>
        <v/>
      </c>
      <c r="S82" s="90" t="str">
        <f t="array" ref="S82">IF($C82="","",IFERROR(INDEX(tbLanTreinamentos[],MATCH(LARGE(IF(IF(tbLanTreinamentos[Nome]=$C82,tbLanTreinamentos[Treinamento])=S$7,tbLanTreinamentos[Data de Validade]),1),tbLanTreinamentos[Data de Validade],0),5),""))</f>
        <v/>
      </c>
      <c r="T82" s="90" t="str">
        <f t="array" ref="T82">IF($C82="","",IFERROR(INDEX(tbLanTreinamentos[],MATCH(LARGE(IF(IF(tbLanTreinamentos[Nome]=$C82,tbLanTreinamentos[Treinamento])=T$7,tbLanTreinamentos[Data de Validade]),1),tbLanTreinamentos[Data de Validade],0),5),""))</f>
        <v/>
      </c>
      <c r="U82" s="90" t="str">
        <f t="array" ref="U82">IF($C82="","",IFERROR(INDEX(tbLanTreinamentos[],MATCH(LARGE(IF(IF(tbLanTreinamentos[Nome]=$C82,tbLanTreinamentos[Treinamento])=U$7,tbLanTreinamentos[Data de Validade]),1),tbLanTreinamentos[Data de Validade],0),5),""))</f>
        <v/>
      </c>
      <c r="V82" s="90" t="str">
        <f t="array" ref="V82">IF($C82="","",IFERROR(INDEX(tbLanTreinamentos[],MATCH(LARGE(IF(IF(tbLanTreinamentos[Nome]=$C82,tbLanTreinamentos[Treinamento])=V$7,tbLanTreinamentos[Data de Validade]),1),tbLanTreinamentos[Data de Validade],0),5),""))</f>
        <v/>
      </c>
      <c r="W82" s="90" t="str">
        <f t="array" ref="W82">IF($C82="","",IFERROR(INDEX(tbLanTreinamentos[],MATCH(LARGE(IF(IF(tbLanTreinamentos[Nome]=$C82,tbLanTreinamentos[Treinamento])=W$7,tbLanTreinamentos[Data de Validade]),1),tbLanTreinamentos[Data de Validade],0),5),""))</f>
        <v/>
      </c>
      <c r="X82" s="90" t="str">
        <f t="array" ref="X82">IF($C82="","",IFERROR(INDEX(tbLanTreinamentos[],MATCH(LARGE(IF(IF(tbLanTreinamentos[Nome]=$C82,tbLanTreinamentos[Treinamento])=X$7,tbLanTreinamentos[Data de Validade]),1),tbLanTreinamentos[Data de Validade],0),5),""))</f>
        <v/>
      </c>
      <c r="Y82" s="90" t="str">
        <f t="array" ref="Y82">IF($C82="","",IFERROR(INDEX(tbLanTreinamentos[],MATCH(LARGE(IF(IF(tbLanTreinamentos[Nome]=$C82,tbLanTreinamentos[Treinamento])=Y$7,tbLanTreinamentos[Data de Validade]),1),tbLanTreinamentos[Data de Validade],0),5),""))</f>
        <v/>
      </c>
      <c r="Z82" s="90" t="str">
        <f t="array" ref="Z82">IF($C82="","",IFERROR(INDEX(tbLanTreinamentos[],MATCH(LARGE(IF(IF(tbLanTreinamentos[Nome]=$C82,tbLanTreinamentos[Treinamento])=Z$7,tbLanTreinamentos[Data de Validade]),1),tbLanTreinamentos[Data de Validade],0),5),""))</f>
        <v/>
      </c>
    </row>
    <row r="83" spans="1:26" s="23" customFormat="1" ht="21.95" customHeight="1" x14ac:dyDescent="0.2">
      <c r="A83" s="8"/>
      <c r="B83" s="204">
        <v>76</v>
      </c>
      <c r="C83" s="241" t="str">
        <f>IF(CadFun!D83="","",CadFun!D83)</f>
        <v/>
      </c>
      <c r="D83" s="92" t="str">
        <f>IF($C83="","",IFERROR(INDEX(tbFuncionarios[],MATCH($C83,tbFuncionarios[Nome],0),2),""))</f>
        <v/>
      </c>
      <c r="E83" s="92" t="str">
        <f>IF($C83="","",IFERROR(INDEX(tbFuncionarios[],MATCH($C83,tbFuncionarios[Nome],0),23),""))</f>
        <v/>
      </c>
      <c r="F83" s="92" t="str">
        <f t="shared" ca="1" si="13"/>
        <v/>
      </c>
      <c r="G83" s="92" t="str">
        <f t="shared" ca="1" si="14"/>
        <v/>
      </c>
      <c r="H83" s="92" t="str">
        <f t="shared" ca="1" si="15"/>
        <v/>
      </c>
      <c r="I83" s="92" t="str">
        <f t="shared" ca="1" si="16"/>
        <v/>
      </c>
      <c r="J83" s="92" t="str">
        <f t="shared" ca="1" si="17"/>
        <v/>
      </c>
      <c r="K83" s="92" t="str">
        <f t="shared" ca="1" si="18"/>
        <v/>
      </c>
      <c r="L83" s="91" t="str">
        <f t="shared" ca="1" si="19"/>
        <v/>
      </c>
      <c r="M83" s="91" t="str">
        <f t="shared" ca="1" si="20"/>
        <v/>
      </c>
      <c r="N83" s="92" t="str">
        <f t="shared" ca="1" si="21"/>
        <v/>
      </c>
      <c r="O83" s="92" t="str">
        <f t="shared" ca="1" si="22"/>
        <v/>
      </c>
      <c r="Q83" s="90" t="str">
        <f t="array" ref="Q83">IF($C83="","",IFERROR(INDEX(tbLanTreinamentos[],MATCH(LARGE(IF(IF(tbLanTreinamentos[Nome]=$C83,tbLanTreinamentos[Treinamento])=Q$7,tbLanTreinamentos[Data de Validade]),1),tbLanTreinamentos[Data de Validade],0),5),""))</f>
        <v/>
      </c>
      <c r="R83" s="90" t="str">
        <f t="array" ref="R83">IF($C83="","",IFERROR(INDEX(tbLanTreinamentos[],MATCH(LARGE(IF(IF(tbLanTreinamentos[Nome]=$C83,tbLanTreinamentos[Treinamento])=R$7,tbLanTreinamentos[Data de Validade]),1),tbLanTreinamentos[Data de Validade],0),5),""))</f>
        <v/>
      </c>
      <c r="S83" s="90" t="str">
        <f t="array" ref="S83">IF($C83="","",IFERROR(INDEX(tbLanTreinamentos[],MATCH(LARGE(IF(IF(tbLanTreinamentos[Nome]=$C83,tbLanTreinamentos[Treinamento])=S$7,tbLanTreinamentos[Data de Validade]),1),tbLanTreinamentos[Data de Validade],0),5),""))</f>
        <v/>
      </c>
      <c r="T83" s="90" t="str">
        <f t="array" ref="T83">IF($C83="","",IFERROR(INDEX(tbLanTreinamentos[],MATCH(LARGE(IF(IF(tbLanTreinamentos[Nome]=$C83,tbLanTreinamentos[Treinamento])=T$7,tbLanTreinamentos[Data de Validade]),1),tbLanTreinamentos[Data de Validade],0),5),""))</f>
        <v/>
      </c>
      <c r="U83" s="90" t="str">
        <f t="array" ref="U83">IF($C83="","",IFERROR(INDEX(tbLanTreinamentos[],MATCH(LARGE(IF(IF(tbLanTreinamentos[Nome]=$C83,tbLanTreinamentos[Treinamento])=U$7,tbLanTreinamentos[Data de Validade]),1),tbLanTreinamentos[Data de Validade],0),5),""))</f>
        <v/>
      </c>
      <c r="V83" s="90" t="str">
        <f t="array" ref="V83">IF($C83="","",IFERROR(INDEX(tbLanTreinamentos[],MATCH(LARGE(IF(IF(tbLanTreinamentos[Nome]=$C83,tbLanTreinamentos[Treinamento])=V$7,tbLanTreinamentos[Data de Validade]),1),tbLanTreinamentos[Data de Validade],0),5),""))</f>
        <v/>
      </c>
      <c r="W83" s="90" t="str">
        <f t="array" ref="W83">IF($C83="","",IFERROR(INDEX(tbLanTreinamentos[],MATCH(LARGE(IF(IF(tbLanTreinamentos[Nome]=$C83,tbLanTreinamentos[Treinamento])=W$7,tbLanTreinamentos[Data de Validade]),1),tbLanTreinamentos[Data de Validade],0),5),""))</f>
        <v/>
      </c>
      <c r="X83" s="90" t="str">
        <f t="array" ref="X83">IF($C83="","",IFERROR(INDEX(tbLanTreinamentos[],MATCH(LARGE(IF(IF(tbLanTreinamentos[Nome]=$C83,tbLanTreinamentos[Treinamento])=X$7,tbLanTreinamentos[Data de Validade]),1),tbLanTreinamentos[Data de Validade],0),5),""))</f>
        <v/>
      </c>
      <c r="Y83" s="90" t="str">
        <f t="array" ref="Y83">IF($C83="","",IFERROR(INDEX(tbLanTreinamentos[],MATCH(LARGE(IF(IF(tbLanTreinamentos[Nome]=$C83,tbLanTreinamentos[Treinamento])=Y$7,tbLanTreinamentos[Data de Validade]),1),tbLanTreinamentos[Data de Validade],0),5),""))</f>
        <v/>
      </c>
      <c r="Z83" s="90" t="str">
        <f t="array" ref="Z83">IF($C83="","",IFERROR(INDEX(tbLanTreinamentos[],MATCH(LARGE(IF(IF(tbLanTreinamentos[Nome]=$C83,tbLanTreinamentos[Treinamento])=Z$7,tbLanTreinamentos[Data de Validade]),1),tbLanTreinamentos[Data de Validade],0),5),""))</f>
        <v/>
      </c>
    </row>
    <row r="84" spans="1:26" s="23" customFormat="1" ht="21.95" customHeight="1" x14ac:dyDescent="0.2">
      <c r="A84" s="8"/>
      <c r="B84" s="204">
        <v>77</v>
      </c>
      <c r="C84" s="241" t="str">
        <f>IF(CadFun!D84="","",CadFun!D84)</f>
        <v/>
      </c>
      <c r="D84" s="92" t="str">
        <f>IF($C84="","",IFERROR(INDEX(tbFuncionarios[],MATCH($C84,tbFuncionarios[Nome],0),2),""))</f>
        <v/>
      </c>
      <c r="E84" s="92" t="str">
        <f>IF($C84="","",IFERROR(INDEX(tbFuncionarios[],MATCH($C84,tbFuncionarios[Nome],0),23),""))</f>
        <v/>
      </c>
      <c r="F84" s="92" t="str">
        <f t="shared" ca="1" si="13"/>
        <v/>
      </c>
      <c r="G84" s="92" t="str">
        <f t="shared" ca="1" si="14"/>
        <v/>
      </c>
      <c r="H84" s="92" t="str">
        <f t="shared" ca="1" si="15"/>
        <v/>
      </c>
      <c r="I84" s="92" t="str">
        <f t="shared" ca="1" si="16"/>
        <v/>
      </c>
      <c r="J84" s="92" t="str">
        <f t="shared" ca="1" si="17"/>
        <v/>
      </c>
      <c r="K84" s="92" t="str">
        <f t="shared" ca="1" si="18"/>
        <v/>
      </c>
      <c r="L84" s="91" t="str">
        <f t="shared" ca="1" si="19"/>
        <v/>
      </c>
      <c r="M84" s="91" t="str">
        <f t="shared" ca="1" si="20"/>
        <v/>
      </c>
      <c r="N84" s="92" t="str">
        <f t="shared" ca="1" si="21"/>
        <v/>
      </c>
      <c r="O84" s="92" t="str">
        <f t="shared" ca="1" si="22"/>
        <v/>
      </c>
      <c r="Q84" s="90" t="str">
        <f t="array" ref="Q84">IF($C84="","",IFERROR(INDEX(tbLanTreinamentos[],MATCH(LARGE(IF(IF(tbLanTreinamentos[Nome]=$C84,tbLanTreinamentos[Treinamento])=Q$7,tbLanTreinamentos[Data de Validade]),1),tbLanTreinamentos[Data de Validade],0),5),""))</f>
        <v/>
      </c>
      <c r="R84" s="90" t="str">
        <f t="array" ref="R84">IF($C84="","",IFERROR(INDEX(tbLanTreinamentos[],MATCH(LARGE(IF(IF(tbLanTreinamentos[Nome]=$C84,tbLanTreinamentos[Treinamento])=R$7,tbLanTreinamentos[Data de Validade]),1),tbLanTreinamentos[Data de Validade],0),5),""))</f>
        <v/>
      </c>
      <c r="S84" s="90" t="str">
        <f t="array" ref="S84">IF($C84="","",IFERROR(INDEX(tbLanTreinamentos[],MATCH(LARGE(IF(IF(tbLanTreinamentos[Nome]=$C84,tbLanTreinamentos[Treinamento])=S$7,tbLanTreinamentos[Data de Validade]),1),tbLanTreinamentos[Data de Validade],0),5),""))</f>
        <v/>
      </c>
      <c r="T84" s="90" t="str">
        <f t="array" ref="T84">IF($C84="","",IFERROR(INDEX(tbLanTreinamentos[],MATCH(LARGE(IF(IF(tbLanTreinamentos[Nome]=$C84,tbLanTreinamentos[Treinamento])=T$7,tbLanTreinamentos[Data de Validade]),1),tbLanTreinamentos[Data de Validade],0),5),""))</f>
        <v/>
      </c>
      <c r="U84" s="90" t="str">
        <f t="array" ref="U84">IF($C84="","",IFERROR(INDEX(tbLanTreinamentos[],MATCH(LARGE(IF(IF(tbLanTreinamentos[Nome]=$C84,tbLanTreinamentos[Treinamento])=U$7,tbLanTreinamentos[Data de Validade]),1),tbLanTreinamentos[Data de Validade],0),5),""))</f>
        <v/>
      </c>
      <c r="V84" s="90" t="str">
        <f t="array" ref="V84">IF($C84="","",IFERROR(INDEX(tbLanTreinamentos[],MATCH(LARGE(IF(IF(tbLanTreinamentos[Nome]=$C84,tbLanTreinamentos[Treinamento])=V$7,tbLanTreinamentos[Data de Validade]),1),tbLanTreinamentos[Data de Validade],0),5),""))</f>
        <v/>
      </c>
      <c r="W84" s="90" t="str">
        <f t="array" ref="W84">IF($C84="","",IFERROR(INDEX(tbLanTreinamentos[],MATCH(LARGE(IF(IF(tbLanTreinamentos[Nome]=$C84,tbLanTreinamentos[Treinamento])=W$7,tbLanTreinamentos[Data de Validade]),1),tbLanTreinamentos[Data de Validade],0),5),""))</f>
        <v/>
      </c>
      <c r="X84" s="90" t="str">
        <f t="array" ref="X84">IF($C84="","",IFERROR(INDEX(tbLanTreinamentos[],MATCH(LARGE(IF(IF(tbLanTreinamentos[Nome]=$C84,tbLanTreinamentos[Treinamento])=X$7,tbLanTreinamentos[Data de Validade]),1),tbLanTreinamentos[Data de Validade],0),5),""))</f>
        <v/>
      </c>
      <c r="Y84" s="90" t="str">
        <f t="array" ref="Y84">IF($C84="","",IFERROR(INDEX(tbLanTreinamentos[],MATCH(LARGE(IF(IF(tbLanTreinamentos[Nome]=$C84,tbLanTreinamentos[Treinamento])=Y$7,tbLanTreinamentos[Data de Validade]),1),tbLanTreinamentos[Data de Validade],0),5),""))</f>
        <v/>
      </c>
      <c r="Z84" s="90" t="str">
        <f t="array" ref="Z84">IF($C84="","",IFERROR(INDEX(tbLanTreinamentos[],MATCH(LARGE(IF(IF(tbLanTreinamentos[Nome]=$C84,tbLanTreinamentos[Treinamento])=Z$7,tbLanTreinamentos[Data de Validade]),1),tbLanTreinamentos[Data de Validade],0),5),""))</f>
        <v/>
      </c>
    </row>
    <row r="85" spans="1:26" s="23" customFormat="1" ht="21.95" customHeight="1" x14ac:dyDescent="0.2">
      <c r="A85" s="8"/>
      <c r="B85" s="204">
        <v>78</v>
      </c>
      <c r="C85" s="241" t="str">
        <f>IF(CadFun!D85="","",CadFun!D85)</f>
        <v/>
      </c>
      <c r="D85" s="92" t="str">
        <f>IF($C85="","",IFERROR(INDEX(tbFuncionarios[],MATCH($C85,tbFuncionarios[Nome],0),2),""))</f>
        <v/>
      </c>
      <c r="E85" s="92" t="str">
        <f>IF($C85="","",IFERROR(INDEX(tbFuncionarios[],MATCH($C85,tbFuncionarios[Nome],0),23),""))</f>
        <v/>
      </c>
      <c r="F85" s="92" t="str">
        <f t="shared" ca="1" si="13"/>
        <v/>
      </c>
      <c r="G85" s="92" t="str">
        <f t="shared" ca="1" si="14"/>
        <v/>
      </c>
      <c r="H85" s="92" t="str">
        <f t="shared" ca="1" si="15"/>
        <v/>
      </c>
      <c r="I85" s="92" t="str">
        <f t="shared" ca="1" si="16"/>
        <v/>
      </c>
      <c r="J85" s="92" t="str">
        <f t="shared" ca="1" si="17"/>
        <v/>
      </c>
      <c r="K85" s="92" t="str">
        <f t="shared" ca="1" si="18"/>
        <v/>
      </c>
      <c r="L85" s="91" t="str">
        <f t="shared" ca="1" si="19"/>
        <v/>
      </c>
      <c r="M85" s="91" t="str">
        <f t="shared" ca="1" si="20"/>
        <v/>
      </c>
      <c r="N85" s="92" t="str">
        <f t="shared" ca="1" si="21"/>
        <v/>
      </c>
      <c r="O85" s="92" t="str">
        <f t="shared" ca="1" si="22"/>
        <v/>
      </c>
      <c r="Q85" s="90" t="str">
        <f t="array" ref="Q85">IF($C85="","",IFERROR(INDEX(tbLanTreinamentos[],MATCH(LARGE(IF(IF(tbLanTreinamentos[Nome]=$C85,tbLanTreinamentos[Treinamento])=Q$7,tbLanTreinamentos[Data de Validade]),1),tbLanTreinamentos[Data de Validade],0),5),""))</f>
        <v/>
      </c>
      <c r="R85" s="90" t="str">
        <f t="array" ref="R85">IF($C85="","",IFERROR(INDEX(tbLanTreinamentos[],MATCH(LARGE(IF(IF(tbLanTreinamentos[Nome]=$C85,tbLanTreinamentos[Treinamento])=R$7,tbLanTreinamentos[Data de Validade]),1),tbLanTreinamentos[Data de Validade],0),5),""))</f>
        <v/>
      </c>
      <c r="S85" s="90" t="str">
        <f t="array" ref="S85">IF($C85="","",IFERROR(INDEX(tbLanTreinamentos[],MATCH(LARGE(IF(IF(tbLanTreinamentos[Nome]=$C85,tbLanTreinamentos[Treinamento])=S$7,tbLanTreinamentos[Data de Validade]),1),tbLanTreinamentos[Data de Validade],0),5),""))</f>
        <v/>
      </c>
      <c r="T85" s="90" t="str">
        <f t="array" ref="T85">IF($C85="","",IFERROR(INDEX(tbLanTreinamentos[],MATCH(LARGE(IF(IF(tbLanTreinamentos[Nome]=$C85,tbLanTreinamentos[Treinamento])=T$7,tbLanTreinamentos[Data de Validade]),1),tbLanTreinamentos[Data de Validade],0),5),""))</f>
        <v/>
      </c>
      <c r="U85" s="90" t="str">
        <f t="array" ref="U85">IF($C85="","",IFERROR(INDEX(tbLanTreinamentos[],MATCH(LARGE(IF(IF(tbLanTreinamentos[Nome]=$C85,tbLanTreinamentos[Treinamento])=U$7,tbLanTreinamentos[Data de Validade]),1),tbLanTreinamentos[Data de Validade],0),5),""))</f>
        <v/>
      </c>
      <c r="V85" s="90" t="str">
        <f t="array" ref="V85">IF($C85="","",IFERROR(INDEX(tbLanTreinamentos[],MATCH(LARGE(IF(IF(tbLanTreinamentos[Nome]=$C85,tbLanTreinamentos[Treinamento])=V$7,tbLanTreinamentos[Data de Validade]),1),tbLanTreinamentos[Data de Validade],0),5),""))</f>
        <v/>
      </c>
      <c r="W85" s="90" t="str">
        <f t="array" ref="W85">IF($C85="","",IFERROR(INDEX(tbLanTreinamentos[],MATCH(LARGE(IF(IF(tbLanTreinamentos[Nome]=$C85,tbLanTreinamentos[Treinamento])=W$7,tbLanTreinamentos[Data de Validade]),1),tbLanTreinamentos[Data de Validade],0),5),""))</f>
        <v/>
      </c>
      <c r="X85" s="90" t="str">
        <f t="array" ref="X85">IF($C85="","",IFERROR(INDEX(tbLanTreinamentos[],MATCH(LARGE(IF(IF(tbLanTreinamentos[Nome]=$C85,tbLanTreinamentos[Treinamento])=X$7,tbLanTreinamentos[Data de Validade]),1),tbLanTreinamentos[Data de Validade],0),5),""))</f>
        <v/>
      </c>
      <c r="Y85" s="90" t="str">
        <f t="array" ref="Y85">IF($C85="","",IFERROR(INDEX(tbLanTreinamentos[],MATCH(LARGE(IF(IF(tbLanTreinamentos[Nome]=$C85,tbLanTreinamentos[Treinamento])=Y$7,tbLanTreinamentos[Data de Validade]),1),tbLanTreinamentos[Data de Validade],0),5),""))</f>
        <v/>
      </c>
      <c r="Z85" s="90" t="str">
        <f t="array" ref="Z85">IF($C85="","",IFERROR(INDEX(tbLanTreinamentos[],MATCH(LARGE(IF(IF(tbLanTreinamentos[Nome]=$C85,tbLanTreinamentos[Treinamento])=Z$7,tbLanTreinamentos[Data de Validade]),1),tbLanTreinamentos[Data de Validade],0),5),""))</f>
        <v/>
      </c>
    </row>
    <row r="86" spans="1:26" s="23" customFormat="1" ht="21.95" customHeight="1" x14ac:dyDescent="0.2">
      <c r="A86" s="8"/>
      <c r="B86" s="204">
        <v>79</v>
      </c>
      <c r="C86" s="241" t="str">
        <f>IF(CadFun!D86="","",CadFun!D86)</f>
        <v/>
      </c>
      <c r="D86" s="92" t="str">
        <f>IF($C86="","",IFERROR(INDEX(tbFuncionarios[],MATCH($C86,tbFuncionarios[Nome],0),2),""))</f>
        <v/>
      </c>
      <c r="E86" s="92" t="str">
        <f>IF($C86="","",IFERROR(INDEX(tbFuncionarios[],MATCH($C86,tbFuncionarios[Nome],0),23),""))</f>
        <v/>
      </c>
      <c r="F86" s="92" t="str">
        <f t="shared" ca="1" si="13"/>
        <v/>
      </c>
      <c r="G86" s="92" t="str">
        <f t="shared" ca="1" si="14"/>
        <v/>
      </c>
      <c r="H86" s="92" t="str">
        <f t="shared" ca="1" si="15"/>
        <v/>
      </c>
      <c r="I86" s="92" t="str">
        <f t="shared" ca="1" si="16"/>
        <v/>
      </c>
      <c r="J86" s="92" t="str">
        <f t="shared" ca="1" si="17"/>
        <v/>
      </c>
      <c r="K86" s="92" t="str">
        <f t="shared" ca="1" si="18"/>
        <v/>
      </c>
      <c r="L86" s="91" t="str">
        <f t="shared" ca="1" si="19"/>
        <v/>
      </c>
      <c r="M86" s="91" t="str">
        <f t="shared" ca="1" si="20"/>
        <v/>
      </c>
      <c r="N86" s="92" t="str">
        <f t="shared" ca="1" si="21"/>
        <v/>
      </c>
      <c r="O86" s="92" t="str">
        <f t="shared" ca="1" si="22"/>
        <v/>
      </c>
      <c r="Q86" s="90" t="str">
        <f t="array" ref="Q86">IF($C86="","",IFERROR(INDEX(tbLanTreinamentos[],MATCH(LARGE(IF(IF(tbLanTreinamentos[Nome]=$C86,tbLanTreinamentos[Treinamento])=Q$7,tbLanTreinamentos[Data de Validade]),1),tbLanTreinamentos[Data de Validade],0),5),""))</f>
        <v/>
      </c>
      <c r="R86" s="90" t="str">
        <f t="array" ref="R86">IF($C86="","",IFERROR(INDEX(tbLanTreinamentos[],MATCH(LARGE(IF(IF(tbLanTreinamentos[Nome]=$C86,tbLanTreinamentos[Treinamento])=R$7,tbLanTreinamentos[Data de Validade]),1),tbLanTreinamentos[Data de Validade],0),5),""))</f>
        <v/>
      </c>
      <c r="S86" s="90" t="str">
        <f t="array" ref="S86">IF($C86="","",IFERROR(INDEX(tbLanTreinamentos[],MATCH(LARGE(IF(IF(tbLanTreinamentos[Nome]=$C86,tbLanTreinamentos[Treinamento])=S$7,tbLanTreinamentos[Data de Validade]),1),tbLanTreinamentos[Data de Validade],0),5),""))</f>
        <v/>
      </c>
      <c r="T86" s="90" t="str">
        <f t="array" ref="T86">IF($C86="","",IFERROR(INDEX(tbLanTreinamentos[],MATCH(LARGE(IF(IF(tbLanTreinamentos[Nome]=$C86,tbLanTreinamentos[Treinamento])=T$7,tbLanTreinamentos[Data de Validade]),1),tbLanTreinamentos[Data de Validade],0),5),""))</f>
        <v/>
      </c>
      <c r="U86" s="90" t="str">
        <f t="array" ref="U86">IF($C86="","",IFERROR(INDEX(tbLanTreinamentos[],MATCH(LARGE(IF(IF(tbLanTreinamentos[Nome]=$C86,tbLanTreinamentos[Treinamento])=U$7,tbLanTreinamentos[Data de Validade]),1),tbLanTreinamentos[Data de Validade],0),5),""))</f>
        <v/>
      </c>
      <c r="V86" s="90" t="str">
        <f t="array" ref="V86">IF($C86="","",IFERROR(INDEX(tbLanTreinamentos[],MATCH(LARGE(IF(IF(tbLanTreinamentos[Nome]=$C86,tbLanTreinamentos[Treinamento])=V$7,tbLanTreinamentos[Data de Validade]),1),tbLanTreinamentos[Data de Validade],0),5),""))</f>
        <v/>
      </c>
      <c r="W86" s="90" t="str">
        <f t="array" ref="W86">IF($C86="","",IFERROR(INDEX(tbLanTreinamentos[],MATCH(LARGE(IF(IF(tbLanTreinamentos[Nome]=$C86,tbLanTreinamentos[Treinamento])=W$7,tbLanTreinamentos[Data de Validade]),1),tbLanTreinamentos[Data de Validade],0),5),""))</f>
        <v/>
      </c>
      <c r="X86" s="90" t="str">
        <f t="array" ref="X86">IF($C86="","",IFERROR(INDEX(tbLanTreinamentos[],MATCH(LARGE(IF(IF(tbLanTreinamentos[Nome]=$C86,tbLanTreinamentos[Treinamento])=X$7,tbLanTreinamentos[Data de Validade]),1),tbLanTreinamentos[Data de Validade],0),5),""))</f>
        <v/>
      </c>
      <c r="Y86" s="90" t="str">
        <f t="array" ref="Y86">IF($C86="","",IFERROR(INDEX(tbLanTreinamentos[],MATCH(LARGE(IF(IF(tbLanTreinamentos[Nome]=$C86,tbLanTreinamentos[Treinamento])=Y$7,tbLanTreinamentos[Data de Validade]),1),tbLanTreinamentos[Data de Validade],0),5),""))</f>
        <v/>
      </c>
      <c r="Z86" s="90" t="str">
        <f t="array" ref="Z86">IF($C86="","",IFERROR(INDEX(tbLanTreinamentos[],MATCH(LARGE(IF(IF(tbLanTreinamentos[Nome]=$C86,tbLanTreinamentos[Treinamento])=Z$7,tbLanTreinamentos[Data de Validade]),1),tbLanTreinamentos[Data de Validade],0),5),""))</f>
        <v/>
      </c>
    </row>
    <row r="87" spans="1:26" s="23" customFormat="1" ht="21.95" customHeight="1" x14ac:dyDescent="0.2">
      <c r="A87" s="8"/>
      <c r="B87" s="204">
        <v>80</v>
      </c>
      <c r="C87" s="241" t="str">
        <f>IF(CadFun!D87="","",CadFun!D87)</f>
        <v/>
      </c>
      <c r="D87" s="92" t="str">
        <f>IF($C87="","",IFERROR(INDEX(tbFuncionarios[],MATCH($C87,tbFuncionarios[Nome],0),2),""))</f>
        <v/>
      </c>
      <c r="E87" s="92" t="str">
        <f>IF($C87="","",IFERROR(INDEX(tbFuncionarios[],MATCH($C87,tbFuncionarios[Nome],0),23),""))</f>
        <v/>
      </c>
      <c r="F87" s="92" t="str">
        <f t="shared" ca="1" si="13"/>
        <v/>
      </c>
      <c r="G87" s="92" t="str">
        <f t="shared" ca="1" si="14"/>
        <v/>
      </c>
      <c r="H87" s="92" t="str">
        <f t="shared" ca="1" si="15"/>
        <v/>
      </c>
      <c r="I87" s="92" t="str">
        <f t="shared" ca="1" si="16"/>
        <v/>
      </c>
      <c r="J87" s="92" t="str">
        <f t="shared" ca="1" si="17"/>
        <v/>
      </c>
      <c r="K87" s="92" t="str">
        <f t="shared" ca="1" si="18"/>
        <v/>
      </c>
      <c r="L87" s="91" t="str">
        <f t="shared" ca="1" si="19"/>
        <v/>
      </c>
      <c r="M87" s="91" t="str">
        <f t="shared" ca="1" si="20"/>
        <v/>
      </c>
      <c r="N87" s="92" t="str">
        <f t="shared" ca="1" si="21"/>
        <v/>
      </c>
      <c r="O87" s="92" t="str">
        <f t="shared" ca="1" si="22"/>
        <v/>
      </c>
      <c r="Q87" s="90" t="str">
        <f t="array" ref="Q87">IF($C87="","",IFERROR(INDEX(tbLanTreinamentos[],MATCH(LARGE(IF(IF(tbLanTreinamentos[Nome]=$C87,tbLanTreinamentos[Treinamento])=Q$7,tbLanTreinamentos[Data de Validade]),1),tbLanTreinamentos[Data de Validade],0),5),""))</f>
        <v/>
      </c>
      <c r="R87" s="90" t="str">
        <f t="array" ref="R87">IF($C87="","",IFERROR(INDEX(tbLanTreinamentos[],MATCH(LARGE(IF(IF(tbLanTreinamentos[Nome]=$C87,tbLanTreinamentos[Treinamento])=R$7,tbLanTreinamentos[Data de Validade]),1),tbLanTreinamentos[Data de Validade],0),5),""))</f>
        <v/>
      </c>
      <c r="S87" s="90" t="str">
        <f t="array" ref="S87">IF($C87="","",IFERROR(INDEX(tbLanTreinamentos[],MATCH(LARGE(IF(IF(tbLanTreinamentos[Nome]=$C87,tbLanTreinamentos[Treinamento])=S$7,tbLanTreinamentos[Data de Validade]),1),tbLanTreinamentos[Data de Validade],0),5),""))</f>
        <v/>
      </c>
      <c r="T87" s="90" t="str">
        <f t="array" ref="T87">IF($C87="","",IFERROR(INDEX(tbLanTreinamentos[],MATCH(LARGE(IF(IF(tbLanTreinamentos[Nome]=$C87,tbLanTreinamentos[Treinamento])=T$7,tbLanTreinamentos[Data de Validade]),1),tbLanTreinamentos[Data de Validade],0),5),""))</f>
        <v/>
      </c>
      <c r="U87" s="90" t="str">
        <f t="array" ref="U87">IF($C87="","",IFERROR(INDEX(tbLanTreinamentos[],MATCH(LARGE(IF(IF(tbLanTreinamentos[Nome]=$C87,tbLanTreinamentos[Treinamento])=U$7,tbLanTreinamentos[Data de Validade]),1),tbLanTreinamentos[Data de Validade],0),5),""))</f>
        <v/>
      </c>
      <c r="V87" s="90" t="str">
        <f t="array" ref="V87">IF($C87="","",IFERROR(INDEX(tbLanTreinamentos[],MATCH(LARGE(IF(IF(tbLanTreinamentos[Nome]=$C87,tbLanTreinamentos[Treinamento])=V$7,tbLanTreinamentos[Data de Validade]),1),tbLanTreinamentos[Data de Validade],0),5),""))</f>
        <v/>
      </c>
      <c r="W87" s="90" t="str">
        <f t="array" ref="W87">IF($C87="","",IFERROR(INDEX(tbLanTreinamentos[],MATCH(LARGE(IF(IF(tbLanTreinamentos[Nome]=$C87,tbLanTreinamentos[Treinamento])=W$7,tbLanTreinamentos[Data de Validade]),1),tbLanTreinamentos[Data de Validade],0),5),""))</f>
        <v/>
      </c>
      <c r="X87" s="90" t="str">
        <f t="array" ref="X87">IF($C87="","",IFERROR(INDEX(tbLanTreinamentos[],MATCH(LARGE(IF(IF(tbLanTreinamentos[Nome]=$C87,tbLanTreinamentos[Treinamento])=X$7,tbLanTreinamentos[Data de Validade]),1),tbLanTreinamentos[Data de Validade],0),5),""))</f>
        <v/>
      </c>
      <c r="Y87" s="90" t="str">
        <f t="array" ref="Y87">IF($C87="","",IFERROR(INDEX(tbLanTreinamentos[],MATCH(LARGE(IF(IF(tbLanTreinamentos[Nome]=$C87,tbLanTreinamentos[Treinamento])=Y$7,tbLanTreinamentos[Data de Validade]),1),tbLanTreinamentos[Data de Validade],0),5),""))</f>
        <v/>
      </c>
      <c r="Z87" s="90" t="str">
        <f t="array" ref="Z87">IF($C87="","",IFERROR(INDEX(tbLanTreinamentos[],MATCH(LARGE(IF(IF(tbLanTreinamentos[Nome]=$C87,tbLanTreinamentos[Treinamento])=Z$7,tbLanTreinamentos[Data de Validade]),1),tbLanTreinamentos[Data de Validade],0),5),""))</f>
        <v/>
      </c>
    </row>
    <row r="88" spans="1:26" s="23" customFormat="1" ht="21.95" customHeight="1" x14ac:dyDescent="0.2">
      <c r="A88" s="8"/>
      <c r="B88" s="204">
        <v>81</v>
      </c>
      <c r="C88" s="241" t="str">
        <f>IF(CadFun!D88="","",CadFun!D88)</f>
        <v/>
      </c>
      <c r="D88" s="92" t="str">
        <f>IF($C88="","",IFERROR(INDEX(tbFuncionarios[],MATCH($C88,tbFuncionarios[Nome],0),2),""))</f>
        <v/>
      </c>
      <c r="E88" s="92" t="str">
        <f>IF($C88="","",IFERROR(INDEX(tbFuncionarios[],MATCH($C88,tbFuncionarios[Nome],0),23),""))</f>
        <v/>
      </c>
      <c r="F88" s="92" t="str">
        <f t="shared" ca="1" si="13"/>
        <v/>
      </c>
      <c r="G88" s="92" t="str">
        <f t="shared" ca="1" si="14"/>
        <v/>
      </c>
      <c r="H88" s="92" t="str">
        <f t="shared" ca="1" si="15"/>
        <v/>
      </c>
      <c r="I88" s="92" t="str">
        <f t="shared" ca="1" si="16"/>
        <v/>
      </c>
      <c r="J88" s="92" t="str">
        <f t="shared" ca="1" si="17"/>
        <v/>
      </c>
      <c r="K88" s="92" t="str">
        <f t="shared" ca="1" si="18"/>
        <v/>
      </c>
      <c r="L88" s="91" t="str">
        <f t="shared" ca="1" si="19"/>
        <v/>
      </c>
      <c r="M88" s="91" t="str">
        <f t="shared" ca="1" si="20"/>
        <v/>
      </c>
      <c r="N88" s="92" t="str">
        <f t="shared" ca="1" si="21"/>
        <v/>
      </c>
      <c r="O88" s="92" t="str">
        <f t="shared" ca="1" si="22"/>
        <v/>
      </c>
      <c r="Q88" s="90" t="str">
        <f t="array" ref="Q88">IF($C88="","",IFERROR(INDEX(tbLanTreinamentos[],MATCH(LARGE(IF(IF(tbLanTreinamentos[Nome]=$C88,tbLanTreinamentos[Treinamento])=Q$7,tbLanTreinamentos[Data de Validade]),1),tbLanTreinamentos[Data de Validade],0),5),""))</f>
        <v/>
      </c>
      <c r="R88" s="90" t="str">
        <f t="array" ref="R88">IF($C88="","",IFERROR(INDEX(tbLanTreinamentos[],MATCH(LARGE(IF(IF(tbLanTreinamentos[Nome]=$C88,tbLanTreinamentos[Treinamento])=R$7,tbLanTreinamentos[Data de Validade]),1),tbLanTreinamentos[Data de Validade],0),5),""))</f>
        <v/>
      </c>
      <c r="S88" s="90" t="str">
        <f t="array" ref="S88">IF($C88="","",IFERROR(INDEX(tbLanTreinamentos[],MATCH(LARGE(IF(IF(tbLanTreinamentos[Nome]=$C88,tbLanTreinamentos[Treinamento])=S$7,tbLanTreinamentos[Data de Validade]),1),tbLanTreinamentos[Data de Validade],0),5),""))</f>
        <v/>
      </c>
      <c r="T88" s="90" t="str">
        <f t="array" ref="T88">IF($C88="","",IFERROR(INDEX(tbLanTreinamentos[],MATCH(LARGE(IF(IF(tbLanTreinamentos[Nome]=$C88,tbLanTreinamentos[Treinamento])=T$7,tbLanTreinamentos[Data de Validade]),1),tbLanTreinamentos[Data de Validade],0),5),""))</f>
        <v/>
      </c>
      <c r="U88" s="90" t="str">
        <f t="array" ref="U88">IF($C88="","",IFERROR(INDEX(tbLanTreinamentos[],MATCH(LARGE(IF(IF(tbLanTreinamentos[Nome]=$C88,tbLanTreinamentos[Treinamento])=U$7,tbLanTreinamentos[Data de Validade]),1),tbLanTreinamentos[Data de Validade],0),5),""))</f>
        <v/>
      </c>
      <c r="V88" s="90" t="str">
        <f t="array" ref="V88">IF($C88="","",IFERROR(INDEX(tbLanTreinamentos[],MATCH(LARGE(IF(IF(tbLanTreinamentos[Nome]=$C88,tbLanTreinamentos[Treinamento])=V$7,tbLanTreinamentos[Data de Validade]),1),tbLanTreinamentos[Data de Validade],0),5),""))</f>
        <v/>
      </c>
      <c r="W88" s="90" t="str">
        <f t="array" ref="W88">IF($C88="","",IFERROR(INDEX(tbLanTreinamentos[],MATCH(LARGE(IF(IF(tbLanTreinamentos[Nome]=$C88,tbLanTreinamentos[Treinamento])=W$7,tbLanTreinamentos[Data de Validade]),1),tbLanTreinamentos[Data de Validade],0),5),""))</f>
        <v/>
      </c>
      <c r="X88" s="90" t="str">
        <f t="array" ref="X88">IF($C88="","",IFERROR(INDEX(tbLanTreinamentos[],MATCH(LARGE(IF(IF(tbLanTreinamentos[Nome]=$C88,tbLanTreinamentos[Treinamento])=X$7,tbLanTreinamentos[Data de Validade]),1),tbLanTreinamentos[Data de Validade],0),5),""))</f>
        <v/>
      </c>
      <c r="Y88" s="90" t="str">
        <f t="array" ref="Y88">IF($C88="","",IFERROR(INDEX(tbLanTreinamentos[],MATCH(LARGE(IF(IF(tbLanTreinamentos[Nome]=$C88,tbLanTreinamentos[Treinamento])=Y$7,tbLanTreinamentos[Data de Validade]),1),tbLanTreinamentos[Data de Validade],0),5),""))</f>
        <v/>
      </c>
      <c r="Z88" s="90" t="str">
        <f t="array" ref="Z88">IF($C88="","",IFERROR(INDEX(tbLanTreinamentos[],MATCH(LARGE(IF(IF(tbLanTreinamentos[Nome]=$C88,tbLanTreinamentos[Treinamento])=Z$7,tbLanTreinamentos[Data de Validade]),1),tbLanTreinamentos[Data de Validade],0),5),""))</f>
        <v/>
      </c>
    </row>
    <row r="89" spans="1:26" s="23" customFormat="1" ht="21.95" customHeight="1" x14ac:dyDescent="0.2">
      <c r="A89" s="8"/>
      <c r="B89" s="204">
        <v>82</v>
      </c>
      <c r="C89" s="241" t="str">
        <f>IF(CadFun!D89="","",CadFun!D89)</f>
        <v/>
      </c>
      <c r="D89" s="92" t="str">
        <f>IF($C89="","",IFERROR(INDEX(tbFuncionarios[],MATCH($C89,tbFuncionarios[Nome],0),2),""))</f>
        <v/>
      </c>
      <c r="E89" s="92" t="str">
        <f>IF($C89="","",IFERROR(INDEX(tbFuncionarios[],MATCH($C89,tbFuncionarios[Nome],0),23),""))</f>
        <v/>
      </c>
      <c r="F89" s="92" t="str">
        <f t="shared" ca="1" si="13"/>
        <v/>
      </c>
      <c r="G89" s="92" t="str">
        <f t="shared" ca="1" si="14"/>
        <v/>
      </c>
      <c r="H89" s="92" t="str">
        <f t="shared" ca="1" si="15"/>
        <v/>
      </c>
      <c r="I89" s="92" t="str">
        <f t="shared" ca="1" si="16"/>
        <v/>
      </c>
      <c r="J89" s="92" t="str">
        <f t="shared" ca="1" si="17"/>
        <v/>
      </c>
      <c r="K89" s="92" t="str">
        <f t="shared" ca="1" si="18"/>
        <v/>
      </c>
      <c r="L89" s="91" t="str">
        <f t="shared" ca="1" si="19"/>
        <v/>
      </c>
      <c r="M89" s="91" t="str">
        <f t="shared" ca="1" si="20"/>
        <v/>
      </c>
      <c r="N89" s="92" t="str">
        <f t="shared" ca="1" si="21"/>
        <v/>
      </c>
      <c r="O89" s="92" t="str">
        <f t="shared" ca="1" si="22"/>
        <v/>
      </c>
      <c r="Q89" s="90" t="str">
        <f t="array" ref="Q89">IF($C89="","",IFERROR(INDEX(tbLanTreinamentos[],MATCH(LARGE(IF(IF(tbLanTreinamentos[Nome]=$C89,tbLanTreinamentos[Treinamento])=Q$7,tbLanTreinamentos[Data de Validade]),1),tbLanTreinamentos[Data de Validade],0),5),""))</f>
        <v/>
      </c>
      <c r="R89" s="90" t="str">
        <f t="array" ref="R89">IF($C89="","",IFERROR(INDEX(tbLanTreinamentos[],MATCH(LARGE(IF(IF(tbLanTreinamentos[Nome]=$C89,tbLanTreinamentos[Treinamento])=R$7,tbLanTreinamentos[Data de Validade]),1),tbLanTreinamentos[Data de Validade],0),5),""))</f>
        <v/>
      </c>
      <c r="S89" s="90" t="str">
        <f t="array" ref="S89">IF($C89="","",IFERROR(INDEX(tbLanTreinamentos[],MATCH(LARGE(IF(IF(tbLanTreinamentos[Nome]=$C89,tbLanTreinamentos[Treinamento])=S$7,tbLanTreinamentos[Data de Validade]),1),tbLanTreinamentos[Data de Validade],0),5),""))</f>
        <v/>
      </c>
      <c r="T89" s="90" t="str">
        <f t="array" ref="T89">IF($C89="","",IFERROR(INDEX(tbLanTreinamentos[],MATCH(LARGE(IF(IF(tbLanTreinamentos[Nome]=$C89,tbLanTreinamentos[Treinamento])=T$7,tbLanTreinamentos[Data de Validade]),1),tbLanTreinamentos[Data de Validade],0),5),""))</f>
        <v/>
      </c>
      <c r="U89" s="90" t="str">
        <f t="array" ref="U89">IF($C89="","",IFERROR(INDEX(tbLanTreinamentos[],MATCH(LARGE(IF(IF(tbLanTreinamentos[Nome]=$C89,tbLanTreinamentos[Treinamento])=U$7,tbLanTreinamentos[Data de Validade]),1),tbLanTreinamentos[Data de Validade],0),5),""))</f>
        <v/>
      </c>
      <c r="V89" s="90" t="str">
        <f t="array" ref="V89">IF($C89="","",IFERROR(INDEX(tbLanTreinamentos[],MATCH(LARGE(IF(IF(tbLanTreinamentos[Nome]=$C89,tbLanTreinamentos[Treinamento])=V$7,tbLanTreinamentos[Data de Validade]),1),tbLanTreinamentos[Data de Validade],0),5),""))</f>
        <v/>
      </c>
      <c r="W89" s="90" t="str">
        <f t="array" ref="W89">IF($C89="","",IFERROR(INDEX(tbLanTreinamentos[],MATCH(LARGE(IF(IF(tbLanTreinamentos[Nome]=$C89,tbLanTreinamentos[Treinamento])=W$7,tbLanTreinamentos[Data de Validade]),1),tbLanTreinamentos[Data de Validade],0),5),""))</f>
        <v/>
      </c>
      <c r="X89" s="90" t="str">
        <f t="array" ref="X89">IF($C89="","",IFERROR(INDEX(tbLanTreinamentos[],MATCH(LARGE(IF(IF(tbLanTreinamentos[Nome]=$C89,tbLanTreinamentos[Treinamento])=X$7,tbLanTreinamentos[Data de Validade]),1),tbLanTreinamentos[Data de Validade],0),5),""))</f>
        <v/>
      </c>
      <c r="Y89" s="90" t="str">
        <f t="array" ref="Y89">IF($C89="","",IFERROR(INDEX(tbLanTreinamentos[],MATCH(LARGE(IF(IF(tbLanTreinamentos[Nome]=$C89,tbLanTreinamentos[Treinamento])=Y$7,tbLanTreinamentos[Data de Validade]),1),tbLanTreinamentos[Data de Validade],0),5),""))</f>
        <v/>
      </c>
      <c r="Z89" s="90" t="str">
        <f t="array" ref="Z89">IF($C89="","",IFERROR(INDEX(tbLanTreinamentos[],MATCH(LARGE(IF(IF(tbLanTreinamentos[Nome]=$C89,tbLanTreinamentos[Treinamento])=Z$7,tbLanTreinamentos[Data de Validade]),1),tbLanTreinamentos[Data de Validade],0),5),""))</f>
        <v/>
      </c>
    </row>
    <row r="90" spans="1:26" s="23" customFormat="1" ht="21.95" customHeight="1" x14ac:dyDescent="0.2">
      <c r="A90" s="8"/>
      <c r="B90" s="204">
        <v>83</v>
      </c>
      <c r="C90" s="241" t="str">
        <f>IF(CadFun!D90="","",CadFun!D90)</f>
        <v/>
      </c>
      <c r="D90" s="92" t="str">
        <f>IF($C90="","",IFERROR(INDEX(tbFuncionarios[],MATCH($C90,tbFuncionarios[Nome],0),2),""))</f>
        <v/>
      </c>
      <c r="E90" s="92" t="str">
        <f>IF($C90="","",IFERROR(INDEX(tbFuncionarios[],MATCH($C90,tbFuncionarios[Nome],0),23),""))</f>
        <v/>
      </c>
      <c r="F90" s="92" t="str">
        <f t="shared" ca="1" si="13"/>
        <v/>
      </c>
      <c r="G90" s="92" t="str">
        <f t="shared" ca="1" si="14"/>
        <v/>
      </c>
      <c r="H90" s="92" t="str">
        <f t="shared" ca="1" si="15"/>
        <v/>
      </c>
      <c r="I90" s="92" t="str">
        <f t="shared" ca="1" si="16"/>
        <v/>
      </c>
      <c r="J90" s="92" t="str">
        <f t="shared" ca="1" si="17"/>
        <v/>
      </c>
      <c r="K90" s="92" t="str">
        <f t="shared" ca="1" si="18"/>
        <v/>
      </c>
      <c r="L90" s="91" t="str">
        <f t="shared" ca="1" si="19"/>
        <v/>
      </c>
      <c r="M90" s="91" t="str">
        <f t="shared" ca="1" si="20"/>
        <v/>
      </c>
      <c r="N90" s="92" t="str">
        <f t="shared" ca="1" si="21"/>
        <v/>
      </c>
      <c r="O90" s="92" t="str">
        <f t="shared" ca="1" si="22"/>
        <v/>
      </c>
      <c r="Q90" s="90" t="str">
        <f t="array" ref="Q90">IF($C90="","",IFERROR(INDEX(tbLanTreinamentos[],MATCH(LARGE(IF(IF(tbLanTreinamentos[Nome]=$C90,tbLanTreinamentos[Treinamento])=Q$7,tbLanTreinamentos[Data de Validade]),1),tbLanTreinamentos[Data de Validade],0),5),""))</f>
        <v/>
      </c>
      <c r="R90" s="90" t="str">
        <f t="array" ref="R90">IF($C90="","",IFERROR(INDEX(tbLanTreinamentos[],MATCH(LARGE(IF(IF(tbLanTreinamentos[Nome]=$C90,tbLanTreinamentos[Treinamento])=R$7,tbLanTreinamentos[Data de Validade]),1),tbLanTreinamentos[Data de Validade],0),5),""))</f>
        <v/>
      </c>
      <c r="S90" s="90" t="str">
        <f t="array" ref="S90">IF($C90="","",IFERROR(INDEX(tbLanTreinamentos[],MATCH(LARGE(IF(IF(tbLanTreinamentos[Nome]=$C90,tbLanTreinamentos[Treinamento])=S$7,tbLanTreinamentos[Data de Validade]),1),tbLanTreinamentos[Data de Validade],0),5),""))</f>
        <v/>
      </c>
      <c r="T90" s="90" t="str">
        <f t="array" ref="T90">IF($C90="","",IFERROR(INDEX(tbLanTreinamentos[],MATCH(LARGE(IF(IF(tbLanTreinamentos[Nome]=$C90,tbLanTreinamentos[Treinamento])=T$7,tbLanTreinamentos[Data de Validade]),1),tbLanTreinamentos[Data de Validade],0),5),""))</f>
        <v/>
      </c>
      <c r="U90" s="90" t="str">
        <f t="array" ref="U90">IF($C90="","",IFERROR(INDEX(tbLanTreinamentos[],MATCH(LARGE(IF(IF(tbLanTreinamentos[Nome]=$C90,tbLanTreinamentos[Treinamento])=U$7,tbLanTreinamentos[Data de Validade]),1),tbLanTreinamentos[Data de Validade],0),5),""))</f>
        <v/>
      </c>
      <c r="V90" s="90" t="str">
        <f t="array" ref="V90">IF($C90="","",IFERROR(INDEX(tbLanTreinamentos[],MATCH(LARGE(IF(IF(tbLanTreinamentos[Nome]=$C90,tbLanTreinamentos[Treinamento])=V$7,tbLanTreinamentos[Data de Validade]),1),tbLanTreinamentos[Data de Validade],0),5),""))</f>
        <v/>
      </c>
      <c r="W90" s="90" t="str">
        <f t="array" ref="W90">IF($C90="","",IFERROR(INDEX(tbLanTreinamentos[],MATCH(LARGE(IF(IF(tbLanTreinamentos[Nome]=$C90,tbLanTreinamentos[Treinamento])=W$7,tbLanTreinamentos[Data de Validade]),1),tbLanTreinamentos[Data de Validade],0),5),""))</f>
        <v/>
      </c>
      <c r="X90" s="90" t="str">
        <f t="array" ref="X90">IF($C90="","",IFERROR(INDEX(tbLanTreinamentos[],MATCH(LARGE(IF(IF(tbLanTreinamentos[Nome]=$C90,tbLanTreinamentos[Treinamento])=X$7,tbLanTreinamentos[Data de Validade]),1),tbLanTreinamentos[Data de Validade],0),5),""))</f>
        <v/>
      </c>
      <c r="Y90" s="90" t="str">
        <f t="array" ref="Y90">IF($C90="","",IFERROR(INDEX(tbLanTreinamentos[],MATCH(LARGE(IF(IF(tbLanTreinamentos[Nome]=$C90,tbLanTreinamentos[Treinamento])=Y$7,tbLanTreinamentos[Data de Validade]),1),tbLanTreinamentos[Data de Validade],0),5),""))</f>
        <v/>
      </c>
      <c r="Z90" s="90" t="str">
        <f t="array" ref="Z90">IF($C90="","",IFERROR(INDEX(tbLanTreinamentos[],MATCH(LARGE(IF(IF(tbLanTreinamentos[Nome]=$C90,tbLanTreinamentos[Treinamento])=Z$7,tbLanTreinamentos[Data de Validade]),1),tbLanTreinamentos[Data de Validade],0),5),""))</f>
        <v/>
      </c>
    </row>
    <row r="91" spans="1:26" s="23" customFormat="1" ht="21.95" customHeight="1" x14ac:dyDescent="0.2">
      <c r="A91" s="8"/>
      <c r="B91" s="204">
        <v>84</v>
      </c>
      <c r="C91" s="241" t="str">
        <f>IF(CadFun!D91="","",CadFun!D91)</f>
        <v/>
      </c>
      <c r="D91" s="92" t="str">
        <f>IF($C91="","",IFERROR(INDEX(tbFuncionarios[],MATCH($C91,tbFuncionarios[Nome],0),2),""))</f>
        <v/>
      </c>
      <c r="E91" s="92" t="str">
        <f>IF($C91="","",IFERROR(INDEX(tbFuncionarios[],MATCH($C91,tbFuncionarios[Nome],0),23),""))</f>
        <v/>
      </c>
      <c r="F91" s="92" t="str">
        <f t="shared" ca="1" si="13"/>
        <v/>
      </c>
      <c r="G91" s="92" t="str">
        <f t="shared" ca="1" si="14"/>
        <v/>
      </c>
      <c r="H91" s="92" t="str">
        <f t="shared" ca="1" si="15"/>
        <v/>
      </c>
      <c r="I91" s="92" t="str">
        <f t="shared" ca="1" si="16"/>
        <v/>
      </c>
      <c r="J91" s="92" t="str">
        <f t="shared" ca="1" si="17"/>
        <v/>
      </c>
      <c r="K91" s="92" t="str">
        <f t="shared" ca="1" si="18"/>
        <v/>
      </c>
      <c r="L91" s="91" t="str">
        <f t="shared" ca="1" si="19"/>
        <v/>
      </c>
      <c r="M91" s="91" t="str">
        <f t="shared" ca="1" si="20"/>
        <v/>
      </c>
      <c r="N91" s="92" t="str">
        <f t="shared" ca="1" si="21"/>
        <v/>
      </c>
      <c r="O91" s="92" t="str">
        <f t="shared" ca="1" si="22"/>
        <v/>
      </c>
      <c r="Q91" s="90" t="str">
        <f t="array" ref="Q91">IF($C91="","",IFERROR(INDEX(tbLanTreinamentos[],MATCH(LARGE(IF(IF(tbLanTreinamentos[Nome]=$C91,tbLanTreinamentos[Treinamento])=Q$7,tbLanTreinamentos[Data de Validade]),1),tbLanTreinamentos[Data de Validade],0),5),""))</f>
        <v/>
      </c>
      <c r="R91" s="90" t="str">
        <f t="array" ref="R91">IF($C91="","",IFERROR(INDEX(tbLanTreinamentos[],MATCH(LARGE(IF(IF(tbLanTreinamentos[Nome]=$C91,tbLanTreinamentos[Treinamento])=R$7,tbLanTreinamentos[Data de Validade]),1),tbLanTreinamentos[Data de Validade],0),5),""))</f>
        <v/>
      </c>
      <c r="S91" s="90" t="str">
        <f t="array" ref="S91">IF($C91="","",IFERROR(INDEX(tbLanTreinamentos[],MATCH(LARGE(IF(IF(tbLanTreinamentos[Nome]=$C91,tbLanTreinamentos[Treinamento])=S$7,tbLanTreinamentos[Data de Validade]),1),tbLanTreinamentos[Data de Validade],0),5),""))</f>
        <v/>
      </c>
      <c r="T91" s="90" t="str">
        <f t="array" ref="T91">IF($C91="","",IFERROR(INDEX(tbLanTreinamentos[],MATCH(LARGE(IF(IF(tbLanTreinamentos[Nome]=$C91,tbLanTreinamentos[Treinamento])=T$7,tbLanTreinamentos[Data de Validade]),1),tbLanTreinamentos[Data de Validade],0),5),""))</f>
        <v/>
      </c>
      <c r="U91" s="90" t="str">
        <f t="array" ref="U91">IF($C91="","",IFERROR(INDEX(tbLanTreinamentos[],MATCH(LARGE(IF(IF(tbLanTreinamentos[Nome]=$C91,tbLanTreinamentos[Treinamento])=U$7,tbLanTreinamentos[Data de Validade]),1),tbLanTreinamentos[Data de Validade],0),5),""))</f>
        <v/>
      </c>
      <c r="V91" s="90" t="str">
        <f t="array" ref="V91">IF($C91="","",IFERROR(INDEX(tbLanTreinamentos[],MATCH(LARGE(IF(IF(tbLanTreinamentos[Nome]=$C91,tbLanTreinamentos[Treinamento])=V$7,tbLanTreinamentos[Data de Validade]),1),tbLanTreinamentos[Data de Validade],0),5),""))</f>
        <v/>
      </c>
      <c r="W91" s="90" t="str">
        <f t="array" ref="W91">IF($C91="","",IFERROR(INDEX(tbLanTreinamentos[],MATCH(LARGE(IF(IF(tbLanTreinamentos[Nome]=$C91,tbLanTreinamentos[Treinamento])=W$7,tbLanTreinamentos[Data de Validade]),1),tbLanTreinamentos[Data de Validade],0),5),""))</f>
        <v/>
      </c>
      <c r="X91" s="90" t="str">
        <f t="array" ref="X91">IF($C91="","",IFERROR(INDEX(tbLanTreinamentos[],MATCH(LARGE(IF(IF(tbLanTreinamentos[Nome]=$C91,tbLanTreinamentos[Treinamento])=X$7,tbLanTreinamentos[Data de Validade]),1),tbLanTreinamentos[Data de Validade],0),5),""))</f>
        <v/>
      </c>
      <c r="Y91" s="90" t="str">
        <f t="array" ref="Y91">IF($C91="","",IFERROR(INDEX(tbLanTreinamentos[],MATCH(LARGE(IF(IF(tbLanTreinamentos[Nome]=$C91,tbLanTreinamentos[Treinamento])=Y$7,tbLanTreinamentos[Data de Validade]),1),tbLanTreinamentos[Data de Validade],0),5),""))</f>
        <v/>
      </c>
      <c r="Z91" s="90" t="str">
        <f t="array" ref="Z91">IF($C91="","",IFERROR(INDEX(tbLanTreinamentos[],MATCH(LARGE(IF(IF(tbLanTreinamentos[Nome]=$C91,tbLanTreinamentos[Treinamento])=Z$7,tbLanTreinamentos[Data de Validade]),1),tbLanTreinamentos[Data de Validade],0),5),""))</f>
        <v/>
      </c>
    </row>
    <row r="92" spans="1:26" s="23" customFormat="1" ht="21.95" customHeight="1" x14ac:dyDescent="0.2">
      <c r="A92" s="8"/>
      <c r="B92" s="204">
        <v>85</v>
      </c>
      <c r="C92" s="241" t="str">
        <f>IF(CadFun!D92="","",CadFun!D92)</f>
        <v/>
      </c>
      <c r="D92" s="92" t="str">
        <f>IF($C92="","",IFERROR(INDEX(tbFuncionarios[],MATCH($C92,tbFuncionarios[Nome],0),2),""))</f>
        <v/>
      </c>
      <c r="E92" s="92" t="str">
        <f>IF($C92="","",IFERROR(INDEX(tbFuncionarios[],MATCH($C92,tbFuncionarios[Nome],0),23),""))</f>
        <v/>
      </c>
      <c r="F92" s="92" t="str">
        <f t="shared" ca="1" si="13"/>
        <v/>
      </c>
      <c r="G92" s="92" t="str">
        <f t="shared" ca="1" si="14"/>
        <v/>
      </c>
      <c r="H92" s="92" t="str">
        <f t="shared" ca="1" si="15"/>
        <v/>
      </c>
      <c r="I92" s="92" t="str">
        <f t="shared" ca="1" si="16"/>
        <v/>
      </c>
      <c r="J92" s="92" t="str">
        <f t="shared" ca="1" si="17"/>
        <v/>
      </c>
      <c r="K92" s="92" t="str">
        <f t="shared" ca="1" si="18"/>
        <v/>
      </c>
      <c r="L92" s="91" t="str">
        <f t="shared" ca="1" si="19"/>
        <v/>
      </c>
      <c r="M92" s="91" t="str">
        <f t="shared" ca="1" si="20"/>
        <v/>
      </c>
      <c r="N92" s="92" t="str">
        <f t="shared" ca="1" si="21"/>
        <v/>
      </c>
      <c r="O92" s="92" t="str">
        <f t="shared" ca="1" si="22"/>
        <v/>
      </c>
      <c r="Q92" s="90" t="str">
        <f t="array" ref="Q92">IF($C92="","",IFERROR(INDEX(tbLanTreinamentos[],MATCH(LARGE(IF(IF(tbLanTreinamentos[Nome]=$C92,tbLanTreinamentos[Treinamento])=Q$7,tbLanTreinamentos[Data de Validade]),1),tbLanTreinamentos[Data de Validade],0),5),""))</f>
        <v/>
      </c>
      <c r="R92" s="90" t="str">
        <f t="array" ref="R92">IF($C92="","",IFERROR(INDEX(tbLanTreinamentos[],MATCH(LARGE(IF(IF(tbLanTreinamentos[Nome]=$C92,tbLanTreinamentos[Treinamento])=R$7,tbLanTreinamentos[Data de Validade]),1),tbLanTreinamentos[Data de Validade],0),5),""))</f>
        <v/>
      </c>
      <c r="S92" s="90" t="str">
        <f t="array" ref="S92">IF($C92="","",IFERROR(INDEX(tbLanTreinamentos[],MATCH(LARGE(IF(IF(tbLanTreinamentos[Nome]=$C92,tbLanTreinamentos[Treinamento])=S$7,tbLanTreinamentos[Data de Validade]),1),tbLanTreinamentos[Data de Validade],0),5),""))</f>
        <v/>
      </c>
      <c r="T92" s="90" t="str">
        <f t="array" ref="T92">IF($C92="","",IFERROR(INDEX(tbLanTreinamentos[],MATCH(LARGE(IF(IF(tbLanTreinamentos[Nome]=$C92,tbLanTreinamentos[Treinamento])=T$7,tbLanTreinamentos[Data de Validade]),1),tbLanTreinamentos[Data de Validade],0),5),""))</f>
        <v/>
      </c>
      <c r="U92" s="90" t="str">
        <f t="array" ref="U92">IF($C92="","",IFERROR(INDEX(tbLanTreinamentos[],MATCH(LARGE(IF(IF(tbLanTreinamentos[Nome]=$C92,tbLanTreinamentos[Treinamento])=U$7,tbLanTreinamentos[Data de Validade]),1),tbLanTreinamentos[Data de Validade],0),5),""))</f>
        <v/>
      </c>
      <c r="V92" s="90" t="str">
        <f t="array" ref="V92">IF($C92="","",IFERROR(INDEX(tbLanTreinamentos[],MATCH(LARGE(IF(IF(tbLanTreinamentos[Nome]=$C92,tbLanTreinamentos[Treinamento])=V$7,tbLanTreinamentos[Data de Validade]),1),tbLanTreinamentos[Data de Validade],0),5),""))</f>
        <v/>
      </c>
      <c r="W92" s="90" t="str">
        <f t="array" ref="W92">IF($C92="","",IFERROR(INDEX(tbLanTreinamentos[],MATCH(LARGE(IF(IF(tbLanTreinamentos[Nome]=$C92,tbLanTreinamentos[Treinamento])=W$7,tbLanTreinamentos[Data de Validade]),1),tbLanTreinamentos[Data de Validade],0),5),""))</f>
        <v/>
      </c>
      <c r="X92" s="90" t="str">
        <f t="array" ref="X92">IF($C92="","",IFERROR(INDEX(tbLanTreinamentos[],MATCH(LARGE(IF(IF(tbLanTreinamentos[Nome]=$C92,tbLanTreinamentos[Treinamento])=X$7,tbLanTreinamentos[Data de Validade]),1),tbLanTreinamentos[Data de Validade],0),5),""))</f>
        <v/>
      </c>
      <c r="Y92" s="90" t="str">
        <f t="array" ref="Y92">IF($C92="","",IFERROR(INDEX(tbLanTreinamentos[],MATCH(LARGE(IF(IF(tbLanTreinamentos[Nome]=$C92,tbLanTreinamentos[Treinamento])=Y$7,tbLanTreinamentos[Data de Validade]),1),tbLanTreinamentos[Data de Validade],0),5),""))</f>
        <v/>
      </c>
      <c r="Z92" s="90" t="str">
        <f t="array" ref="Z92">IF($C92="","",IFERROR(INDEX(tbLanTreinamentos[],MATCH(LARGE(IF(IF(tbLanTreinamentos[Nome]=$C92,tbLanTreinamentos[Treinamento])=Z$7,tbLanTreinamentos[Data de Validade]),1),tbLanTreinamentos[Data de Validade],0),5),""))</f>
        <v/>
      </c>
    </row>
    <row r="93" spans="1:26" s="23" customFormat="1" ht="21.95" customHeight="1" x14ac:dyDescent="0.2">
      <c r="A93" s="8"/>
      <c r="B93" s="204">
        <v>86</v>
      </c>
      <c r="C93" s="241" t="str">
        <f>IF(CadFun!D93="","",CadFun!D93)</f>
        <v/>
      </c>
      <c r="D93" s="92" t="str">
        <f>IF($C93="","",IFERROR(INDEX(tbFuncionarios[],MATCH($C93,tbFuncionarios[Nome],0),2),""))</f>
        <v/>
      </c>
      <c r="E93" s="92" t="str">
        <f>IF($C93="","",IFERROR(INDEX(tbFuncionarios[],MATCH($C93,tbFuncionarios[Nome],0),23),""))</f>
        <v/>
      </c>
      <c r="F93" s="92" t="str">
        <f t="shared" ca="1" si="13"/>
        <v/>
      </c>
      <c r="G93" s="92" t="str">
        <f t="shared" ca="1" si="14"/>
        <v/>
      </c>
      <c r="H93" s="92" t="str">
        <f t="shared" ca="1" si="15"/>
        <v/>
      </c>
      <c r="I93" s="92" t="str">
        <f t="shared" ca="1" si="16"/>
        <v/>
      </c>
      <c r="J93" s="92" t="str">
        <f t="shared" ca="1" si="17"/>
        <v/>
      </c>
      <c r="K93" s="92" t="str">
        <f t="shared" ca="1" si="18"/>
        <v/>
      </c>
      <c r="L93" s="91" t="str">
        <f t="shared" ca="1" si="19"/>
        <v/>
      </c>
      <c r="M93" s="91" t="str">
        <f t="shared" ca="1" si="20"/>
        <v/>
      </c>
      <c r="N93" s="92" t="str">
        <f t="shared" ca="1" si="21"/>
        <v/>
      </c>
      <c r="O93" s="92" t="str">
        <f t="shared" ca="1" si="22"/>
        <v/>
      </c>
      <c r="Q93" s="90" t="str">
        <f t="array" ref="Q93">IF($C93="","",IFERROR(INDEX(tbLanTreinamentos[],MATCH(LARGE(IF(IF(tbLanTreinamentos[Nome]=$C93,tbLanTreinamentos[Treinamento])=Q$7,tbLanTreinamentos[Data de Validade]),1),tbLanTreinamentos[Data de Validade],0),5),""))</f>
        <v/>
      </c>
      <c r="R93" s="90" t="str">
        <f t="array" ref="R93">IF($C93="","",IFERROR(INDEX(tbLanTreinamentos[],MATCH(LARGE(IF(IF(tbLanTreinamentos[Nome]=$C93,tbLanTreinamentos[Treinamento])=R$7,tbLanTreinamentos[Data de Validade]),1),tbLanTreinamentos[Data de Validade],0),5),""))</f>
        <v/>
      </c>
      <c r="S93" s="90" t="str">
        <f t="array" ref="S93">IF($C93="","",IFERROR(INDEX(tbLanTreinamentos[],MATCH(LARGE(IF(IF(tbLanTreinamentos[Nome]=$C93,tbLanTreinamentos[Treinamento])=S$7,tbLanTreinamentos[Data de Validade]),1),tbLanTreinamentos[Data de Validade],0),5),""))</f>
        <v/>
      </c>
      <c r="T93" s="90" t="str">
        <f t="array" ref="T93">IF($C93="","",IFERROR(INDEX(tbLanTreinamentos[],MATCH(LARGE(IF(IF(tbLanTreinamentos[Nome]=$C93,tbLanTreinamentos[Treinamento])=T$7,tbLanTreinamentos[Data de Validade]),1),tbLanTreinamentos[Data de Validade],0),5),""))</f>
        <v/>
      </c>
      <c r="U93" s="90" t="str">
        <f t="array" ref="U93">IF($C93="","",IFERROR(INDEX(tbLanTreinamentos[],MATCH(LARGE(IF(IF(tbLanTreinamentos[Nome]=$C93,tbLanTreinamentos[Treinamento])=U$7,tbLanTreinamentos[Data de Validade]),1),tbLanTreinamentos[Data de Validade],0),5),""))</f>
        <v/>
      </c>
      <c r="V93" s="90" t="str">
        <f t="array" ref="V93">IF($C93="","",IFERROR(INDEX(tbLanTreinamentos[],MATCH(LARGE(IF(IF(tbLanTreinamentos[Nome]=$C93,tbLanTreinamentos[Treinamento])=V$7,tbLanTreinamentos[Data de Validade]),1),tbLanTreinamentos[Data de Validade],0),5),""))</f>
        <v/>
      </c>
      <c r="W93" s="90" t="str">
        <f t="array" ref="W93">IF($C93="","",IFERROR(INDEX(tbLanTreinamentos[],MATCH(LARGE(IF(IF(tbLanTreinamentos[Nome]=$C93,tbLanTreinamentos[Treinamento])=W$7,tbLanTreinamentos[Data de Validade]),1),tbLanTreinamentos[Data de Validade],0),5),""))</f>
        <v/>
      </c>
      <c r="X93" s="90" t="str">
        <f t="array" ref="X93">IF($C93="","",IFERROR(INDEX(tbLanTreinamentos[],MATCH(LARGE(IF(IF(tbLanTreinamentos[Nome]=$C93,tbLanTreinamentos[Treinamento])=X$7,tbLanTreinamentos[Data de Validade]),1),tbLanTreinamentos[Data de Validade],0),5),""))</f>
        <v/>
      </c>
      <c r="Y93" s="90" t="str">
        <f t="array" ref="Y93">IF($C93="","",IFERROR(INDEX(tbLanTreinamentos[],MATCH(LARGE(IF(IF(tbLanTreinamentos[Nome]=$C93,tbLanTreinamentos[Treinamento])=Y$7,tbLanTreinamentos[Data de Validade]),1),tbLanTreinamentos[Data de Validade],0),5),""))</f>
        <v/>
      </c>
      <c r="Z93" s="90" t="str">
        <f t="array" ref="Z93">IF($C93="","",IFERROR(INDEX(tbLanTreinamentos[],MATCH(LARGE(IF(IF(tbLanTreinamentos[Nome]=$C93,tbLanTreinamentos[Treinamento])=Z$7,tbLanTreinamentos[Data de Validade]),1),tbLanTreinamentos[Data de Validade],0),5),""))</f>
        <v/>
      </c>
    </row>
    <row r="94" spans="1:26" s="23" customFormat="1" ht="21.95" customHeight="1" x14ac:dyDescent="0.2">
      <c r="A94" s="8"/>
      <c r="B94" s="204">
        <v>87</v>
      </c>
      <c r="C94" s="241" t="str">
        <f>IF(CadFun!D94="","",CadFun!D94)</f>
        <v/>
      </c>
      <c r="D94" s="92" t="str">
        <f>IF($C94="","",IFERROR(INDEX(tbFuncionarios[],MATCH($C94,tbFuncionarios[Nome],0),2),""))</f>
        <v/>
      </c>
      <c r="E94" s="92" t="str">
        <f>IF($C94="","",IFERROR(INDEX(tbFuncionarios[],MATCH($C94,tbFuncionarios[Nome],0),23),""))</f>
        <v/>
      </c>
      <c r="F94" s="92" t="str">
        <f t="shared" ca="1" si="13"/>
        <v/>
      </c>
      <c r="G94" s="92" t="str">
        <f t="shared" ca="1" si="14"/>
        <v/>
      </c>
      <c r="H94" s="92" t="str">
        <f t="shared" ca="1" si="15"/>
        <v/>
      </c>
      <c r="I94" s="92" t="str">
        <f t="shared" ca="1" si="16"/>
        <v/>
      </c>
      <c r="J94" s="92" t="str">
        <f t="shared" ca="1" si="17"/>
        <v/>
      </c>
      <c r="K94" s="92" t="str">
        <f t="shared" ca="1" si="18"/>
        <v/>
      </c>
      <c r="L94" s="91" t="str">
        <f t="shared" ca="1" si="19"/>
        <v/>
      </c>
      <c r="M94" s="91" t="str">
        <f t="shared" ca="1" si="20"/>
        <v/>
      </c>
      <c r="N94" s="92" t="str">
        <f t="shared" ca="1" si="21"/>
        <v/>
      </c>
      <c r="O94" s="92" t="str">
        <f t="shared" ca="1" si="22"/>
        <v/>
      </c>
      <c r="Q94" s="90" t="str">
        <f t="array" ref="Q94">IF($C94="","",IFERROR(INDEX(tbLanTreinamentos[],MATCH(LARGE(IF(IF(tbLanTreinamentos[Nome]=$C94,tbLanTreinamentos[Treinamento])=Q$7,tbLanTreinamentos[Data de Validade]),1),tbLanTreinamentos[Data de Validade],0),5),""))</f>
        <v/>
      </c>
      <c r="R94" s="90" t="str">
        <f t="array" ref="R94">IF($C94="","",IFERROR(INDEX(tbLanTreinamentos[],MATCH(LARGE(IF(IF(tbLanTreinamentos[Nome]=$C94,tbLanTreinamentos[Treinamento])=R$7,tbLanTreinamentos[Data de Validade]),1),tbLanTreinamentos[Data de Validade],0),5),""))</f>
        <v/>
      </c>
      <c r="S94" s="90" t="str">
        <f t="array" ref="S94">IF($C94="","",IFERROR(INDEX(tbLanTreinamentos[],MATCH(LARGE(IF(IF(tbLanTreinamentos[Nome]=$C94,tbLanTreinamentos[Treinamento])=S$7,tbLanTreinamentos[Data de Validade]),1),tbLanTreinamentos[Data de Validade],0),5),""))</f>
        <v/>
      </c>
      <c r="T94" s="90" t="str">
        <f t="array" ref="T94">IF($C94="","",IFERROR(INDEX(tbLanTreinamentos[],MATCH(LARGE(IF(IF(tbLanTreinamentos[Nome]=$C94,tbLanTreinamentos[Treinamento])=T$7,tbLanTreinamentos[Data de Validade]),1),tbLanTreinamentos[Data de Validade],0),5),""))</f>
        <v/>
      </c>
      <c r="U94" s="90" t="str">
        <f t="array" ref="U94">IF($C94="","",IFERROR(INDEX(tbLanTreinamentos[],MATCH(LARGE(IF(IF(tbLanTreinamentos[Nome]=$C94,tbLanTreinamentos[Treinamento])=U$7,tbLanTreinamentos[Data de Validade]),1),tbLanTreinamentos[Data de Validade],0),5),""))</f>
        <v/>
      </c>
      <c r="V94" s="90" t="str">
        <f t="array" ref="V94">IF($C94="","",IFERROR(INDEX(tbLanTreinamentos[],MATCH(LARGE(IF(IF(tbLanTreinamentos[Nome]=$C94,tbLanTreinamentos[Treinamento])=V$7,tbLanTreinamentos[Data de Validade]),1),tbLanTreinamentos[Data de Validade],0),5),""))</f>
        <v/>
      </c>
      <c r="W94" s="90" t="str">
        <f t="array" ref="W94">IF($C94="","",IFERROR(INDEX(tbLanTreinamentos[],MATCH(LARGE(IF(IF(tbLanTreinamentos[Nome]=$C94,tbLanTreinamentos[Treinamento])=W$7,tbLanTreinamentos[Data de Validade]),1),tbLanTreinamentos[Data de Validade],0),5),""))</f>
        <v/>
      </c>
      <c r="X94" s="90" t="str">
        <f t="array" ref="X94">IF($C94="","",IFERROR(INDEX(tbLanTreinamentos[],MATCH(LARGE(IF(IF(tbLanTreinamentos[Nome]=$C94,tbLanTreinamentos[Treinamento])=X$7,tbLanTreinamentos[Data de Validade]),1),tbLanTreinamentos[Data de Validade],0),5),""))</f>
        <v/>
      </c>
      <c r="Y94" s="90" t="str">
        <f t="array" ref="Y94">IF($C94="","",IFERROR(INDEX(tbLanTreinamentos[],MATCH(LARGE(IF(IF(tbLanTreinamentos[Nome]=$C94,tbLanTreinamentos[Treinamento])=Y$7,tbLanTreinamentos[Data de Validade]),1),tbLanTreinamentos[Data de Validade],0),5),""))</f>
        <v/>
      </c>
      <c r="Z94" s="90" t="str">
        <f t="array" ref="Z94">IF($C94="","",IFERROR(INDEX(tbLanTreinamentos[],MATCH(LARGE(IF(IF(tbLanTreinamentos[Nome]=$C94,tbLanTreinamentos[Treinamento])=Z$7,tbLanTreinamentos[Data de Validade]),1),tbLanTreinamentos[Data de Validade],0),5),""))</f>
        <v/>
      </c>
    </row>
    <row r="95" spans="1:26" s="23" customFormat="1" ht="21.95" customHeight="1" x14ac:dyDescent="0.2">
      <c r="A95" s="8"/>
      <c r="B95" s="204">
        <v>88</v>
      </c>
      <c r="C95" s="241" t="str">
        <f>IF(CadFun!D95="","",CadFun!D95)</f>
        <v/>
      </c>
      <c r="D95" s="92" t="str">
        <f>IF($C95="","",IFERROR(INDEX(tbFuncionarios[],MATCH($C95,tbFuncionarios[Nome],0),2),""))</f>
        <v/>
      </c>
      <c r="E95" s="92" t="str">
        <f>IF($C95="","",IFERROR(INDEX(tbFuncionarios[],MATCH($C95,tbFuncionarios[Nome],0),23),""))</f>
        <v/>
      </c>
      <c r="F95" s="92" t="str">
        <f t="shared" ca="1" si="13"/>
        <v/>
      </c>
      <c r="G95" s="92" t="str">
        <f t="shared" ca="1" si="14"/>
        <v/>
      </c>
      <c r="H95" s="92" t="str">
        <f t="shared" ca="1" si="15"/>
        <v/>
      </c>
      <c r="I95" s="92" t="str">
        <f t="shared" ca="1" si="16"/>
        <v/>
      </c>
      <c r="J95" s="92" t="str">
        <f t="shared" ca="1" si="17"/>
        <v/>
      </c>
      <c r="K95" s="92" t="str">
        <f t="shared" ca="1" si="18"/>
        <v/>
      </c>
      <c r="L95" s="91" t="str">
        <f t="shared" ca="1" si="19"/>
        <v/>
      </c>
      <c r="M95" s="91" t="str">
        <f t="shared" ca="1" si="20"/>
        <v/>
      </c>
      <c r="N95" s="92" t="str">
        <f t="shared" ca="1" si="21"/>
        <v/>
      </c>
      <c r="O95" s="92" t="str">
        <f t="shared" ca="1" si="22"/>
        <v/>
      </c>
      <c r="Q95" s="90" t="str">
        <f t="array" ref="Q95">IF($C95="","",IFERROR(INDEX(tbLanTreinamentos[],MATCH(LARGE(IF(IF(tbLanTreinamentos[Nome]=$C95,tbLanTreinamentos[Treinamento])=Q$7,tbLanTreinamentos[Data de Validade]),1),tbLanTreinamentos[Data de Validade],0),5),""))</f>
        <v/>
      </c>
      <c r="R95" s="90" t="str">
        <f t="array" ref="R95">IF($C95="","",IFERROR(INDEX(tbLanTreinamentos[],MATCH(LARGE(IF(IF(tbLanTreinamentos[Nome]=$C95,tbLanTreinamentos[Treinamento])=R$7,tbLanTreinamentos[Data de Validade]),1),tbLanTreinamentos[Data de Validade],0),5),""))</f>
        <v/>
      </c>
      <c r="S95" s="90" t="str">
        <f t="array" ref="S95">IF($C95="","",IFERROR(INDEX(tbLanTreinamentos[],MATCH(LARGE(IF(IF(tbLanTreinamentos[Nome]=$C95,tbLanTreinamentos[Treinamento])=S$7,tbLanTreinamentos[Data de Validade]),1),tbLanTreinamentos[Data de Validade],0),5),""))</f>
        <v/>
      </c>
      <c r="T95" s="90" t="str">
        <f t="array" ref="T95">IF($C95="","",IFERROR(INDEX(tbLanTreinamentos[],MATCH(LARGE(IF(IF(tbLanTreinamentos[Nome]=$C95,tbLanTreinamentos[Treinamento])=T$7,tbLanTreinamentos[Data de Validade]),1),tbLanTreinamentos[Data de Validade],0),5),""))</f>
        <v/>
      </c>
      <c r="U95" s="90" t="str">
        <f t="array" ref="U95">IF($C95="","",IFERROR(INDEX(tbLanTreinamentos[],MATCH(LARGE(IF(IF(tbLanTreinamentos[Nome]=$C95,tbLanTreinamentos[Treinamento])=U$7,tbLanTreinamentos[Data de Validade]),1),tbLanTreinamentos[Data de Validade],0),5),""))</f>
        <v/>
      </c>
      <c r="V95" s="90" t="str">
        <f t="array" ref="V95">IF($C95="","",IFERROR(INDEX(tbLanTreinamentos[],MATCH(LARGE(IF(IF(tbLanTreinamentos[Nome]=$C95,tbLanTreinamentos[Treinamento])=V$7,tbLanTreinamentos[Data de Validade]),1),tbLanTreinamentos[Data de Validade],0),5),""))</f>
        <v/>
      </c>
      <c r="W95" s="90" t="str">
        <f t="array" ref="W95">IF($C95="","",IFERROR(INDEX(tbLanTreinamentos[],MATCH(LARGE(IF(IF(tbLanTreinamentos[Nome]=$C95,tbLanTreinamentos[Treinamento])=W$7,tbLanTreinamentos[Data de Validade]),1),tbLanTreinamentos[Data de Validade],0),5),""))</f>
        <v/>
      </c>
      <c r="X95" s="90" t="str">
        <f t="array" ref="X95">IF($C95="","",IFERROR(INDEX(tbLanTreinamentos[],MATCH(LARGE(IF(IF(tbLanTreinamentos[Nome]=$C95,tbLanTreinamentos[Treinamento])=X$7,tbLanTreinamentos[Data de Validade]),1),tbLanTreinamentos[Data de Validade],0),5),""))</f>
        <v/>
      </c>
      <c r="Y95" s="90" t="str">
        <f t="array" ref="Y95">IF($C95="","",IFERROR(INDEX(tbLanTreinamentos[],MATCH(LARGE(IF(IF(tbLanTreinamentos[Nome]=$C95,tbLanTreinamentos[Treinamento])=Y$7,tbLanTreinamentos[Data de Validade]),1),tbLanTreinamentos[Data de Validade],0),5),""))</f>
        <v/>
      </c>
      <c r="Z95" s="90" t="str">
        <f t="array" ref="Z95">IF($C95="","",IFERROR(INDEX(tbLanTreinamentos[],MATCH(LARGE(IF(IF(tbLanTreinamentos[Nome]=$C95,tbLanTreinamentos[Treinamento])=Z$7,tbLanTreinamentos[Data de Validade]),1),tbLanTreinamentos[Data de Validade],0),5),""))</f>
        <v/>
      </c>
    </row>
    <row r="96" spans="1:26" s="23" customFormat="1" ht="21.95" customHeight="1" x14ac:dyDescent="0.2">
      <c r="A96" s="8"/>
      <c r="B96" s="204">
        <v>89</v>
      </c>
      <c r="C96" s="241" t="str">
        <f>IF(CadFun!D96="","",CadFun!D96)</f>
        <v/>
      </c>
      <c r="D96" s="92" t="str">
        <f>IF($C96="","",IFERROR(INDEX(tbFuncionarios[],MATCH($C96,tbFuncionarios[Nome],0),2),""))</f>
        <v/>
      </c>
      <c r="E96" s="92" t="str">
        <f>IF($C96="","",IFERROR(INDEX(tbFuncionarios[],MATCH($C96,tbFuncionarios[Nome],0),23),""))</f>
        <v/>
      </c>
      <c r="F96" s="92" t="str">
        <f t="shared" ca="1" si="13"/>
        <v/>
      </c>
      <c r="G96" s="92" t="str">
        <f t="shared" ca="1" si="14"/>
        <v/>
      </c>
      <c r="H96" s="92" t="str">
        <f t="shared" ca="1" si="15"/>
        <v/>
      </c>
      <c r="I96" s="92" t="str">
        <f t="shared" ca="1" si="16"/>
        <v/>
      </c>
      <c r="J96" s="92" t="str">
        <f t="shared" ca="1" si="17"/>
        <v/>
      </c>
      <c r="K96" s="92" t="str">
        <f t="shared" ca="1" si="18"/>
        <v/>
      </c>
      <c r="L96" s="91" t="str">
        <f t="shared" ca="1" si="19"/>
        <v/>
      </c>
      <c r="M96" s="91" t="str">
        <f t="shared" ca="1" si="20"/>
        <v/>
      </c>
      <c r="N96" s="92" t="str">
        <f t="shared" ca="1" si="21"/>
        <v/>
      </c>
      <c r="O96" s="92" t="str">
        <f t="shared" ca="1" si="22"/>
        <v/>
      </c>
      <c r="Q96" s="90" t="str">
        <f t="array" ref="Q96">IF($C96="","",IFERROR(INDEX(tbLanTreinamentos[],MATCH(LARGE(IF(IF(tbLanTreinamentos[Nome]=$C96,tbLanTreinamentos[Treinamento])=Q$7,tbLanTreinamentos[Data de Validade]),1),tbLanTreinamentos[Data de Validade],0),5),""))</f>
        <v/>
      </c>
      <c r="R96" s="90" t="str">
        <f t="array" ref="R96">IF($C96="","",IFERROR(INDEX(tbLanTreinamentos[],MATCH(LARGE(IF(IF(tbLanTreinamentos[Nome]=$C96,tbLanTreinamentos[Treinamento])=R$7,tbLanTreinamentos[Data de Validade]),1),tbLanTreinamentos[Data de Validade],0),5),""))</f>
        <v/>
      </c>
      <c r="S96" s="90" t="str">
        <f t="array" ref="S96">IF($C96="","",IFERROR(INDEX(tbLanTreinamentos[],MATCH(LARGE(IF(IF(tbLanTreinamentos[Nome]=$C96,tbLanTreinamentos[Treinamento])=S$7,tbLanTreinamentos[Data de Validade]),1),tbLanTreinamentos[Data de Validade],0),5),""))</f>
        <v/>
      </c>
      <c r="T96" s="90" t="str">
        <f t="array" ref="T96">IF($C96="","",IFERROR(INDEX(tbLanTreinamentos[],MATCH(LARGE(IF(IF(tbLanTreinamentos[Nome]=$C96,tbLanTreinamentos[Treinamento])=T$7,tbLanTreinamentos[Data de Validade]),1),tbLanTreinamentos[Data de Validade],0),5),""))</f>
        <v/>
      </c>
      <c r="U96" s="90" t="str">
        <f t="array" ref="U96">IF($C96="","",IFERROR(INDEX(tbLanTreinamentos[],MATCH(LARGE(IF(IF(tbLanTreinamentos[Nome]=$C96,tbLanTreinamentos[Treinamento])=U$7,tbLanTreinamentos[Data de Validade]),1),tbLanTreinamentos[Data de Validade],0),5),""))</f>
        <v/>
      </c>
      <c r="V96" s="90" t="str">
        <f t="array" ref="V96">IF($C96="","",IFERROR(INDEX(tbLanTreinamentos[],MATCH(LARGE(IF(IF(tbLanTreinamentos[Nome]=$C96,tbLanTreinamentos[Treinamento])=V$7,tbLanTreinamentos[Data de Validade]),1),tbLanTreinamentos[Data de Validade],0),5),""))</f>
        <v/>
      </c>
      <c r="W96" s="90" t="str">
        <f t="array" ref="W96">IF($C96="","",IFERROR(INDEX(tbLanTreinamentos[],MATCH(LARGE(IF(IF(tbLanTreinamentos[Nome]=$C96,tbLanTreinamentos[Treinamento])=W$7,tbLanTreinamentos[Data de Validade]),1),tbLanTreinamentos[Data de Validade],0),5),""))</f>
        <v/>
      </c>
      <c r="X96" s="90" t="str">
        <f t="array" ref="X96">IF($C96="","",IFERROR(INDEX(tbLanTreinamentos[],MATCH(LARGE(IF(IF(tbLanTreinamentos[Nome]=$C96,tbLanTreinamentos[Treinamento])=X$7,tbLanTreinamentos[Data de Validade]),1),tbLanTreinamentos[Data de Validade],0),5),""))</f>
        <v/>
      </c>
      <c r="Y96" s="90" t="str">
        <f t="array" ref="Y96">IF($C96="","",IFERROR(INDEX(tbLanTreinamentos[],MATCH(LARGE(IF(IF(tbLanTreinamentos[Nome]=$C96,tbLanTreinamentos[Treinamento])=Y$7,tbLanTreinamentos[Data de Validade]),1),tbLanTreinamentos[Data de Validade],0),5),""))</f>
        <v/>
      </c>
      <c r="Z96" s="90" t="str">
        <f t="array" ref="Z96">IF($C96="","",IFERROR(INDEX(tbLanTreinamentos[],MATCH(LARGE(IF(IF(tbLanTreinamentos[Nome]=$C96,tbLanTreinamentos[Treinamento])=Z$7,tbLanTreinamentos[Data de Validade]),1),tbLanTreinamentos[Data de Validade],0),5),""))</f>
        <v/>
      </c>
    </row>
    <row r="97" spans="1:26" s="23" customFormat="1" ht="21.95" customHeight="1" x14ac:dyDescent="0.2">
      <c r="A97" s="8"/>
      <c r="B97" s="204">
        <v>90</v>
      </c>
      <c r="C97" s="241" t="str">
        <f>IF(CadFun!D97="","",CadFun!D97)</f>
        <v/>
      </c>
      <c r="D97" s="92" t="str">
        <f>IF($C97="","",IFERROR(INDEX(tbFuncionarios[],MATCH($C97,tbFuncionarios[Nome],0),2),""))</f>
        <v/>
      </c>
      <c r="E97" s="92" t="str">
        <f>IF($C97="","",IFERROR(INDEX(tbFuncionarios[],MATCH($C97,tbFuncionarios[Nome],0),23),""))</f>
        <v/>
      </c>
      <c r="F97" s="92" t="str">
        <f t="shared" ca="1" si="13"/>
        <v/>
      </c>
      <c r="G97" s="92" t="str">
        <f t="shared" ca="1" si="14"/>
        <v/>
      </c>
      <c r="H97" s="92" t="str">
        <f t="shared" ca="1" si="15"/>
        <v/>
      </c>
      <c r="I97" s="92" t="str">
        <f t="shared" ca="1" si="16"/>
        <v/>
      </c>
      <c r="J97" s="92" t="str">
        <f t="shared" ca="1" si="17"/>
        <v/>
      </c>
      <c r="K97" s="92" t="str">
        <f t="shared" ca="1" si="18"/>
        <v/>
      </c>
      <c r="L97" s="91" t="str">
        <f t="shared" ca="1" si="19"/>
        <v/>
      </c>
      <c r="M97" s="91" t="str">
        <f t="shared" ca="1" si="20"/>
        <v/>
      </c>
      <c r="N97" s="92" t="str">
        <f t="shared" ca="1" si="21"/>
        <v/>
      </c>
      <c r="O97" s="92" t="str">
        <f t="shared" ca="1" si="22"/>
        <v/>
      </c>
      <c r="Q97" s="90" t="str">
        <f t="array" ref="Q97">IF($C97="","",IFERROR(INDEX(tbLanTreinamentos[],MATCH(LARGE(IF(IF(tbLanTreinamentos[Nome]=$C97,tbLanTreinamentos[Treinamento])=Q$7,tbLanTreinamentos[Data de Validade]),1),tbLanTreinamentos[Data de Validade],0),5),""))</f>
        <v/>
      </c>
      <c r="R97" s="90" t="str">
        <f t="array" ref="R97">IF($C97="","",IFERROR(INDEX(tbLanTreinamentos[],MATCH(LARGE(IF(IF(tbLanTreinamentos[Nome]=$C97,tbLanTreinamentos[Treinamento])=R$7,tbLanTreinamentos[Data de Validade]),1),tbLanTreinamentos[Data de Validade],0),5),""))</f>
        <v/>
      </c>
      <c r="S97" s="90" t="str">
        <f t="array" ref="S97">IF($C97="","",IFERROR(INDEX(tbLanTreinamentos[],MATCH(LARGE(IF(IF(tbLanTreinamentos[Nome]=$C97,tbLanTreinamentos[Treinamento])=S$7,tbLanTreinamentos[Data de Validade]),1),tbLanTreinamentos[Data de Validade],0),5),""))</f>
        <v/>
      </c>
      <c r="T97" s="90" t="str">
        <f t="array" ref="T97">IF($C97="","",IFERROR(INDEX(tbLanTreinamentos[],MATCH(LARGE(IF(IF(tbLanTreinamentos[Nome]=$C97,tbLanTreinamentos[Treinamento])=T$7,tbLanTreinamentos[Data de Validade]),1),tbLanTreinamentos[Data de Validade],0),5),""))</f>
        <v/>
      </c>
      <c r="U97" s="90" t="str">
        <f t="array" ref="U97">IF($C97="","",IFERROR(INDEX(tbLanTreinamentos[],MATCH(LARGE(IF(IF(tbLanTreinamentos[Nome]=$C97,tbLanTreinamentos[Treinamento])=U$7,tbLanTreinamentos[Data de Validade]),1),tbLanTreinamentos[Data de Validade],0),5),""))</f>
        <v/>
      </c>
      <c r="V97" s="90" t="str">
        <f t="array" ref="V97">IF($C97="","",IFERROR(INDEX(tbLanTreinamentos[],MATCH(LARGE(IF(IF(tbLanTreinamentos[Nome]=$C97,tbLanTreinamentos[Treinamento])=V$7,tbLanTreinamentos[Data de Validade]),1),tbLanTreinamentos[Data de Validade],0),5),""))</f>
        <v/>
      </c>
      <c r="W97" s="90" t="str">
        <f t="array" ref="W97">IF($C97="","",IFERROR(INDEX(tbLanTreinamentos[],MATCH(LARGE(IF(IF(tbLanTreinamentos[Nome]=$C97,tbLanTreinamentos[Treinamento])=W$7,tbLanTreinamentos[Data de Validade]),1),tbLanTreinamentos[Data de Validade],0),5),""))</f>
        <v/>
      </c>
      <c r="X97" s="90" t="str">
        <f t="array" ref="X97">IF($C97="","",IFERROR(INDEX(tbLanTreinamentos[],MATCH(LARGE(IF(IF(tbLanTreinamentos[Nome]=$C97,tbLanTreinamentos[Treinamento])=X$7,tbLanTreinamentos[Data de Validade]),1),tbLanTreinamentos[Data de Validade],0),5),""))</f>
        <v/>
      </c>
      <c r="Y97" s="90" t="str">
        <f t="array" ref="Y97">IF($C97="","",IFERROR(INDEX(tbLanTreinamentos[],MATCH(LARGE(IF(IF(tbLanTreinamentos[Nome]=$C97,tbLanTreinamentos[Treinamento])=Y$7,tbLanTreinamentos[Data de Validade]),1),tbLanTreinamentos[Data de Validade],0),5),""))</f>
        <v/>
      </c>
      <c r="Z97" s="90" t="str">
        <f t="array" ref="Z97">IF($C97="","",IFERROR(INDEX(tbLanTreinamentos[],MATCH(LARGE(IF(IF(tbLanTreinamentos[Nome]=$C97,tbLanTreinamentos[Treinamento])=Z$7,tbLanTreinamentos[Data de Validade]),1),tbLanTreinamentos[Data de Validade],0),5),""))</f>
        <v/>
      </c>
    </row>
    <row r="98" spans="1:26" s="23" customFormat="1" ht="21.95" customHeight="1" x14ac:dyDescent="0.2">
      <c r="A98" s="8"/>
      <c r="B98" s="204">
        <v>91</v>
      </c>
      <c r="C98" s="241" t="str">
        <f>IF(CadFun!D98="","",CadFun!D98)</f>
        <v/>
      </c>
      <c r="D98" s="92" t="str">
        <f>IF($C98="","",IFERROR(INDEX(tbFuncionarios[],MATCH($C98,tbFuncionarios[Nome],0),2),""))</f>
        <v/>
      </c>
      <c r="E98" s="92" t="str">
        <f>IF($C98="","",IFERROR(INDEX(tbFuncionarios[],MATCH($C98,tbFuncionarios[Nome],0),23),""))</f>
        <v/>
      </c>
      <c r="F98" s="92" t="str">
        <f t="shared" ca="1" si="13"/>
        <v/>
      </c>
      <c r="G98" s="92" t="str">
        <f t="shared" ca="1" si="14"/>
        <v/>
      </c>
      <c r="H98" s="92" t="str">
        <f t="shared" ca="1" si="15"/>
        <v/>
      </c>
      <c r="I98" s="92" t="str">
        <f t="shared" ca="1" si="16"/>
        <v/>
      </c>
      <c r="J98" s="92" t="str">
        <f t="shared" ca="1" si="17"/>
        <v/>
      </c>
      <c r="K98" s="92" t="str">
        <f t="shared" ca="1" si="18"/>
        <v/>
      </c>
      <c r="L98" s="91" t="str">
        <f t="shared" ca="1" si="19"/>
        <v/>
      </c>
      <c r="M98" s="91" t="str">
        <f t="shared" ca="1" si="20"/>
        <v/>
      </c>
      <c r="N98" s="92" t="str">
        <f t="shared" ca="1" si="21"/>
        <v/>
      </c>
      <c r="O98" s="92" t="str">
        <f t="shared" ca="1" si="22"/>
        <v/>
      </c>
      <c r="Q98" s="90" t="str">
        <f t="array" ref="Q98">IF($C98="","",IFERROR(INDEX(tbLanTreinamentos[],MATCH(LARGE(IF(IF(tbLanTreinamentos[Nome]=$C98,tbLanTreinamentos[Treinamento])=Q$7,tbLanTreinamentos[Data de Validade]),1),tbLanTreinamentos[Data de Validade],0),5),""))</f>
        <v/>
      </c>
      <c r="R98" s="90" t="str">
        <f t="array" ref="R98">IF($C98="","",IFERROR(INDEX(tbLanTreinamentos[],MATCH(LARGE(IF(IF(tbLanTreinamentos[Nome]=$C98,tbLanTreinamentos[Treinamento])=R$7,tbLanTreinamentos[Data de Validade]),1),tbLanTreinamentos[Data de Validade],0),5),""))</f>
        <v/>
      </c>
      <c r="S98" s="90" t="str">
        <f t="array" ref="S98">IF($C98="","",IFERROR(INDEX(tbLanTreinamentos[],MATCH(LARGE(IF(IF(tbLanTreinamentos[Nome]=$C98,tbLanTreinamentos[Treinamento])=S$7,tbLanTreinamentos[Data de Validade]),1),tbLanTreinamentos[Data de Validade],0),5),""))</f>
        <v/>
      </c>
      <c r="T98" s="90" t="str">
        <f t="array" ref="T98">IF($C98="","",IFERROR(INDEX(tbLanTreinamentos[],MATCH(LARGE(IF(IF(tbLanTreinamentos[Nome]=$C98,tbLanTreinamentos[Treinamento])=T$7,tbLanTreinamentos[Data de Validade]),1),tbLanTreinamentos[Data de Validade],0),5),""))</f>
        <v/>
      </c>
      <c r="U98" s="90" t="str">
        <f t="array" ref="U98">IF($C98="","",IFERROR(INDEX(tbLanTreinamentos[],MATCH(LARGE(IF(IF(tbLanTreinamentos[Nome]=$C98,tbLanTreinamentos[Treinamento])=U$7,tbLanTreinamentos[Data de Validade]),1),tbLanTreinamentos[Data de Validade],0),5),""))</f>
        <v/>
      </c>
      <c r="V98" s="90" t="str">
        <f t="array" ref="V98">IF($C98="","",IFERROR(INDEX(tbLanTreinamentos[],MATCH(LARGE(IF(IF(tbLanTreinamentos[Nome]=$C98,tbLanTreinamentos[Treinamento])=V$7,tbLanTreinamentos[Data de Validade]),1),tbLanTreinamentos[Data de Validade],0),5),""))</f>
        <v/>
      </c>
      <c r="W98" s="90" t="str">
        <f t="array" ref="W98">IF($C98="","",IFERROR(INDEX(tbLanTreinamentos[],MATCH(LARGE(IF(IF(tbLanTreinamentos[Nome]=$C98,tbLanTreinamentos[Treinamento])=W$7,tbLanTreinamentos[Data de Validade]),1),tbLanTreinamentos[Data de Validade],0),5),""))</f>
        <v/>
      </c>
      <c r="X98" s="90" t="str">
        <f t="array" ref="X98">IF($C98="","",IFERROR(INDEX(tbLanTreinamentos[],MATCH(LARGE(IF(IF(tbLanTreinamentos[Nome]=$C98,tbLanTreinamentos[Treinamento])=X$7,tbLanTreinamentos[Data de Validade]),1),tbLanTreinamentos[Data de Validade],0),5),""))</f>
        <v/>
      </c>
      <c r="Y98" s="90" t="str">
        <f t="array" ref="Y98">IF($C98="","",IFERROR(INDEX(tbLanTreinamentos[],MATCH(LARGE(IF(IF(tbLanTreinamentos[Nome]=$C98,tbLanTreinamentos[Treinamento])=Y$7,tbLanTreinamentos[Data de Validade]),1),tbLanTreinamentos[Data de Validade],0),5),""))</f>
        <v/>
      </c>
      <c r="Z98" s="90" t="str">
        <f t="array" ref="Z98">IF($C98="","",IFERROR(INDEX(tbLanTreinamentos[],MATCH(LARGE(IF(IF(tbLanTreinamentos[Nome]=$C98,tbLanTreinamentos[Treinamento])=Z$7,tbLanTreinamentos[Data de Validade]),1),tbLanTreinamentos[Data de Validade],0),5),""))</f>
        <v/>
      </c>
    </row>
    <row r="99" spans="1:26" s="23" customFormat="1" ht="21.95" customHeight="1" x14ac:dyDescent="0.2">
      <c r="A99" s="8"/>
      <c r="B99" s="204">
        <v>92</v>
      </c>
      <c r="C99" s="241" t="str">
        <f>IF(CadFun!D99="","",CadFun!D99)</f>
        <v/>
      </c>
      <c r="D99" s="92" t="str">
        <f>IF($C99="","",IFERROR(INDEX(tbFuncionarios[],MATCH($C99,tbFuncionarios[Nome],0),2),""))</f>
        <v/>
      </c>
      <c r="E99" s="92" t="str">
        <f>IF($C99="","",IFERROR(INDEX(tbFuncionarios[],MATCH($C99,tbFuncionarios[Nome],0),23),""))</f>
        <v/>
      </c>
      <c r="F99" s="92" t="str">
        <f t="shared" ca="1" si="13"/>
        <v/>
      </c>
      <c r="G99" s="92" t="str">
        <f t="shared" ca="1" si="14"/>
        <v/>
      </c>
      <c r="H99" s="92" t="str">
        <f t="shared" ca="1" si="15"/>
        <v/>
      </c>
      <c r="I99" s="92" t="str">
        <f t="shared" ca="1" si="16"/>
        <v/>
      </c>
      <c r="J99" s="92" t="str">
        <f t="shared" ca="1" si="17"/>
        <v/>
      </c>
      <c r="K99" s="92" t="str">
        <f t="shared" ca="1" si="18"/>
        <v/>
      </c>
      <c r="L99" s="91" t="str">
        <f t="shared" ca="1" si="19"/>
        <v/>
      </c>
      <c r="M99" s="91" t="str">
        <f t="shared" ca="1" si="20"/>
        <v/>
      </c>
      <c r="N99" s="92" t="str">
        <f t="shared" ca="1" si="21"/>
        <v/>
      </c>
      <c r="O99" s="92" t="str">
        <f t="shared" ca="1" si="22"/>
        <v/>
      </c>
      <c r="Q99" s="90" t="str">
        <f t="array" ref="Q99">IF($C99="","",IFERROR(INDEX(tbLanTreinamentos[],MATCH(LARGE(IF(IF(tbLanTreinamentos[Nome]=$C99,tbLanTreinamentos[Treinamento])=Q$7,tbLanTreinamentos[Data de Validade]),1),tbLanTreinamentos[Data de Validade],0),5),""))</f>
        <v/>
      </c>
      <c r="R99" s="90" t="str">
        <f t="array" ref="R99">IF($C99="","",IFERROR(INDEX(tbLanTreinamentos[],MATCH(LARGE(IF(IF(tbLanTreinamentos[Nome]=$C99,tbLanTreinamentos[Treinamento])=R$7,tbLanTreinamentos[Data de Validade]),1),tbLanTreinamentos[Data de Validade],0),5),""))</f>
        <v/>
      </c>
      <c r="S99" s="90" t="str">
        <f t="array" ref="S99">IF($C99="","",IFERROR(INDEX(tbLanTreinamentos[],MATCH(LARGE(IF(IF(tbLanTreinamentos[Nome]=$C99,tbLanTreinamentos[Treinamento])=S$7,tbLanTreinamentos[Data de Validade]),1),tbLanTreinamentos[Data de Validade],0),5),""))</f>
        <v/>
      </c>
      <c r="T99" s="90" t="str">
        <f t="array" ref="T99">IF($C99="","",IFERROR(INDEX(tbLanTreinamentos[],MATCH(LARGE(IF(IF(tbLanTreinamentos[Nome]=$C99,tbLanTreinamentos[Treinamento])=T$7,tbLanTreinamentos[Data de Validade]),1),tbLanTreinamentos[Data de Validade],0),5),""))</f>
        <v/>
      </c>
      <c r="U99" s="90" t="str">
        <f t="array" ref="U99">IF($C99="","",IFERROR(INDEX(tbLanTreinamentos[],MATCH(LARGE(IF(IF(tbLanTreinamentos[Nome]=$C99,tbLanTreinamentos[Treinamento])=U$7,tbLanTreinamentos[Data de Validade]),1),tbLanTreinamentos[Data de Validade],0),5),""))</f>
        <v/>
      </c>
      <c r="V99" s="90" t="str">
        <f t="array" ref="V99">IF($C99="","",IFERROR(INDEX(tbLanTreinamentos[],MATCH(LARGE(IF(IF(tbLanTreinamentos[Nome]=$C99,tbLanTreinamentos[Treinamento])=V$7,tbLanTreinamentos[Data de Validade]),1),tbLanTreinamentos[Data de Validade],0),5),""))</f>
        <v/>
      </c>
      <c r="W99" s="90" t="str">
        <f t="array" ref="W99">IF($C99="","",IFERROR(INDEX(tbLanTreinamentos[],MATCH(LARGE(IF(IF(tbLanTreinamentos[Nome]=$C99,tbLanTreinamentos[Treinamento])=W$7,tbLanTreinamentos[Data de Validade]),1),tbLanTreinamentos[Data de Validade],0),5),""))</f>
        <v/>
      </c>
      <c r="X99" s="90" t="str">
        <f t="array" ref="X99">IF($C99="","",IFERROR(INDEX(tbLanTreinamentos[],MATCH(LARGE(IF(IF(tbLanTreinamentos[Nome]=$C99,tbLanTreinamentos[Treinamento])=X$7,tbLanTreinamentos[Data de Validade]),1),tbLanTreinamentos[Data de Validade],0),5),""))</f>
        <v/>
      </c>
      <c r="Y99" s="90" t="str">
        <f t="array" ref="Y99">IF($C99="","",IFERROR(INDEX(tbLanTreinamentos[],MATCH(LARGE(IF(IF(tbLanTreinamentos[Nome]=$C99,tbLanTreinamentos[Treinamento])=Y$7,tbLanTreinamentos[Data de Validade]),1),tbLanTreinamentos[Data de Validade],0),5),""))</f>
        <v/>
      </c>
      <c r="Z99" s="90" t="str">
        <f t="array" ref="Z99">IF($C99="","",IFERROR(INDEX(tbLanTreinamentos[],MATCH(LARGE(IF(IF(tbLanTreinamentos[Nome]=$C99,tbLanTreinamentos[Treinamento])=Z$7,tbLanTreinamentos[Data de Validade]),1),tbLanTreinamentos[Data de Validade],0),5),""))</f>
        <v/>
      </c>
    </row>
    <row r="100" spans="1:26" s="23" customFormat="1" ht="21.95" customHeight="1" x14ac:dyDescent="0.2">
      <c r="A100" s="8"/>
      <c r="B100" s="204">
        <v>93</v>
      </c>
      <c r="C100" s="241" t="str">
        <f>IF(CadFun!D100="","",CadFun!D100)</f>
        <v/>
      </c>
      <c r="D100" s="92" t="str">
        <f>IF($C100="","",IFERROR(INDEX(tbFuncionarios[],MATCH($C100,tbFuncionarios[Nome],0),2),""))</f>
        <v/>
      </c>
      <c r="E100" s="92" t="str">
        <f>IF($C100="","",IFERROR(INDEX(tbFuncionarios[],MATCH($C100,tbFuncionarios[Nome],0),23),""))</f>
        <v/>
      </c>
      <c r="F100" s="92" t="str">
        <f t="shared" ca="1" si="13"/>
        <v/>
      </c>
      <c r="G100" s="92" t="str">
        <f t="shared" ca="1" si="14"/>
        <v/>
      </c>
      <c r="H100" s="92" t="str">
        <f t="shared" ca="1" si="15"/>
        <v/>
      </c>
      <c r="I100" s="92" t="str">
        <f t="shared" ca="1" si="16"/>
        <v/>
      </c>
      <c r="J100" s="92" t="str">
        <f t="shared" ca="1" si="17"/>
        <v/>
      </c>
      <c r="K100" s="92" t="str">
        <f t="shared" ca="1" si="18"/>
        <v/>
      </c>
      <c r="L100" s="91" t="str">
        <f t="shared" ca="1" si="19"/>
        <v/>
      </c>
      <c r="M100" s="91" t="str">
        <f t="shared" ca="1" si="20"/>
        <v/>
      </c>
      <c r="N100" s="92" t="str">
        <f t="shared" ca="1" si="21"/>
        <v/>
      </c>
      <c r="O100" s="92" t="str">
        <f t="shared" ca="1" si="22"/>
        <v/>
      </c>
      <c r="Q100" s="90" t="str">
        <f t="array" ref="Q100">IF($C100="","",IFERROR(INDEX(tbLanTreinamentos[],MATCH(LARGE(IF(IF(tbLanTreinamentos[Nome]=$C100,tbLanTreinamentos[Treinamento])=Q$7,tbLanTreinamentos[Data de Validade]),1),tbLanTreinamentos[Data de Validade],0),5),""))</f>
        <v/>
      </c>
      <c r="R100" s="90" t="str">
        <f t="array" ref="R100">IF($C100="","",IFERROR(INDEX(tbLanTreinamentos[],MATCH(LARGE(IF(IF(tbLanTreinamentos[Nome]=$C100,tbLanTreinamentos[Treinamento])=R$7,tbLanTreinamentos[Data de Validade]),1),tbLanTreinamentos[Data de Validade],0),5),""))</f>
        <v/>
      </c>
      <c r="S100" s="90" t="str">
        <f t="array" ref="S100">IF($C100="","",IFERROR(INDEX(tbLanTreinamentos[],MATCH(LARGE(IF(IF(tbLanTreinamentos[Nome]=$C100,tbLanTreinamentos[Treinamento])=S$7,tbLanTreinamentos[Data de Validade]),1),tbLanTreinamentos[Data de Validade],0),5),""))</f>
        <v/>
      </c>
      <c r="T100" s="90" t="str">
        <f t="array" ref="T100">IF($C100="","",IFERROR(INDEX(tbLanTreinamentos[],MATCH(LARGE(IF(IF(tbLanTreinamentos[Nome]=$C100,tbLanTreinamentos[Treinamento])=T$7,tbLanTreinamentos[Data de Validade]),1),tbLanTreinamentos[Data de Validade],0),5),""))</f>
        <v/>
      </c>
      <c r="U100" s="90" t="str">
        <f t="array" ref="U100">IF($C100="","",IFERROR(INDEX(tbLanTreinamentos[],MATCH(LARGE(IF(IF(tbLanTreinamentos[Nome]=$C100,tbLanTreinamentos[Treinamento])=U$7,tbLanTreinamentos[Data de Validade]),1),tbLanTreinamentos[Data de Validade],0),5),""))</f>
        <v/>
      </c>
      <c r="V100" s="90" t="str">
        <f t="array" ref="V100">IF($C100="","",IFERROR(INDEX(tbLanTreinamentos[],MATCH(LARGE(IF(IF(tbLanTreinamentos[Nome]=$C100,tbLanTreinamentos[Treinamento])=V$7,tbLanTreinamentos[Data de Validade]),1),tbLanTreinamentos[Data de Validade],0),5),""))</f>
        <v/>
      </c>
      <c r="W100" s="90" t="str">
        <f t="array" ref="W100">IF($C100="","",IFERROR(INDEX(tbLanTreinamentos[],MATCH(LARGE(IF(IF(tbLanTreinamentos[Nome]=$C100,tbLanTreinamentos[Treinamento])=W$7,tbLanTreinamentos[Data de Validade]),1),tbLanTreinamentos[Data de Validade],0),5),""))</f>
        <v/>
      </c>
      <c r="X100" s="90" t="str">
        <f t="array" ref="X100">IF($C100="","",IFERROR(INDEX(tbLanTreinamentos[],MATCH(LARGE(IF(IF(tbLanTreinamentos[Nome]=$C100,tbLanTreinamentos[Treinamento])=X$7,tbLanTreinamentos[Data de Validade]),1),tbLanTreinamentos[Data de Validade],0),5),""))</f>
        <v/>
      </c>
      <c r="Y100" s="90" t="str">
        <f t="array" ref="Y100">IF($C100="","",IFERROR(INDEX(tbLanTreinamentos[],MATCH(LARGE(IF(IF(tbLanTreinamentos[Nome]=$C100,tbLanTreinamentos[Treinamento])=Y$7,tbLanTreinamentos[Data de Validade]),1),tbLanTreinamentos[Data de Validade],0),5),""))</f>
        <v/>
      </c>
      <c r="Z100" s="90" t="str">
        <f t="array" ref="Z100">IF($C100="","",IFERROR(INDEX(tbLanTreinamentos[],MATCH(LARGE(IF(IF(tbLanTreinamentos[Nome]=$C100,tbLanTreinamentos[Treinamento])=Z$7,tbLanTreinamentos[Data de Validade]),1),tbLanTreinamentos[Data de Validade],0),5),""))</f>
        <v/>
      </c>
    </row>
    <row r="101" spans="1:26" s="23" customFormat="1" ht="21.95" customHeight="1" x14ac:dyDescent="0.2">
      <c r="A101" s="8"/>
      <c r="B101" s="204">
        <v>94</v>
      </c>
      <c r="C101" s="241" t="str">
        <f>IF(CadFun!D101="","",CadFun!D101)</f>
        <v/>
      </c>
      <c r="D101" s="92" t="str">
        <f>IF($C101="","",IFERROR(INDEX(tbFuncionarios[],MATCH($C101,tbFuncionarios[Nome],0),2),""))</f>
        <v/>
      </c>
      <c r="E101" s="92" t="str">
        <f>IF($C101="","",IFERROR(INDEX(tbFuncionarios[],MATCH($C101,tbFuncionarios[Nome],0),23),""))</f>
        <v/>
      </c>
      <c r="F101" s="92" t="str">
        <f t="shared" ca="1" si="13"/>
        <v/>
      </c>
      <c r="G101" s="92" t="str">
        <f t="shared" ca="1" si="14"/>
        <v/>
      </c>
      <c r="H101" s="92" t="str">
        <f t="shared" ca="1" si="15"/>
        <v/>
      </c>
      <c r="I101" s="92" t="str">
        <f t="shared" ca="1" si="16"/>
        <v/>
      </c>
      <c r="J101" s="92" t="str">
        <f t="shared" ca="1" si="17"/>
        <v/>
      </c>
      <c r="K101" s="92" t="str">
        <f t="shared" ca="1" si="18"/>
        <v/>
      </c>
      <c r="L101" s="91" t="str">
        <f t="shared" ca="1" si="19"/>
        <v/>
      </c>
      <c r="M101" s="91" t="str">
        <f t="shared" ca="1" si="20"/>
        <v/>
      </c>
      <c r="N101" s="92" t="str">
        <f t="shared" ca="1" si="21"/>
        <v/>
      </c>
      <c r="O101" s="92" t="str">
        <f t="shared" ca="1" si="22"/>
        <v/>
      </c>
      <c r="Q101" s="90" t="str">
        <f t="array" ref="Q101">IF($C101="","",IFERROR(INDEX(tbLanTreinamentos[],MATCH(LARGE(IF(IF(tbLanTreinamentos[Nome]=$C101,tbLanTreinamentos[Treinamento])=Q$7,tbLanTreinamentos[Data de Validade]),1),tbLanTreinamentos[Data de Validade],0),5),""))</f>
        <v/>
      </c>
      <c r="R101" s="90" t="str">
        <f t="array" ref="R101">IF($C101="","",IFERROR(INDEX(tbLanTreinamentos[],MATCH(LARGE(IF(IF(tbLanTreinamentos[Nome]=$C101,tbLanTreinamentos[Treinamento])=R$7,tbLanTreinamentos[Data de Validade]),1),tbLanTreinamentos[Data de Validade],0),5),""))</f>
        <v/>
      </c>
      <c r="S101" s="90" t="str">
        <f t="array" ref="S101">IF($C101="","",IFERROR(INDEX(tbLanTreinamentos[],MATCH(LARGE(IF(IF(tbLanTreinamentos[Nome]=$C101,tbLanTreinamentos[Treinamento])=S$7,tbLanTreinamentos[Data de Validade]),1),tbLanTreinamentos[Data de Validade],0),5),""))</f>
        <v/>
      </c>
      <c r="T101" s="90" t="str">
        <f t="array" ref="T101">IF($C101="","",IFERROR(INDEX(tbLanTreinamentos[],MATCH(LARGE(IF(IF(tbLanTreinamentos[Nome]=$C101,tbLanTreinamentos[Treinamento])=T$7,tbLanTreinamentos[Data de Validade]),1),tbLanTreinamentos[Data de Validade],0),5),""))</f>
        <v/>
      </c>
      <c r="U101" s="90" t="str">
        <f t="array" ref="U101">IF($C101="","",IFERROR(INDEX(tbLanTreinamentos[],MATCH(LARGE(IF(IF(tbLanTreinamentos[Nome]=$C101,tbLanTreinamentos[Treinamento])=U$7,tbLanTreinamentos[Data de Validade]),1),tbLanTreinamentos[Data de Validade],0),5),""))</f>
        <v/>
      </c>
      <c r="V101" s="90" t="str">
        <f t="array" ref="V101">IF($C101="","",IFERROR(INDEX(tbLanTreinamentos[],MATCH(LARGE(IF(IF(tbLanTreinamentos[Nome]=$C101,tbLanTreinamentos[Treinamento])=V$7,tbLanTreinamentos[Data de Validade]),1),tbLanTreinamentos[Data de Validade],0),5),""))</f>
        <v/>
      </c>
      <c r="W101" s="90" t="str">
        <f t="array" ref="W101">IF($C101="","",IFERROR(INDEX(tbLanTreinamentos[],MATCH(LARGE(IF(IF(tbLanTreinamentos[Nome]=$C101,tbLanTreinamentos[Treinamento])=W$7,tbLanTreinamentos[Data de Validade]),1),tbLanTreinamentos[Data de Validade],0),5),""))</f>
        <v/>
      </c>
      <c r="X101" s="90" t="str">
        <f t="array" ref="X101">IF($C101="","",IFERROR(INDEX(tbLanTreinamentos[],MATCH(LARGE(IF(IF(tbLanTreinamentos[Nome]=$C101,tbLanTreinamentos[Treinamento])=X$7,tbLanTreinamentos[Data de Validade]),1),tbLanTreinamentos[Data de Validade],0),5),""))</f>
        <v/>
      </c>
      <c r="Y101" s="90" t="str">
        <f t="array" ref="Y101">IF($C101="","",IFERROR(INDEX(tbLanTreinamentos[],MATCH(LARGE(IF(IF(tbLanTreinamentos[Nome]=$C101,tbLanTreinamentos[Treinamento])=Y$7,tbLanTreinamentos[Data de Validade]),1),tbLanTreinamentos[Data de Validade],0),5),""))</f>
        <v/>
      </c>
      <c r="Z101" s="90" t="str">
        <f t="array" ref="Z101">IF($C101="","",IFERROR(INDEX(tbLanTreinamentos[],MATCH(LARGE(IF(IF(tbLanTreinamentos[Nome]=$C101,tbLanTreinamentos[Treinamento])=Z$7,tbLanTreinamentos[Data de Validade]),1),tbLanTreinamentos[Data de Validade],0),5),""))</f>
        <v/>
      </c>
    </row>
    <row r="102" spans="1:26" s="23" customFormat="1" ht="21.95" customHeight="1" x14ac:dyDescent="0.2">
      <c r="A102" s="8"/>
      <c r="B102" s="204">
        <v>95</v>
      </c>
      <c r="C102" s="241" t="str">
        <f>IF(CadFun!D102="","",CadFun!D102)</f>
        <v/>
      </c>
      <c r="D102" s="92" t="str">
        <f>IF($C102="","",IFERROR(INDEX(tbFuncionarios[],MATCH($C102,tbFuncionarios[Nome],0),2),""))</f>
        <v/>
      </c>
      <c r="E102" s="92" t="str">
        <f>IF($C102="","",IFERROR(INDEX(tbFuncionarios[],MATCH($C102,tbFuncionarios[Nome],0),23),""))</f>
        <v/>
      </c>
      <c r="F102" s="92" t="str">
        <f t="shared" ca="1" si="13"/>
        <v/>
      </c>
      <c r="G102" s="92" t="str">
        <f t="shared" ca="1" si="14"/>
        <v/>
      </c>
      <c r="H102" s="92" t="str">
        <f t="shared" ca="1" si="15"/>
        <v/>
      </c>
      <c r="I102" s="92" t="str">
        <f t="shared" ca="1" si="16"/>
        <v/>
      </c>
      <c r="J102" s="92" t="str">
        <f t="shared" ca="1" si="17"/>
        <v/>
      </c>
      <c r="K102" s="92" t="str">
        <f t="shared" ca="1" si="18"/>
        <v/>
      </c>
      <c r="L102" s="91" t="str">
        <f t="shared" ca="1" si="19"/>
        <v/>
      </c>
      <c r="M102" s="91" t="str">
        <f t="shared" ca="1" si="20"/>
        <v/>
      </c>
      <c r="N102" s="92" t="str">
        <f t="shared" ca="1" si="21"/>
        <v/>
      </c>
      <c r="O102" s="92" t="str">
        <f t="shared" ca="1" si="22"/>
        <v/>
      </c>
      <c r="Q102" s="90" t="str">
        <f t="array" ref="Q102">IF($C102="","",IFERROR(INDEX(tbLanTreinamentos[],MATCH(LARGE(IF(IF(tbLanTreinamentos[Nome]=$C102,tbLanTreinamentos[Treinamento])=Q$7,tbLanTreinamentos[Data de Validade]),1),tbLanTreinamentos[Data de Validade],0),5),""))</f>
        <v/>
      </c>
      <c r="R102" s="90" t="str">
        <f t="array" ref="R102">IF($C102="","",IFERROR(INDEX(tbLanTreinamentos[],MATCH(LARGE(IF(IF(tbLanTreinamentos[Nome]=$C102,tbLanTreinamentos[Treinamento])=R$7,tbLanTreinamentos[Data de Validade]),1),tbLanTreinamentos[Data de Validade],0),5),""))</f>
        <v/>
      </c>
      <c r="S102" s="90" t="str">
        <f t="array" ref="S102">IF($C102="","",IFERROR(INDEX(tbLanTreinamentos[],MATCH(LARGE(IF(IF(tbLanTreinamentos[Nome]=$C102,tbLanTreinamentos[Treinamento])=S$7,tbLanTreinamentos[Data de Validade]),1),tbLanTreinamentos[Data de Validade],0),5),""))</f>
        <v/>
      </c>
      <c r="T102" s="90" t="str">
        <f t="array" ref="T102">IF($C102="","",IFERROR(INDEX(tbLanTreinamentos[],MATCH(LARGE(IF(IF(tbLanTreinamentos[Nome]=$C102,tbLanTreinamentos[Treinamento])=T$7,tbLanTreinamentos[Data de Validade]),1),tbLanTreinamentos[Data de Validade],0),5),""))</f>
        <v/>
      </c>
      <c r="U102" s="90" t="str">
        <f t="array" ref="U102">IF($C102="","",IFERROR(INDEX(tbLanTreinamentos[],MATCH(LARGE(IF(IF(tbLanTreinamentos[Nome]=$C102,tbLanTreinamentos[Treinamento])=U$7,tbLanTreinamentos[Data de Validade]),1),tbLanTreinamentos[Data de Validade],0),5),""))</f>
        <v/>
      </c>
      <c r="V102" s="90" t="str">
        <f t="array" ref="V102">IF($C102="","",IFERROR(INDEX(tbLanTreinamentos[],MATCH(LARGE(IF(IF(tbLanTreinamentos[Nome]=$C102,tbLanTreinamentos[Treinamento])=V$7,tbLanTreinamentos[Data de Validade]),1),tbLanTreinamentos[Data de Validade],0),5),""))</f>
        <v/>
      </c>
      <c r="W102" s="90" t="str">
        <f t="array" ref="W102">IF($C102="","",IFERROR(INDEX(tbLanTreinamentos[],MATCH(LARGE(IF(IF(tbLanTreinamentos[Nome]=$C102,tbLanTreinamentos[Treinamento])=W$7,tbLanTreinamentos[Data de Validade]),1),tbLanTreinamentos[Data de Validade],0),5),""))</f>
        <v/>
      </c>
      <c r="X102" s="90" t="str">
        <f t="array" ref="X102">IF($C102="","",IFERROR(INDEX(tbLanTreinamentos[],MATCH(LARGE(IF(IF(tbLanTreinamentos[Nome]=$C102,tbLanTreinamentos[Treinamento])=X$7,tbLanTreinamentos[Data de Validade]),1),tbLanTreinamentos[Data de Validade],0),5),""))</f>
        <v/>
      </c>
      <c r="Y102" s="90" t="str">
        <f t="array" ref="Y102">IF($C102="","",IFERROR(INDEX(tbLanTreinamentos[],MATCH(LARGE(IF(IF(tbLanTreinamentos[Nome]=$C102,tbLanTreinamentos[Treinamento])=Y$7,tbLanTreinamentos[Data de Validade]),1),tbLanTreinamentos[Data de Validade],0),5),""))</f>
        <v/>
      </c>
      <c r="Z102" s="90" t="str">
        <f t="array" ref="Z102">IF($C102="","",IFERROR(INDEX(tbLanTreinamentos[],MATCH(LARGE(IF(IF(tbLanTreinamentos[Nome]=$C102,tbLanTreinamentos[Treinamento])=Z$7,tbLanTreinamentos[Data de Validade]),1),tbLanTreinamentos[Data de Validade],0),5),""))</f>
        <v/>
      </c>
    </row>
    <row r="103" spans="1:26" s="23" customFormat="1" ht="21.95" customHeight="1" x14ac:dyDescent="0.2">
      <c r="A103" s="8"/>
      <c r="B103" s="204">
        <v>96</v>
      </c>
      <c r="C103" s="241" t="str">
        <f>IF(CadFun!D103="","",CadFun!D103)</f>
        <v/>
      </c>
      <c r="D103" s="92" t="str">
        <f>IF($C103="","",IFERROR(INDEX(tbFuncionarios[],MATCH($C103,tbFuncionarios[Nome],0),2),""))</f>
        <v/>
      </c>
      <c r="E103" s="92" t="str">
        <f>IF($C103="","",IFERROR(INDEX(tbFuncionarios[],MATCH($C103,tbFuncionarios[Nome],0),23),""))</f>
        <v/>
      </c>
      <c r="F103" s="92" t="str">
        <f t="shared" ca="1" si="13"/>
        <v/>
      </c>
      <c r="G103" s="92" t="str">
        <f t="shared" ca="1" si="14"/>
        <v/>
      </c>
      <c r="H103" s="92" t="str">
        <f t="shared" ca="1" si="15"/>
        <v/>
      </c>
      <c r="I103" s="92" t="str">
        <f t="shared" ca="1" si="16"/>
        <v/>
      </c>
      <c r="J103" s="92" t="str">
        <f t="shared" ca="1" si="17"/>
        <v/>
      </c>
      <c r="K103" s="92" t="str">
        <f t="shared" ca="1" si="18"/>
        <v/>
      </c>
      <c r="L103" s="91" t="str">
        <f t="shared" ca="1" si="19"/>
        <v/>
      </c>
      <c r="M103" s="91" t="str">
        <f t="shared" ca="1" si="20"/>
        <v/>
      </c>
      <c r="N103" s="92" t="str">
        <f t="shared" ca="1" si="21"/>
        <v/>
      </c>
      <c r="O103" s="92" t="str">
        <f t="shared" ca="1" si="22"/>
        <v/>
      </c>
      <c r="Q103" s="90" t="str">
        <f t="array" ref="Q103">IF($C103="","",IFERROR(INDEX(tbLanTreinamentos[],MATCH(LARGE(IF(IF(tbLanTreinamentos[Nome]=$C103,tbLanTreinamentos[Treinamento])=Q$7,tbLanTreinamentos[Data de Validade]),1),tbLanTreinamentos[Data de Validade],0),5),""))</f>
        <v/>
      </c>
      <c r="R103" s="90" t="str">
        <f t="array" ref="R103">IF($C103="","",IFERROR(INDEX(tbLanTreinamentos[],MATCH(LARGE(IF(IF(tbLanTreinamentos[Nome]=$C103,tbLanTreinamentos[Treinamento])=R$7,tbLanTreinamentos[Data de Validade]),1),tbLanTreinamentos[Data de Validade],0),5),""))</f>
        <v/>
      </c>
      <c r="S103" s="90" t="str">
        <f t="array" ref="S103">IF($C103="","",IFERROR(INDEX(tbLanTreinamentos[],MATCH(LARGE(IF(IF(tbLanTreinamentos[Nome]=$C103,tbLanTreinamentos[Treinamento])=S$7,tbLanTreinamentos[Data de Validade]),1),tbLanTreinamentos[Data de Validade],0),5),""))</f>
        <v/>
      </c>
      <c r="T103" s="90" t="str">
        <f t="array" ref="T103">IF($C103="","",IFERROR(INDEX(tbLanTreinamentos[],MATCH(LARGE(IF(IF(tbLanTreinamentos[Nome]=$C103,tbLanTreinamentos[Treinamento])=T$7,tbLanTreinamentos[Data de Validade]),1),tbLanTreinamentos[Data de Validade],0),5),""))</f>
        <v/>
      </c>
      <c r="U103" s="90" t="str">
        <f t="array" ref="U103">IF($C103="","",IFERROR(INDEX(tbLanTreinamentos[],MATCH(LARGE(IF(IF(tbLanTreinamentos[Nome]=$C103,tbLanTreinamentos[Treinamento])=U$7,tbLanTreinamentos[Data de Validade]),1),tbLanTreinamentos[Data de Validade],0),5),""))</f>
        <v/>
      </c>
      <c r="V103" s="90" t="str">
        <f t="array" ref="V103">IF($C103="","",IFERROR(INDEX(tbLanTreinamentos[],MATCH(LARGE(IF(IF(tbLanTreinamentos[Nome]=$C103,tbLanTreinamentos[Treinamento])=V$7,tbLanTreinamentos[Data de Validade]),1),tbLanTreinamentos[Data de Validade],0),5),""))</f>
        <v/>
      </c>
      <c r="W103" s="90" t="str">
        <f t="array" ref="W103">IF($C103="","",IFERROR(INDEX(tbLanTreinamentos[],MATCH(LARGE(IF(IF(tbLanTreinamentos[Nome]=$C103,tbLanTreinamentos[Treinamento])=W$7,tbLanTreinamentos[Data de Validade]),1),tbLanTreinamentos[Data de Validade],0),5),""))</f>
        <v/>
      </c>
      <c r="X103" s="90" t="str">
        <f t="array" ref="X103">IF($C103="","",IFERROR(INDEX(tbLanTreinamentos[],MATCH(LARGE(IF(IF(tbLanTreinamentos[Nome]=$C103,tbLanTreinamentos[Treinamento])=X$7,tbLanTreinamentos[Data de Validade]),1),tbLanTreinamentos[Data de Validade],0),5),""))</f>
        <v/>
      </c>
      <c r="Y103" s="90" t="str">
        <f t="array" ref="Y103">IF($C103="","",IFERROR(INDEX(tbLanTreinamentos[],MATCH(LARGE(IF(IF(tbLanTreinamentos[Nome]=$C103,tbLanTreinamentos[Treinamento])=Y$7,tbLanTreinamentos[Data de Validade]),1),tbLanTreinamentos[Data de Validade],0),5),""))</f>
        <v/>
      </c>
      <c r="Z103" s="90" t="str">
        <f t="array" ref="Z103">IF($C103="","",IFERROR(INDEX(tbLanTreinamentos[],MATCH(LARGE(IF(IF(tbLanTreinamentos[Nome]=$C103,tbLanTreinamentos[Treinamento])=Z$7,tbLanTreinamentos[Data de Validade]),1),tbLanTreinamentos[Data de Validade],0),5),""))</f>
        <v/>
      </c>
    </row>
    <row r="104" spans="1:26" s="23" customFormat="1" ht="21.95" customHeight="1" x14ac:dyDescent="0.2">
      <c r="A104" s="8"/>
      <c r="B104" s="204">
        <v>97</v>
      </c>
      <c r="C104" s="241" t="str">
        <f>IF(CadFun!D104="","",CadFun!D104)</f>
        <v/>
      </c>
      <c r="D104" s="92" t="str">
        <f>IF($C104="","",IFERROR(INDEX(tbFuncionarios[],MATCH($C104,tbFuncionarios[Nome],0),2),""))</f>
        <v/>
      </c>
      <c r="E104" s="92" t="str">
        <f>IF($C104="","",IFERROR(INDEX(tbFuncionarios[],MATCH($C104,tbFuncionarios[Nome],0),23),""))</f>
        <v/>
      </c>
      <c r="F104" s="92" t="str">
        <f t="shared" ca="1" si="13"/>
        <v/>
      </c>
      <c r="G104" s="92" t="str">
        <f t="shared" ca="1" si="14"/>
        <v/>
      </c>
      <c r="H104" s="92" t="str">
        <f t="shared" ca="1" si="15"/>
        <v/>
      </c>
      <c r="I104" s="92" t="str">
        <f t="shared" ca="1" si="16"/>
        <v/>
      </c>
      <c r="J104" s="92" t="str">
        <f t="shared" ca="1" si="17"/>
        <v/>
      </c>
      <c r="K104" s="92" t="str">
        <f t="shared" ca="1" si="18"/>
        <v/>
      </c>
      <c r="L104" s="91" t="str">
        <f t="shared" ca="1" si="19"/>
        <v/>
      </c>
      <c r="M104" s="91" t="str">
        <f t="shared" ca="1" si="20"/>
        <v/>
      </c>
      <c r="N104" s="92" t="str">
        <f t="shared" ca="1" si="21"/>
        <v/>
      </c>
      <c r="O104" s="92" t="str">
        <f t="shared" ca="1" si="22"/>
        <v/>
      </c>
      <c r="Q104" s="90" t="str">
        <f t="array" ref="Q104">IF($C104="","",IFERROR(INDEX(tbLanTreinamentos[],MATCH(LARGE(IF(IF(tbLanTreinamentos[Nome]=$C104,tbLanTreinamentos[Treinamento])=Q$7,tbLanTreinamentos[Data de Validade]),1),tbLanTreinamentos[Data de Validade],0),5),""))</f>
        <v/>
      </c>
      <c r="R104" s="90" t="str">
        <f t="array" ref="R104">IF($C104="","",IFERROR(INDEX(tbLanTreinamentos[],MATCH(LARGE(IF(IF(tbLanTreinamentos[Nome]=$C104,tbLanTreinamentos[Treinamento])=R$7,tbLanTreinamentos[Data de Validade]),1),tbLanTreinamentos[Data de Validade],0),5),""))</f>
        <v/>
      </c>
      <c r="S104" s="90" t="str">
        <f t="array" ref="S104">IF($C104="","",IFERROR(INDEX(tbLanTreinamentos[],MATCH(LARGE(IF(IF(tbLanTreinamentos[Nome]=$C104,tbLanTreinamentos[Treinamento])=S$7,tbLanTreinamentos[Data de Validade]),1),tbLanTreinamentos[Data de Validade],0),5),""))</f>
        <v/>
      </c>
      <c r="T104" s="90" t="str">
        <f t="array" ref="T104">IF($C104="","",IFERROR(INDEX(tbLanTreinamentos[],MATCH(LARGE(IF(IF(tbLanTreinamentos[Nome]=$C104,tbLanTreinamentos[Treinamento])=T$7,tbLanTreinamentos[Data de Validade]),1),tbLanTreinamentos[Data de Validade],0),5),""))</f>
        <v/>
      </c>
      <c r="U104" s="90" t="str">
        <f t="array" ref="U104">IF($C104="","",IFERROR(INDEX(tbLanTreinamentos[],MATCH(LARGE(IF(IF(tbLanTreinamentos[Nome]=$C104,tbLanTreinamentos[Treinamento])=U$7,tbLanTreinamentos[Data de Validade]),1),tbLanTreinamentos[Data de Validade],0),5),""))</f>
        <v/>
      </c>
      <c r="V104" s="90" t="str">
        <f t="array" ref="V104">IF($C104="","",IFERROR(INDEX(tbLanTreinamentos[],MATCH(LARGE(IF(IF(tbLanTreinamentos[Nome]=$C104,tbLanTreinamentos[Treinamento])=V$7,tbLanTreinamentos[Data de Validade]),1),tbLanTreinamentos[Data de Validade],0),5),""))</f>
        <v/>
      </c>
      <c r="W104" s="90" t="str">
        <f t="array" ref="W104">IF($C104="","",IFERROR(INDEX(tbLanTreinamentos[],MATCH(LARGE(IF(IF(tbLanTreinamentos[Nome]=$C104,tbLanTreinamentos[Treinamento])=W$7,tbLanTreinamentos[Data de Validade]),1),tbLanTreinamentos[Data de Validade],0),5),""))</f>
        <v/>
      </c>
      <c r="X104" s="90" t="str">
        <f t="array" ref="X104">IF($C104="","",IFERROR(INDEX(tbLanTreinamentos[],MATCH(LARGE(IF(IF(tbLanTreinamentos[Nome]=$C104,tbLanTreinamentos[Treinamento])=X$7,tbLanTreinamentos[Data de Validade]),1),tbLanTreinamentos[Data de Validade],0),5),""))</f>
        <v/>
      </c>
      <c r="Y104" s="90" t="str">
        <f t="array" ref="Y104">IF($C104="","",IFERROR(INDEX(tbLanTreinamentos[],MATCH(LARGE(IF(IF(tbLanTreinamentos[Nome]=$C104,tbLanTreinamentos[Treinamento])=Y$7,tbLanTreinamentos[Data de Validade]),1),tbLanTreinamentos[Data de Validade],0),5),""))</f>
        <v/>
      </c>
      <c r="Z104" s="90" t="str">
        <f t="array" ref="Z104">IF($C104="","",IFERROR(INDEX(tbLanTreinamentos[],MATCH(LARGE(IF(IF(tbLanTreinamentos[Nome]=$C104,tbLanTreinamentos[Treinamento])=Z$7,tbLanTreinamentos[Data de Validade]),1),tbLanTreinamentos[Data de Validade],0),5),""))</f>
        <v/>
      </c>
    </row>
    <row r="105" spans="1:26" s="23" customFormat="1" ht="21.95" customHeight="1" x14ac:dyDescent="0.2">
      <c r="A105" s="8"/>
      <c r="B105" s="204">
        <v>98</v>
      </c>
      <c r="C105" s="241" t="str">
        <f>IF(CadFun!D105="","",CadFun!D105)</f>
        <v/>
      </c>
      <c r="D105" s="92" t="str">
        <f>IF($C105="","",IFERROR(INDEX(tbFuncionarios[],MATCH($C105,tbFuncionarios[Nome],0),2),""))</f>
        <v/>
      </c>
      <c r="E105" s="92" t="str">
        <f>IF($C105="","",IFERROR(INDEX(tbFuncionarios[],MATCH($C105,tbFuncionarios[Nome],0),23),""))</f>
        <v/>
      </c>
      <c r="F105" s="92" t="str">
        <f t="shared" ca="1" si="13"/>
        <v/>
      </c>
      <c r="G105" s="92" t="str">
        <f t="shared" ca="1" si="14"/>
        <v/>
      </c>
      <c r="H105" s="92" t="str">
        <f t="shared" ca="1" si="15"/>
        <v/>
      </c>
      <c r="I105" s="92" t="str">
        <f t="shared" ca="1" si="16"/>
        <v/>
      </c>
      <c r="J105" s="92" t="str">
        <f t="shared" ca="1" si="17"/>
        <v/>
      </c>
      <c r="K105" s="92" t="str">
        <f t="shared" ca="1" si="18"/>
        <v/>
      </c>
      <c r="L105" s="91" t="str">
        <f t="shared" ca="1" si="19"/>
        <v/>
      </c>
      <c r="M105" s="91" t="str">
        <f t="shared" ca="1" si="20"/>
        <v/>
      </c>
      <c r="N105" s="92" t="str">
        <f t="shared" ca="1" si="21"/>
        <v/>
      </c>
      <c r="O105" s="92" t="str">
        <f t="shared" ca="1" si="22"/>
        <v/>
      </c>
      <c r="Q105" s="90" t="str">
        <f t="array" ref="Q105">IF($C105="","",IFERROR(INDEX(tbLanTreinamentos[],MATCH(LARGE(IF(IF(tbLanTreinamentos[Nome]=$C105,tbLanTreinamentos[Treinamento])=Q$7,tbLanTreinamentos[Data de Validade]),1),tbLanTreinamentos[Data de Validade],0),5),""))</f>
        <v/>
      </c>
      <c r="R105" s="90" t="str">
        <f t="array" ref="R105">IF($C105="","",IFERROR(INDEX(tbLanTreinamentos[],MATCH(LARGE(IF(IF(tbLanTreinamentos[Nome]=$C105,tbLanTreinamentos[Treinamento])=R$7,tbLanTreinamentos[Data de Validade]),1),tbLanTreinamentos[Data de Validade],0),5),""))</f>
        <v/>
      </c>
      <c r="S105" s="90" t="str">
        <f t="array" ref="S105">IF($C105="","",IFERROR(INDEX(tbLanTreinamentos[],MATCH(LARGE(IF(IF(tbLanTreinamentos[Nome]=$C105,tbLanTreinamentos[Treinamento])=S$7,tbLanTreinamentos[Data de Validade]),1),tbLanTreinamentos[Data de Validade],0),5),""))</f>
        <v/>
      </c>
      <c r="T105" s="90" t="str">
        <f t="array" ref="T105">IF($C105="","",IFERROR(INDEX(tbLanTreinamentos[],MATCH(LARGE(IF(IF(tbLanTreinamentos[Nome]=$C105,tbLanTreinamentos[Treinamento])=T$7,tbLanTreinamentos[Data de Validade]),1),tbLanTreinamentos[Data de Validade],0),5),""))</f>
        <v/>
      </c>
      <c r="U105" s="90" t="str">
        <f t="array" ref="U105">IF($C105="","",IFERROR(INDEX(tbLanTreinamentos[],MATCH(LARGE(IF(IF(tbLanTreinamentos[Nome]=$C105,tbLanTreinamentos[Treinamento])=U$7,tbLanTreinamentos[Data de Validade]),1),tbLanTreinamentos[Data de Validade],0),5),""))</f>
        <v/>
      </c>
      <c r="V105" s="90" t="str">
        <f t="array" ref="V105">IF($C105="","",IFERROR(INDEX(tbLanTreinamentos[],MATCH(LARGE(IF(IF(tbLanTreinamentos[Nome]=$C105,tbLanTreinamentos[Treinamento])=V$7,tbLanTreinamentos[Data de Validade]),1),tbLanTreinamentos[Data de Validade],0),5),""))</f>
        <v/>
      </c>
      <c r="W105" s="90" t="str">
        <f t="array" ref="W105">IF($C105="","",IFERROR(INDEX(tbLanTreinamentos[],MATCH(LARGE(IF(IF(tbLanTreinamentos[Nome]=$C105,tbLanTreinamentos[Treinamento])=W$7,tbLanTreinamentos[Data de Validade]),1),tbLanTreinamentos[Data de Validade],0),5),""))</f>
        <v/>
      </c>
      <c r="X105" s="90" t="str">
        <f t="array" ref="X105">IF($C105="","",IFERROR(INDEX(tbLanTreinamentos[],MATCH(LARGE(IF(IF(tbLanTreinamentos[Nome]=$C105,tbLanTreinamentos[Treinamento])=X$7,tbLanTreinamentos[Data de Validade]),1),tbLanTreinamentos[Data de Validade],0),5),""))</f>
        <v/>
      </c>
      <c r="Y105" s="90" t="str">
        <f t="array" ref="Y105">IF($C105="","",IFERROR(INDEX(tbLanTreinamentos[],MATCH(LARGE(IF(IF(tbLanTreinamentos[Nome]=$C105,tbLanTreinamentos[Treinamento])=Y$7,tbLanTreinamentos[Data de Validade]),1),tbLanTreinamentos[Data de Validade],0),5),""))</f>
        <v/>
      </c>
      <c r="Z105" s="90" t="str">
        <f t="array" ref="Z105">IF($C105="","",IFERROR(INDEX(tbLanTreinamentos[],MATCH(LARGE(IF(IF(tbLanTreinamentos[Nome]=$C105,tbLanTreinamentos[Treinamento])=Z$7,tbLanTreinamentos[Data de Validade]),1),tbLanTreinamentos[Data de Validade],0),5),""))</f>
        <v/>
      </c>
    </row>
    <row r="106" spans="1:26" s="23" customFormat="1" ht="21.95" customHeight="1" x14ac:dyDescent="0.2">
      <c r="A106" s="8"/>
      <c r="B106" s="204">
        <v>99</v>
      </c>
      <c r="C106" s="241" t="str">
        <f>IF(CadFun!D106="","",CadFun!D106)</f>
        <v/>
      </c>
      <c r="D106" s="92" t="str">
        <f>IF($C106="","",IFERROR(INDEX(tbFuncionarios[],MATCH($C106,tbFuncionarios[Nome],0),2),""))</f>
        <v/>
      </c>
      <c r="E106" s="92" t="str">
        <f>IF($C106="","",IFERROR(INDEX(tbFuncionarios[],MATCH($C106,tbFuncionarios[Nome],0),23),""))</f>
        <v/>
      </c>
      <c r="F106" s="92" t="str">
        <f t="shared" ca="1" si="13"/>
        <v/>
      </c>
      <c r="G106" s="92" t="str">
        <f t="shared" ca="1" si="14"/>
        <v/>
      </c>
      <c r="H106" s="92" t="str">
        <f t="shared" ca="1" si="15"/>
        <v/>
      </c>
      <c r="I106" s="92" t="str">
        <f t="shared" ca="1" si="16"/>
        <v/>
      </c>
      <c r="J106" s="92" t="str">
        <f t="shared" ca="1" si="17"/>
        <v/>
      </c>
      <c r="K106" s="92" t="str">
        <f t="shared" ca="1" si="18"/>
        <v/>
      </c>
      <c r="L106" s="91" t="str">
        <f t="shared" ca="1" si="19"/>
        <v/>
      </c>
      <c r="M106" s="91" t="str">
        <f t="shared" ca="1" si="20"/>
        <v/>
      </c>
      <c r="N106" s="92" t="str">
        <f t="shared" ca="1" si="21"/>
        <v/>
      </c>
      <c r="O106" s="92" t="str">
        <f t="shared" ca="1" si="22"/>
        <v/>
      </c>
      <c r="Q106" s="90" t="str">
        <f t="array" ref="Q106">IF($C106="","",IFERROR(INDEX(tbLanTreinamentos[],MATCH(LARGE(IF(IF(tbLanTreinamentos[Nome]=$C106,tbLanTreinamentos[Treinamento])=Q$7,tbLanTreinamentos[Data de Validade]),1),tbLanTreinamentos[Data de Validade],0),5),""))</f>
        <v/>
      </c>
      <c r="R106" s="90" t="str">
        <f t="array" ref="R106">IF($C106="","",IFERROR(INDEX(tbLanTreinamentos[],MATCH(LARGE(IF(IF(tbLanTreinamentos[Nome]=$C106,tbLanTreinamentos[Treinamento])=R$7,tbLanTreinamentos[Data de Validade]),1),tbLanTreinamentos[Data de Validade],0),5),""))</f>
        <v/>
      </c>
      <c r="S106" s="90" t="str">
        <f t="array" ref="S106">IF($C106="","",IFERROR(INDEX(tbLanTreinamentos[],MATCH(LARGE(IF(IF(tbLanTreinamentos[Nome]=$C106,tbLanTreinamentos[Treinamento])=S$7,tbLanTreinamentos[Data de Validade]),1),tbLanTreinamentos[Data de Validade],0),5),""))</f>
        <v/>
      </c>
      <c r="T106" s="90" t="str">
        <f t="array" ref="T106">IF($C106="","",IFERROR(INDEX(tbLanTreinamentos[],MATCH(LARGE(IF(IF(tbLanTreinamentos[Nome]=$C106,tbLanTreinamentos[Treinamento])=T$7,tbLanTreinamentos[Data de Validade]),1),tbLanTreinamentos[Data de Validade],0),5),""))</f>
        <v/>
      </c>
      <c r="U106" s="90" t="str">
        <f t="array" ref="U106">IF($C106="","",IFERROR(INDEX(tbLanTreinamentos[],MATCH(LARGE(IF(IF(tbLanTreinamentos[Nome]=$C106,tbLanTreinamentos[Treinamento])=U$7,tbLanTreinamentos[Data de Validade]),1),tbLanTreinamentos[Data de Validade],0),5),""))</f>
        <v/>
      </c>
      <c r="V106" s="90" t="str">
        <f t="array" ref="V106">IF($C106="","",IFERROR(INDEX(tbLanTreinamentos[],MATCH(LARGE(IF(IF(tbLanTreinamentos[Nome]=$C106,tbLanTreinamentos[Treinamento])=V$7,tbLanTreinamentos[Data de Validade]),1),tbLanTreinamentos[Data de Validade],0),5),""))</f>
        <v/>
      </c>
      <c r="W106" s="90" t="str">
        <f t="array" ref="W106">IF($C106="","",IFERROR(INDEX(tbLanTreinamentos[],MATCH(LARGE(IF(IF(tbLanTreinamentos[Nome]=$C106,tbLanTreinamentos[Treinamento])=W$7,tbLanTreinamentos[Data de Validade]),1),tbLanTreinamentos[Data de Validade],0),5),""))</f>
        <v/>
      </c>
      <c r="X106" s="90" t="str">
        <f t="array" ref="X106">IF($C106="","",IFERROR(INDEX(tbLanTreinamentos[],MATCH(LARGE(IF(IF(tbLanTreinamentos[Nome]=$C106,tbLanTreinamentos[Treinamento])=X$7,tbLanTreinamentos[Data de Validade]),1),tbLanTreinamentos[Data de Validade],0),5),""))</f>
        <v/>
      </c>
      <c r="Y106" s="90" t="str">
        <f t="array" ref="Y106">IF($C106="","",IFERROR(INDEX(tbLanTreinamentos[],MATCH(LARGE(IF(IF(tbLanTreinamentos[Nome]=$C106,tbLanTreinamentos[Treinamento])=Y$7,tbLanTreinamentos[Data de Validade]),1),tbLanTreinamentos[Data de Validade],0),5),""))</f>
        <v/>
      </c>
      <c r="Z106" s="90" t="str">
        <f t="array" ref="Z106">IF($C106="","",IFERROR(INDEX(tbLanTreinamentos[],MATCH(LARGE(IF(IF(tbLanTreinamentos[Nome]=$C106,tbLanTreinamentos[Treinamento])=Z$7,tbLanTreinamentos[Data de Validade]),1),tbLanTreinamentos[Data de Validade],0),5),""))</f>
        <v/>
      </c>
    </row>
    <row r="107" spans="1:26" s="23" customFormat="1" ht="21.95" customHeight="1" x14ac:dyDescent="0.2">
      <c r="A107" s="8"/>
      <c r="B107" s="204">
        <v>100</v>
      </c>
      <c r="C107" s="241" t="str">
        <f>IF(CadFun!D107="","",CadFun!D107)</f>
        <v/>
      </c>
      <c r="D107" s="92" t="str">
        <f>IF($C107="","",IFERROR(INDEX(tbFuncionarios[],MATCH($C107,tbFuncionarios[Nome],0),2),""))</f>
        <v/>
      </c>
      <c r="E107" s="92" t="str">
        <f>IF($C107="","",IFERROR(INDEX(tbFuncionarios[],MATCH($C107,tbFuncionarios[Nome],0),23),""))</f>
        <v/>
      </c>
      <c r="F107" s="92" t="str">
        <f t="shared" ca="1" si="13"/>
        <v/>
      </c>
      <c r="G107" s="92" t="str">
        <f t="shared" ca="1" si="14"/>
        <v/>
      </c>
      <c r="H107" s="92" t="str">
        <f t="shared" ca="1" si="15"/>
        <v/>
      </c>
      <c r="I107" s="92" t="str">
        <f t="shared" ca="1" si="16"/>
        <v/>
      </c>
      <c r="J107" s="92" t="str">
        <f t="shared" ca="1" si="17"/>
        <v/>
      </c>
      <c r="K107" s="92" t="str">
        <f t="shared" ca="1" si="18"/>
        <v/>
      </c>
      <c r="L107" s="91" t="str">
        <f t="shared" ca="1" si="19"/>
        <v/>
      </c>
      <c r="M107" s="91" t="str">
        <f t="shared" ca="1" si="20"/>
        <v/>
      </c>
      <c r="N107" s="92" t="str">
        <f t="shared" ca="1" si="21"/>
        <v/>
      </c>
      <c r="O107" s="92" t="str">
        <f t="shared" ca="1" si="22"/>
        <v/>
      </c>
      <c r="Q107" s="90" t="str">
        <f t="array" ref="Q107">IF($C107="","",IFERROR(INDEX(tbLanTreinamentos[],MATCH(LARGE(IF(IF(tbLanTreinamentos[Nome]=$C107,tbLanTreinamentos[Treinamento])=Q$7,tbLanTreinamentos[Data de Validade]),1),tbLanTreinamentos[Data de Validade],0),5),""))</f>
        <v/>
      </c>
      <c r="R107" s="90" t="str">
        <f t="array" ref="R107">IF($C107="","",IFERROR(INDEX(tbLanTreinamentos[],MATCH(LARGE(IF(IF(tbLanTreinamentos[Nome]=$C107,tbLanTreinamentos[Treinamento])=R$7,tbLanTreinamentos[Data de Validade]),1),tbLanTreinamentos[Data de Validade],0),5),""))</f>
        <v/>
      </c>
      <c r="S107" s="90" t="str">
        <f t="array" ref="S107">IF($C107="","",IFERROR(INDEX(tbLanTreinamentos[],MATCH(LARGE(IF(IF(tbLanTreinamentos[Nome]=$C107,tbLanTreinamentos[Treinamento])=S$7,tbLanTreinamentos[Data de Validade]),1),tbLanTreinamentos[Data de Validade],0),5),""))</f>
        <v/>
      </c>
      <c r="T107" s="90" t="str">
        <f t="array" ref="T107">IF($C107="","",IFERROR(INDEX(tbLanTreinamentos[],MATCH(LARGE(IF(IF(tbLanTreinamentos[Nome]=$C107,tbLanTreinamentos[Treinamento])=T$7,tbLanTreinamentos[Data de Validade]),1),tbLanTreinamentos[Data de Validade],0),5),""))</f>
        <v/>
      </c>
      <c r="U107" s="90" t="str">
        <f t="array" ref="U107">IF($C107="","",IFERROR(INDEX(tbLanTreinamentos[],MATCH(LARGE(IF(IF(tbLanTreinamentos[Nome]=$C107,tbLanTreinamentos[Treinamento])=U$7,tbLanTreinamentos[Data de Validade]),1),tbLanTreinamentos[Data de Validade],0),5),""))</f>
        <v/>
      </c>
      <c r="V107" s="90" t="str">
        <f t="array" ref="V107">IF($C107="","",IFERROR(INDEX(tbLanTreinamentos[],MATCH(LARGE(IF(IF(tbLanTreinamentos[Nome]=$C107,tbLanTreinamentos[Treinamento])=V$7,tbLanTreinamentos[Data de Validade]),1),tbLanTreinamentos[Data de Validade],0),5),""))</f>
        <v/>
      </c>
      <c r="W107" s="90" t="str">
        <f t="array" ref="W107">IF($C107="","",IFERROR(INDEX(tbLanTreinamentos[],MATCH(LARGE(IF(IF(tbLanTreinamentos[Nome]=$C107,tbLanTreinamentos[Treinamento])=W$7,tbLanTreinamentos[Data de Validade]),1),tbLanTreinamentos[Data de Validade],0),5),""))</f>
        <v/>
      </c>
      <c r="X107" s="90" t="str">
        <f t="array" ref="X107">IF($C107="","",IFERROR(INDEX(tbLanTreinamentos[],MATCH(LARGE(IF(IF(tbLanTreinamentos[Nome]=$C107,tbLanTreinamentos[Treinamento])=X$7,tbLanTreinamentos[Data de Validade]),1),tbLanTreinamentos[Data de Validade],0),5),""))</f>
        <v/>
      </c>
      <c r="Y107" s="90" t="str">
        <f t="array" ref="Y107">IF($C107="","",IFERROR(INDEX(tbLanTreinamentos[],MATCH(LARGE(IF(IF(tbLanTreinamentos[Nome]=$C107,tbLanTreinamentos[Treinamento])=Y$7,tbLanTreinamentos[Data de Validade]),1),tbLanTreinamentos[Data de Validade],0),5),""))</f>
        <v/>
      </c>
      <c r="Z107" s="90" t="str">
        <f t="array" ref="Z107">IF($C107="","",IFERROR(INDEX(tbLanTreinamentos[],MATCH(LARGE(IF(IF(tbLanTreinamentos[Nome]=$C107,tbLanTreinamentos[Treinamento])=Z$7,tbLanTreinamentos[Data de Validade]),1),tbLanTreinamentos[Data de Validade],0),5),""))</f>
        <v/>
      </c>
    </row>
    <row r="108" spans="1:26" s="23" customFormat="1" ht="21.95" customHeight="1" x14ac:dyDescent="0.2">
      <c r="A108" s="8"/>
      <c r="B108" s="204">
        <v>101</v>
      </c>
      <c r="C108" s="241" t="str">
        <f>IF(CadFun!D108="","",CadFun!D108)</f>
        <v/>
      </c>
      <c r="D108" s="92" t="str">
        <f>IF($C108="","",IFERROR(INDEX(tbFuncionarios[],MATCH($C108,tbFuncionarios[Nome],0),2),""))</f>
        <v/>
      </c>
      <c r="E108" s="92" t="str">
        <f>IF($C108="","",IFERROR(INDEX(tbFuncionarios[],MATCH($C108,tbFuncionarios[Nome],0),23),""))</f>
        <v/>
      </c>
      <c r="F108" s="92" t="str">
        <f t="shared" ca="1" si="13"/>
        <v/>
      </c>
      <c r="G108" s="92" t="str">
        <f t="shared" ca="1" si="14"/>
        <v/>
      </c>
      <c r="H108" s="92" t="str">
        <f t="shared" ca="1" si="15"/>
        <v/>
      </c>
      <c r="I108" s="92" t="str">
        <f t="shared" ca="1" si="16"/>
        <v/>
      </c>
      <c r="J108" s="92" t="str">
        <f t="shared" ca="1" si="17"/>
        <v/>
      </c>
      <c r="K108" s="92" t="str">
        <f t="shared" ca="1" si="18"/>
        <v/>
      </c>
      <c r="L108" s="91" t="str">
        <f t="shared" ca="1" si="19"/>
        <v/>
      </c>
      <c r="M108" s="91" t="str">
        <f t="shared" ca="1" si="20"/>
        <v/>
      </c>
      <c r="N108" s="92" t="str">
        <f t="shared" ca="1" si="21"/>
        <v/>
      </c>
      <c r="O108" s="92" t="str">
        <f t="shared" ca="1" si="22"/>
        <v/>
      </c>
      <c r="Q108" s="90" t="str">
        <f t="array" ref="Q108">IF($C108="","",IFERROR(INDEX(tbLanTreinamentos[],MATCH(LARGE(IF(IF(tbLanTreinamentos[Nome]=$C108,tbLanTreinamentos[Treinamento])=Q$7,tbLanTreinamentos[Data de Validade]),1),tbLanTreinamentos[Data de Validade],0),5),""))</f>
        <v/>
      </c>
      <c r="R108" s="90" t="str">
        <f t="array" ref="R108">IF($C108="","",IFERROR(INDEX(tbLanTreinamentos[],MATCH(LARGE(IF(IF(tbLanTreinamentos[Nome]=$C108,tbLanTreinamentos[Treinamento])=R$7,tbLanTreinamentos[Data de Validade]),1),tbLanTreinamentos[Data de Validade],0),5),""))</f>
        <v/>
      </c>
      <c r="S108" s="90" t="str">
        <f t="array" ref="S108">IF($C108="","",IFERROR(INDEX(tbLanTreinamentos[],MATCH(LARGE(IF(IF(tbLanTreinamentos[Nome]=$C108,tbLanTreinamentos[Treinamento])=S$7,tbLanTreinamentos[Data de Validade]),1),tbLanTreinamentos[Data de Validade],0),5),""))</f>
        <v/>
      </c>
      <c r="T108" s="90" t="str">
        <f t="array" ref="T108">IF($C108="","",IFERROR(INDEX(tbLanTreinamentos[],MATCH(LARGE(IF(IF(tbLanTreinamentos[Nome]=$C108,tbLanTreinamentos[Treinamento])=T$7,tbLanTreinamentos[Data de Validade]),1),tbLanTreinamentos[Data de Validade],0),5),""))</f>
        <v/>
      </c>
      <c r="U108" s="90" t="str">
        <f t="array" ref="U108">IF($C108="","",IFERROR(INDEX(tbLanTreinamentos[],MATCH(LARGE(IF(IF(tbLanTreinamentos[Nome]=$C108,tbLanTreinamentos[Treinamento])=U$7,tbLanTreinamentos[Data de Validade]),1),tbLanTreinamentos[Data de Validade],0),5),""))</f>
        <v/>
      </c>
      <c r="V108" s="90" t="str">
        <f t="array" ref="V108">IF($C108="","",IFERROR(INDEX(tbLanTreinamentos[],MATCH(LARGE(IF(IF(tbLanTreinamentos[Nome]=$C108,tbLanTreinamentos[Treinamento])=V$7,tbLanTreinamentos[Data de Validade]),1),tbLanTreinamentos[Data de Validade],0),5),""))</f>
        <v/>
      </c>
      <c r="W108" s="90" t="str">
        <f t="array" ref="W108">IF($C108="","",IFERROR(INDEX(tbLanTreinamentos[],MATCH(LARGE(IF(IF(tbLanTreinamentos[Nome]=$C108,tbLanTreinamentos[Treinamento])=W$7,tbLanTreinamentos[Data de Validade]),1),tbLanTreinamentos[Data de Validade],0),5),""))</f>
        <v/>
      </c>
      <c r="X108" s="90" t="str">
        <f t="array" ref="X108">IF($C108="","",IFERROR(INDEX(tbLanTreinamentos[],MATCH(LARGE(IF(IF(tbLanTreinamentos[Nome]=$C108,tbLanTreinamentos[Treinamento])=X$7,tbLanTreinamentos[Data de Validade]),1),tbLanTreinamentos[Data de Validade],0),5),""))</f>
        <v/>
      </c>
      <c r="Y108" s="90" t="str">
        <f t="array" ref="Y108">IF($C108="","",IFERROR(INDEX(tbLanTreinamentos[],MATCH(LARGE(IF(IF(tbLanTreinamentos[Nome]=$C108,tbLanTreinamentos[Treinamento])=Y$7,tbLanTreinamentos[Data de Validade]),1),tbLanTreinamentos[Data de Validade],0),5),""))</f>
        <v/>
      </c>
      <c r="Z108" s="90" t="str">
        <f t="array" ref="Z108">IF($C108="","",IFERROR(INDEX(tbLanTreinamentos[],MATCH(LARGE(IF(IF(tbLanTreinamentos[Nome]=$C108,tbLanTreinamentos[Treinamento])=Z$7,tbLanTreinamentos[Data de Validade]),1),tbLanTreinamentos[Data de Validade],0),5),""))</f>
        <v/>
      </c>
    </row>
    <row r="109" spans="1:26" s="23" customFormat="1" ht="21.95" customHeight="1" x14ac:dyDescent="0.2">
      <c r="A109" s="8"/>
      <c r="B109" s="204">
        <v>102</v>
      </c>
      <c r="C109" s="241" t="str">
        <f>IF(CadFun!D109="","",CadFun!D109)</f>
        <v/>
      </c>
      <c r="D109" s="92" t="str">
        <f>IF($C109="","",IFERROR(INDEX(tbFuncionarios[],MATCH($C109,tbFuncionarios[Nome],0),2),""))</f>
        <v/>
      </c>
      <c r="E109" s="92" t="str">
        <f>IF($C109="","",IFERROR(INDEX(tbFuncionarios[],MATCH($C109,tbFuncionarios[Nome],0),23),""))</f>
        <v/>
      </c>
      <c r="F109" s="92" t="str">
        <f t="shared" ca="1" si="13"/>
        <v/>
      </c>
      <c r="G109" s="92" t="str">
        <f t="shared" ca="1" si="14"/>
        <v/>
      </c>
      <c r="H109" s="92" t="str">
        <f t="shared" ca="1" si="15"/>
        <v/>
      </c>
      <c r="I109" s="92" t="str">
        <f t="shared" ca="1" si="16"/>
        <v/>
      </c>
      <c r="J109" s="92" t="str">
        <f t="shared" ca="1" si="17"/>
        <v/>
      </c>
      <c r="K109" s="92" t="str">
        <f t="shared" ca="1" si="18"/>
        <v/>
      </c>
      <c r="L109" s="91" t="str">
        <f t="shared" ca="1" si="19"/>
        <v/>
      </c>
      <c r="M109" s="91" t="str">
        <f t="shared" ca="1" si="20"/>
        <v/>
      </c>
      <c r="N109" s="92" t="str">
        <f t="shared" ca="1" si="21"/>
        <v/>
      </c>
      <c r="O109" s="92" t="str">
        <f t="shared" ca="1" si="22"/>
        <v/>
      </c>
      <c r="Q109" s="90" t="str">
        <f t="array" ref="Q109">IF($C109="","",IFERROR(INDEX(tbLanTreinamentos[],MATCH(LARGE(IF(IF(tbLanTreinamentos[Nome]=$C109,tbLanTreinamentos[Treinamento])=Q$7,tbLanTreinamentos[Data de Validade]),1),tbLanTreinamentos[Data de Validade],0),5),""))</f>
        <v/>
      </c>
      <c r="R109" s="90" t="str">
        <f t="array" ref="R109">IF($C109="","",IFERROR(INDEX(tbLanTreinamentos[],MATCH(LARGE(IF(IF(tbLanTreinamentos[Nome]=$C109,tbLanTreinamentos[Treinamento])=R$7,tbLanTreinamentos[Data de Validade]),1),tbLanTreinamentos[Data de Validade],0),5),""))</f>
        <v/>
      </c>
      <c r="S109" s="90" t="str">
        <f t="array" ref="S109">IF($C109="","",IFERROR(INDEX(tbLanTreinamentos[],MATCH(LARGE(IF(IF(tbLanTreinamentos[Nome]=$C109,tbLanTreinamentos[Treinamento])=S$7,tbLanTreinamentos[Data de Validade]),1),tbLanTreinamentos[Data de Validade],0),5),""))</f>
        <v/>
      </c>
      <c r="T109" s="90" t="str">
        <f t="array" ref="T109">IF($C109="","",IFERROR(INDEX(tbLanTreinamentos[],MATCH(LARGE(IF(IF(tbLanTreinamentos[Nome]=$C109,tbLanTreinamentos[Treinamento])=T$7,tbLanTreinamentos[Data de Validade]),1),tbLanTreinamentos[Data de Validade],0),5),""))</f>
        <v/>
      </c>
      <c r="U109" s="90" t="str">
        <f t="array" ref="U109">IF($C109="","",IFERROR(INDEX(tbLanTreinamentos[],MATCH(LARGE(IF(IF(tbLanTreinamentos[Nome]=$C109,tbLanTreinamentos[Treinamento])=U$7,tbLanTreinamentos[Data de Validade]),1),tbLanTreinamentos[Data de Validade],0),5),""))</f>
        <v/>
      </c>
      <c r="V109" s="90" t="str">
        <f t="array" ref="V109">IF($C109="","",IFERROR(INDEX(tbLanTreinamentos[],MATCH(LARGE(IF(IF(tbLanTreinamentos[Nome]=$C109,tbLanTreinamentos[Treinamento])=V$7,tbLanTreinamentos[Data de Validade]),1),tbLanTreinamentos[Data de Validade],0),5),""))</f>
        <v/>
      </c>
      <c r="W109" s="90" t="str">
        <f t="array" ref="W109">IF($C109="","",IFERROR(INDEX(tbLanTreinamentos[],MATCH(LARGE(IF(IF(tbLanTreinamentos[Nome]=$C109,tbLanTreinamentos[Treinamento])=W$7,tbLanTreinamentos[Data de Validade]),1),tbLanTreinamentos[Data de Validade],0),5),""))</f>
        <v/>
      </c>
      <c r="X109" s="90" t="str">
        <f t="array" ref="X109">IF($C109="","",IFERROR(INDEX(tbLanTreinamentos[],MATCH(LARGE(IF(IF(tbLanTreinamentos[Nome]=$C109,tbLanTreinamentos[Treinamento])=X$7,tbLanTreinamentos[Data de Validade]),1),tbLanTreinamentos[Data de Validade],0),5),""))</f>
        <v/>
      </c>
      <c r="Y109" s="90" t="str">
        <f t="array" ref="Y109">IF($C109="","",IFERROR(INDEX(tbLanTreinamentos[],MATCH(LARGE(IF(IF(tbLanTreinamentos[Nome]=$C109,tbLanTreinamentos[Treinamento])=Y$7,tbLanTreinamentos[Data de Validade]),1),tbLanTreinamentos[Data de Validade],0),5),""))</f>
        <v/>
      </c>
      <c r="Z109" s="90" t="str">
        <f t="array" ref="Z109">IF($C109="","",IFERROR(INDEX(tbLanTreinamentos[],MATCH(LARGE(IF(IF(tbLanTreinamentos[Nome]=$C109,tbLanTreinamentos[Treinamento])=Z$7,tbLanTreinamentos[Data de Validade]),1),tbLanTreinamentos[Data de Validade],0),5),""))</f>
        <v/>
      </c>
    </row>
    <row r="110" spans="1:26" s="23" customFormat="1" ht="21.95" customHeight="1" x14ac:dyDescent="0.2">
      <c r="A110" s="8"/>
      <c r="B110" s="204">
        <v>103</v>
      </c>
      <c r="C110" s="241" t="str">
        <f>IF(CadFun!D110="","",CadFun!D110)</f>
        <v/>
      </c>
      <c r="D110" s="92" t="str">
        <f>IF($C110="","",IFERROR(INDEX(tbFuncionarios[],MATCH($C110,tbFuncionarios[Nome],0),2),""))</f>
        <v/>
      </c>
      <c r="E110" s="92" t="str">
        <f>IF($C110="","",IFERROR(INDEX(tbFuncionarios[],MATCH($C110,tbFuncionarios[Nome],0),23),""))</f>
        <v/>
      </c>
      <c r="F110" s="92" t="str">
        <f t="shared" ca="1" si="13"/>
        <v/>
      </c>
      <c r="G110" s="92" t="str">
        <f t="shared" ca="1" si="14"/>
        <v/>
      </c>
      <c r="H110" s="92" t="str">
        <f t="shared" ca="1" si="15"/>
        <v/>
      </c>
      <c r="I110" s="92" t="str">
        <f t="shared" ca="1" si="16"/>
        <v/>
      </c>
      <c r="J110" s="92" t="str">
        <f t="shared" ca="1" si="17"/>
        <v/>
      </c>
      <c r="K110" s="92" t="str">
        <f t="shared" ca="1" si="18"/>
        <v/>
      </c>
      <c r="L110" s="91" t="str">
        <f t="shared" ca="1" si="19"/>
        <v/>
      </c>
      <c r="M110" s="91" t="str">
        <f t="shared" ca="1" si="20"/>
        <v/>
      </c>
      <c r="N110" s="92" t="str">
        <f t="shared" ca="1" si="21"/>
        <v/>
      </c>
      <c r="O110" s="92" t="str">
        <f t="shared" ca="1" si="22"/>
        <v/>
      </c>
      <c r="Q110" s="90" t="str">
        <f t="array" ref="Q110">IF($C110="","",IFERROR(INDEX(tbLanTreinamentos[],MATCH(LARGE(IF(IF(tbLanTreinamentos[Nome]=$C110,tbLanTreinamentos[Treinamento])=Q$7,tbLanTreinamentos[Data de Validade]),1),tbLanTreinamentos[Data de Validade],0),5),""))</f>
        <v/>
      </c>
      <c r="R110" s="90" t="str">
        <f t="array" ref="R110">IF($C110="","",IFERROR(INDEX(tbLanTreinamentos[],MATCH(LARGE(IF(IF(tbLanTreinamentos[Nome]=$C110,tbLanTreinamentos[Treinamento])=R$7,tbLanTreinamentos[Data de Validade]),1),tbLanTreinamentos[Data de Validade],0),5),""))</f>
        <v/>
      </c>
      <c r="S110" s="90" t="str">
        <f t="array" ref="S110">IF($C110="","",IFERROR(INDEX(tbLanTreinamentos[],MATCH(LARGE(IF(IF(tbLanTreinamentos[Nome]=$C110,tbLanTreinamentos[Treinamento])=S$7,tbLanTreinamentos[Data de Validade]),1),tbLanTreinamentos[Data de Validade],0),5),""))</f>
        <v/>
      </c>
      <c r="T110" s="90" t="str">
        <f t="array" ref="T110">IF($C110="","",IFERROR(INDEX(tbLanTreinamentos[],MATCH(LARGE(IF(IF(tbLanTreinamentos[Nome]=$C110,tbLanTreinamentos[Treinamento])=T$7,tbLanTreinamentos[Data de Validade]),1),tbLanTreinamentos[Data de Validade],0),5),""))</f>
        <v/>
      </c>
      <c r="U110" s="90" t="str">
        <f t="array" ref="U110">IF($C110="","",IFERROR(INDEX(tbLanTreinamentos[],MATCH(LARGE(IF(IF(tbLanTreinamentos[Nome]=$C110,tbLanTreinamentos[Treinamento])=U$7,tbLanTreinamentos[Data de Validade]),1),tbLanTreinamentos[Data de Validade],0),5),""))</f>
        <v/>
      </c>
      <c r="V110" s="90" t="str">
        <f t="array" ref="V110">IF($C110="","",IFERROR(INDEX(tbLanTreinamentos[],MATCH(LARGE(IF(IF(tbLanTreinamentos[Nome]=$C110,tbLanTreinamentos[Treinamento])=V$7,tbLanTreinamentos[Data de Validade]),1),tbLanTreinamentos[Data de Validade],0),5),""))</f>
        <v/>
      </c>
      <c r="W110" s="90" t="str">
        <f t="array" ref="W110">IF($C110="","",IFERROR(INDEX(tbLanTreinamentos[],MATCH(LARGE(IF(IF(tbLanTreinamentos[Nome]=$C110,tbLanTreinamentos[Treinamento])=W$7,tbLanTreinamentos[Data de Validade]),1),tbLanTreinamentos[Data de Validade],0),5),""))</f>
        <v/>
      </c>
      <c r="X110" s="90" t="str">
        <f t="array" ref="X110">IF($C110="","",IFERROR(INDEX(tbLanTreinamentos[],MATCH(LARGE(IF(IF(tbLanTreinamentos[Nome]=$C110,tbLanTreinamentos[Treinamento])=X$7,tbLanTreinamentos[Data de Validade]),1),tbLanTreinamentos[Data de Validade],0),5),""))</f>
        <v/>
      </c>
      <c r="Y110" s="90" t="str">
        <f t="array" ref="Y110">IF($C110="","",IFERROR(INDEX(tbLanTreinamentos[],MATCH(LARGE(IF(IF(tbLanTreinamentos[Nome]=$C110,tbLanTreinamentos[Treinamento])=Y$7,tbLanTreinamentos[Data de Validade]),1),tbLanTreinamentos[Data de Validade],0),5),""))</f>
        <v/>
      </c>
      <c r="Z110" s="90" t="str">
        <f t="array" ref="Z110">IF($C110="","",IFERROR(INDEX(tbLanTreinamentos[],MATCH(LARGE(IF(IF(tbLanTreinamentos[Nome]=$C110,tbLanTreinamentos[Treinamento])=Z$7,tbLanTreinamentos[Data de Validade]),1),tbLanTreinamentos[Data de Validade],0),5),""))</f>
        <v/>
      </c>
    </row>
    <row r="111" spans="1:26" s="23" customFormat="1" ht="21.95" customHeight="1" x14ac:dyDescent="0.2">
      <c r="A111" s="8"/>
      <c r="B111" s="204">
        <v>104</v>
      </c>
      <c r="C111" s="241" t="str">
        <f>IF(CadFun!D111="","",CadFun!D111)</f>
        <v/>
      </c>
      <c r="D111" s="92" t="str">
        <f>IF($C111="","",IFERROR(INDEX(tbFuncionarios[],MATCH($C111,tbFuncionarios[Nome],0),2),""))</f>
        <v/>
      </c>
      <c r="E111" s="92" t="str">
        <f>IF($C111="","",IFERROR(INDEX(tbFuncionarios[],MATCH($C111,tbFuncionarios[Nome],0),23),""))</f>
        <v/>
      </c>
      <c r="F111" s="92" t="str">
        <f t="shared" ca="1" si="13"/>
        <v/>
      </c>
      <c r="G111" s="92" t="str">
        <f t="shared" ca="1" si="14"/>
        <v/>
      </c>
      <c r="H111" s="92" t="str">
        <f t="shared" ca="1" si="15"/>
        <v/>
      </c>
      <c r="I111" s="92" t="str">
        <f t="shared" ca="1" si="16"/>
        <v/>
      </c>
      <c r="J111" s="92" t="str">
        <f t="shared" ca="1" si="17"/>
        <v/>
      </c>
      <c r="K111" s="92" t="str">
        <f t="shared" ca="1" si="18"/>
        <v/>
      </c>
      <c r="L111" s="91" t="str">
        <f t="shared" ca="1" si="19"/>
        <v/>
      </c>
      <c r="M111" s="91" t="str">
        <f t="shared" ca="1" si="20"/>
        <v/>
      </c>
      <c r="N111" s="92" t="str">
        <f t="shared" ca="1" si="21"/>
        <v/>
      </c>
      <c r="O111" s="92" t="str">
        <f t="shared" ca="1" si="22"/>
        <v/>
      </c>
      <c r="Q111" s="90" t="str">
        <f t="array" ref="Q111">IF($C111="","",IFERROR(INDEX(tbLanTreinamentos[],MATCH(LARGE(IF(IF(tbLanTreinamentos[Nome]=$C111,tbLanTreinamentos[Treinamento])=Q$7,tbLanTreinamentos[Data de Validade]),1),tbLanTreinamentos[Data de Validade],0),5),""))</f>
        <v/>
      </c>
      <c r="R111" s="90" t="str">
        <f t="array" ref="R111">IF($C111="","",IFERROR(INDEX(tbLanTreinamentos[],MATCH(LARGE(IF(IF(tbLanTreinamentos[Nome]=$C111,tbLanTreinamentos[Treinamento])=R$7,tbLanTreinamentos[Data de Validade]),1),tbLanTreinamentos[Data de Validade],0),5),""))</f>
        <v/>
      </c>
      <c r="S111" s="90" t="str">
        <f t="array" ref="S111">IF($C111="","",IFERROR(INDEX(tbLanTreinamentos[],MATCH(LARGE(IF(IF(tbLanTreinamentos[Nome]=$C111,tbLanTreinamentos[Treinamento])=S$7,tbLanTreinamentos[Data de Validade]),1),tbLanTreinamentos[Data de Validade],0),5),""))</f>
        <v/>
      </c>
      <c r="T111" s="90" t="str">
        <f t="array" ref="T111">IF($C111="","",IFERROR(INDEX(tbLanTreinamentos[],MATCH(LARGE(IF(IF(tbLanTreinamentos[Nome]=$C111,tbLanTreinamentos[Treinamento])=T$7,tbLanTreinamentos[Data de Validade]),1),tbLanTreinamentos[Data de Validade],0),5),""))</f>
        <v/>
      </c>
      <c r="U111" s="90" t="str">
        <f t="array" ref="U111">IF($C111="","",IFERROR(INDEX(tbLanTreinamentos[],MATCH(LARGE(IF(IF(tbLanTreinamentos[Nome]=$C111,tbLanTreinamentos[Treinamento])=U$7,tbLanTreinamentos[Data de Validade]),1),tbLanTreinamentos[Data de Validade],0),5),""))</f>
        <v/>
      </c>
      <c r="V111" s="90" t="str">
        <f t="array" ref="V111">IF($C111="","",IFERROR(INDEX(tbLanTreinamentos[],MATCH(LARGE(IF(IF(tbLanTreinamentos[Nome]=$C111,tbLanTreinamentos[Treinamento])=V$7,tbLanTreinamentos[Data de Validade]),1),tbLanTreinamentos[Data de Validade],0),5),""))</f>
        <v/>
      </c>
      <c r="W111" s="90" t="str">
        <f t="array" ref="W111">IF($C111="","",IFERROR(INDEX(tbLanTreinamentos[],MATCH(LARGE(IF(IF(tbLanTreinamentos[Nome]=$C111,tbLanTreinamentos[Treinamento])=W$7,tbLanTreinamentos[Data de Validade]),1),tbLanTreinamentos[Data de Validade],0),5),""))</f>
        <v/>
      </c>
      <c r="X111" s="90" t="str">
        <f t="array" ref="X111">IF($C111="","",IFERROR(INDEX(tbLanTreinamentos[],MATCH(LARGE(IF(IF(tbLanTreinamentos[Nome]=$C111,tbLanTreinamentos[Treinamento])=X$7,tbLanTreinamentos[Data de Validade]),1),tbLanTreinamentos[Data de Validade],0),5),""))</f>
        <v/>
      </c>
      <c r="Y111" s="90" t="str">
        <f t="array" ref="Y111">IF($C111="","",IFERROR(INDEX(tbLanTreinamentos[],MATCH(LARGE(IF(IF(tbLanTreinamentos[Nome]=$C111,tbLanTreinamentos[Treinamento])=Y$7,tbLanTreinamentos[Data de Validade]),1),tbLanTreinamentos[Data de Validade],0),5),""))</f>
        <v/>
      </c>
      <c r="Z111" s="90" t="str">
        <f t="array" ref="Z111">IF($C111="","",IFERROR(INDEX(tbLanTreinamentos[],MATCH(LARGE(IF(IF(tbLanTreinamentos[Nome]=$C111,tbLanTreinamentos[Treinamento])=Z$7,tbLanTreinamentos[Data de Validade]),1),tbLanTreinamentos[Data de Validade],0),5),""))</f>
        <v/>
      </c>
    </row>
    <row r="112" spans="1:26" s="23" customFormat="1" ht="21.95" customHeight="1" x14ac:dyDescent="0.2">
      <c r="A112" s="8"/>
      <c r="B112" s="204">
        <v>105</v>
      </c>
      <c r="C112" s="241" t="str">
        <f>IF(CadFun!D112="","",CadFun!D112)</f>
        <v/>
      </c>
      <c r="D112" s="92" t="str">
        <f>IF($C112="","",IFERROR(INDEX(tbFuncionarios[],MATCH($C112,tbFuncionarios[Nome],0),2),""))</f>
        <v/>
      </c>
      <c r="E112" s="92" t="str">
        <f>IF($C112="","",IFERROR(INDEX(tbFuncionarios[],MATCH($C112,tbFuncionarios[Nome],0),23),""))</f>
        <v/>
      </c>
      <c r="F112" s="92" t="str">
        <f t="shared" ca="1" si="13"/>
        <v/>
      </c>
      <c r="G112" s="92" t="str">
        <f t="shared" ca="1" si="14"/>
        <v/>
      </c>
      <c r="H112" s="92" t="str">
        <f t="shared" ca="1" si="15"/>
        <v/>
      </c>
      <c r="I112" s="92" t="str">
        <f t="shared" ca="1" si="16"/>
        <v/>
      </c>
      <c r="J112" s="92" t="str">
        <f t="shared" ca="1" si="17"/>
        <v/>
      </c>
      <c r="K112" s="92" t="str">
        <f t="shared" ca="1" si="18"/>
        <v/>
      </c>
      <c r="L112" s="91" t="str">
        <f t="shared" ca="1" si="19"/>
        <v/>
      </c>
      <c r="M112" s="91" t="str">
        <f t="shared" ca="1" si="20"/>
        <v/>
      </c>
      <c r="N112" s="92" t="str">
        <f t="shared" ca="1" si="21"/>
        <v/>
      </c>
      <c r="O112" s="92" t="str">
        <f t="shared" ca="1" si="22"/>
        <v/>
      </c>
      <c r="Q112" s="90" t="str">
        <f t="array" ref="Q112">IF($C112="","",IFERROR(INDEX(tbLanTreinamentos[],MATCH(LARGE(IF(IF(tbLanTreinamentos[Nome]=$C112,tbLanTreinamentos[Treinamento])=Q$7,tbLanTreinamentos[Data de Validade]),1),tbLanTreinamentos[Data de Validade],0),5),""))</f>
        <v/>
      </c>
      <c r="R112" s="90" t="str">
        <f t="array" ref="R112">IF($C112="","",IFERROR(INDEX(tbLanTreinamentos[],MATCH(LARGE(IF(IF(tbLanTreinamentos[Nome]=$C112,tbLanTreinamentos[Treinamento])=R$7,tbLanTreinamentos[Data de Validade]),1),tbLanTreinamentos[Data de Validade],0),5),""))</f>
        <v/>
      </c>
      <c r="S112" s="90" t="str">
        <f t="array" ref="S112">IF($C112="","",IFERROR(INDEX(tbLanTreinamentos[],MATCH(LARGE(IF(IF(tbLanTreinamentos[Nome]=$C112,tbLanTreinamentos[Treinamento])=S$7,tbLanTreinamentos[Data de Validade]),1),tbLanTreinamentos[Data de Validade],0),5),""))</f>
        <v/>
      </c>
      <c r="T112" s="90" t="str">
        <f t="array" ref="T112">IF($C112="","",IFERROR(INDEX(tbLanTreinamentos[],MATCH(LARGE(IF(IF(tbLanTreinamentos[Nome]=$C112,tbLanTreinamentos[Treinamento])=T$7,tbLanTreinamentos[Data de Validade]),1),tbLanTreinamentos[Data de Validade],0),5),""))</f>
        <v/>
      </c>
      <c r="U112" s="90" t="str">
        <f t="array" ref="U112">IF($C112="","",IFERROR(INDEX(tbLanTreinamentos[],MATCH(LARGE(IF(IF(tbLanTreinamentos[Nome]=$C112,tbLanTreinamentos[Treinamento])=U$7,tbLanTreinamentos[Data de Validade]),1),tbLanTreinamentos[Data de Validade],0),5),""))</f>
        <v/>
      </c>
      <c r="V112" s="90" t="str">
        <f t="array" ref="V112">IF($C112="","",IFERROR(INDEX(tbLanTreinamentos[],MATCH(LARGE(IF(IF(tbLanTreinamentos[Nome]=$C112,tbLanTreinamentos[Treinamento])=V$7,tbLanTreinamentos[Data de Validade]),1),tbLanTreinamentos[Data de Validade],0),5),""))</f>
        <v/>
      </c>
      <c r="W112" s="90" t="str">
        <f t="array" ref="W112">IF($C112="","",IFERROR(INDEX(tbLanTreinamentos[],MATCH(LARGE(IF(IF(tbLanTreinamentos[Nome]=$C112,tbLanTreinamentos[Treinamento])=W$7,tbLanTreinamentos[Data de Validade]),1),tbLanTreinamentos[Data de Validade],0),5),""))</f>
        <v/>
      </c>
      <c r="X112" s="90" t="str">
        <f t="array" ref="X112">IF($C112="","",IFERROR(INDEX(tbLanTreinamentos[],MATCH(LARGE(IF(IF(tbLanTreinamentos[Nome]=$C112,tbLanTreinamentos[Treinamento])=X$7,tbLanTreinamentos[Data de Validade]),1),tbLanTreinamentos[Data de Validade],0),5),""))</f>
        <v/>
      </c>
      <c r="Y112" s="90" t="str">
        <f t="array" ref="Y112">IF($C112="","",IFERROR(INDEX(tbLanTreinamentos[],MATCH(LARGE(IF(IF(tbLanTreinamentos[Nome]=$C112,tbLanTreinamentos[Treinamento])=Y$7,tbLanTreinamentos[Data de Validade]),1),tbLanTreinamentos[Data de Validade],0),5),""))</f>
        <v/>
      </c>
      <c r="Z112" s="90" t="str">
        <f t="array" ref="Z112">IF($C112="","",IFERROR(INDEX(tbLanTreinamentos[],MATCH(LARGE(IF(IF(tbLanTreinamentos[Nome]=$C112,tbLanTreinamentos[Treinamento])=Z$7,tbLanTreinamentos[Data de Validade]),1),tbLanTreinamentos[Data de Validade],0),5),""))</f>
        <v/>
      </c>
    </row>
    <row r="113" spans="1:26" s="23" customFormat="1" ht="21.95" customHeight="1" x14ac:dyDescent="0.2">
      <c r="A113" s="8"/>
      <c r="B113" s="204">
        <v>106</v>
      </c>
      <c r="C113" s="241" t="str">
        <f>IF(CadFun!D113="","",CadFun!D113)</f>
        <v/>
      </c>
      <c r="D113" s="92" t="str">
        <f>IF($C113="","",IFERROR(INDEX(tbFuncionarios[],MATCH($C113,tbFuncionarios[Nome],0),2),""))</f>
        <v/>
      </c>
      <c r="E113" s="92" t="str">
        <f>IF($C113="","",IFERROR(INDEX(tbFuncionarios[],MATCH($C113,tbFuncionarios[Nome],0),23),""))</f>
        <v/>
      </c>
      <c r="F113" s="92" t="str">
        <f t="shared" ca="1" si="13"/>
        <v/>
      </c>
      <c r="G113" s="92" t="str">
        <f t="shared" ca="1" si="14"/>
        <v/>
      </c>
      <c r="H113" s="92" t="str">
        <f t="shared" ca="1" si="15"/>
        <v/>
      </c>
      <c r="I113" s="92" t="str">
        <f t="shared" ca="1" si="16"/>
        <v/>
      </c>
      <c r="J113" s="92" t="str">
        <f t="shared" ca="1" si="17"/>
        <v/>
      </c>
      <c r="K113" s="92" t="str">
        <f t="shared" ca="1" si="18"/>
        <v/>
      </c>
      <c r="L113" s="91" t="str">
        <f t="shared" ca="1" si="19"/>
        <v/>
      </c>
      <c r="M113" s="91" t="str">
        <f t="shared" ca="1" si="20"/>
        <v/>
      </c>
      <c r="N113" s="92" t="str">
        <f t="shared" ca="1" si="21"/>
        <v/>
      </c>
      <c r="O113" s="92" t="str">
        <f t="shared" ca="1" si="22"/>
        <v/>
      </c>
      <c r="Q113" s="90" t="str">
        <f t="array" ref="Q113">IF($C113="","",IFERROR(INDEX(tbLanTreinamentos[],MATCH(LARGE(IF(IF(tbLanTreinamentos[Nome]=$C113,tbLanTreinamentos[Treinamento])=Q$7,tbLanTreinamentos[Data de Validade]),1),tbLanTreinamentos[Data de Validade],0),5),""))</f>
        <v/>
      </c>
      <c r="R113" s="90" t="str">
        <f t="array" ref="R113">IF($C113="","",IFERROR(INDEX(tbLanTreinamentos[],MATCH(LARGE(IF(IF(tbLanTreinamentos[Nome]=$C113,tbLanTreinamentos[Treinamento])=R$7,tbLanTreinamentos[Data de Validade]),1),tbLanTreinamentos[Data de Validade],0),5),""))</f>
        <v/>
      </c>
      <c r="S113" s="90" t="str">
        <f t="array" ref="S113">IF($C113="","",IFERROR(INDEX(tbLanTreinamentos[],MATCH(LARGE(IF(IF(tbLanTreinamentos[Nome]=$C113,tbLanTreinamentos[Treinamento])=S$7,tbLanTreinamentos[Data de Validade]),1),tbLanTreinamentos[Data de Validade],0),5),""))</f>
        <v/>
      </c>
      <c r="T113" s="90" t="str">
        <f t="array" ref="T113">IF($C113="","",IFERROR(INDEX(tbLanTreinamentos[],MATCH(LARGE(IF(IF(tbLanTreinamentos[Nome]=$C113,tbLanTreinamentos[Treinamento])=T$7,tbLanTreinamentos[Data de Validade]),1),tbLanTreinamentos[Data de Validade],0),5),""))</f>
        <v/>
      </c>
      <c r="U113" s="90" t="str">
        <f t="array" ref="U113">IF($C113="","",IFERROR(INDEX(tbLanTreinamentos[],MATCH(LARGE(IF(IF(tbLanTreinamentos[Nome]=$C113,tbLanTreinamentos[Treinamento])=U$7,tbLanTreinamentos[Data de Validade]),1),tbLanTreinamentos[Data de Validade],0),5),""))</f>
        <v/>
      </c>
      <c r="V113" s="90" t="str">
        <f t="array" ref="V113">IF($C113="","",IFERROR(INDEX(tbLanTreinamentos[],MATCH(LARGE(IF(IF(tbLanTreinamentos[Nome]=$C113,tbLanTreinamentos[Treinamento])=V$7,tbLanTreinamentos[Data de Validade]),1),tbLanTreinamentos[Data de Validade],0),5),""))</f>
        <v/>
      </c>
      <c r="W113" s="90" t="str">
        <f t="array" ref="W113">IF($C113="","",IFERROR(INDEX(tbLanTreinamentos[],MATCH(LARGE(IF(IF(tbLanTreinamentos[Nome]=$C113,tbLanTreinamentos[Treinamento])=W$7,tbLanTreinamentos[Data de Validade]),1),tbLanTreinamentos[Data de Validade],0),5),""))</f>
        <v/>
      </c>
      <c r="X113" s="90" t="str">
        <f t="array" ref="X113">IF($C113="","",IFERROR(INDEX(tbLanTreinamentos[],MATCH(LARGE(IF(IF(tbLanTreinamentos[Nome]=$C113,tbLanTreinamentos[Treinamento])=X$7,tbLanTreinamentos[Data de Validade]),1),tbLanTreinamentos[Data de Validade],0),5),""))</f>
        <v/>
      </c>
      <c r="Y113" s="90" t="str">
        <f t="array" ref="Y113">IF($C113="","",IFERROR(INDEX(tbLanTreinamentos[],MATCH(LARGE(IF(IF(tbLanTreinamentos[Nome]=$C113,tbLanTreinamentos[Treinamento])=Y$7,tbLanTreinamentos[Data de Validade]),1),tbLanTreinamentos[Data de Validade],0),5),""))</f>
        <v/>
      </c>
      <c r="Z113" s="90" t="str">
        <f t="array" ref="Z113">IF($C113="","",IFERROR(INDEX(tbLanTreinamentos[],MATCH(LARGE(IF(IF(tbLanTreinamentos[Nome]=$C113,tbLanTreinamentos[Treinamento])=Z$7,tbLanTreinamentos[Data de Validade]),1),tbLanTreinamentos[Data de Validade],0),5),""))</f>
        <v/>
      </c>
    </row>
    <row r="114" spans="1:26" s="23" customFormat="1" ht="21.95" customHeight="1" x14ac:dyDescent="0.2">
      <c r="A114" s="8"/>
      <c r="B114" s="204">
        <v>107</v>
      </c>
      <c r="C114" s="241" t="str">
        <f>IF(CadFun!D114="","",CadFun!D114)</f>
        <v/>
      </c>
      <c r="D114" s="92" t="str">
        <f>IF($C114="","",IFERROR(INDEX(tbFuncionarios[],MATCH($C114,tbFuncionarios[Nome],0),2),""))</f>
        <v/>
      </c>
      <c r="E114" s="92" t="str">
        <f>IF($C114="","",IFERROR(INDEX(tbFuncionarios[],MATCH($C114,tbFuncionarios[Nome],0),23),""))</f>
        <v/>
      </c>
      <c r="F114" s="92" t="str">
        <f t="shared" ca="1" si="13"/>
        <v/>
      </c>
      <c r="G114" s="92" t="str">
        <f t="shared" ca="1" si="14"/>
        <v/>
      </c>
      <c r="H114" s="92" t="str">
        <f t="shared" ca="1" si="15"/>
        <v/>
      </c>
      <c r="I114" s="92" t="str">
        <f t="shared" ca="1" si="16"/>
        <v/>
      </c>
      <c r="J114" s="92" t="str">
        <f t="shared" ca="1" si="17"/>
        <v/>
      </c>
      <c r="K114" s="92" t="str">
        <f t="shared" ca="1" si="18"/>
        <v/>
      </c>
      <c r="L114" s="91" t="str">
        <f t="shared" ca="1" si="19"/>
        <v/>
      </c>
      <c r="M114" s="91" t="str">
        <f t="shared" ca="1" si="20"/>
        <v/>
      </c>
      <c r="N114" s="92" t="str">
        <f t="shared" ca="1" si="21"/>
        <v/>
      </c>
      <c r="O114" s="92" t="str">
        <f t="shared" ca="1" si="22"/>
        <v/>
      </c>
      <c r="Q114" s="90" t="str">
        <f t="array" ref="Q114">IF($C114="","",IFERROR(INDEX(tbLanTreinamentos[],MATCH(LARGE(IF(IF(tbLanTreinamentos[Nome]=$C114,tbLanTreinamentos[Treinamento])=Q$7,tbLanTreinamentos[Data de Validade]),1),tbLanTreinamentos[Data de Validade],0),5),""))</f>
        <v/>
      </c>
      <c r="R114" s="90" t="str">
        <f t="array" ref="R114">IF($C114="","",IFERROR(INDEX(tbLanTreinamentos[],MATCH(LARGE(IF(IF(tbLanTreinamentos[Nome]=$C114,tbLanTreinamentos[Treinamento])=R$7,tbLanTreinamentos[Data de Validade]),1),tbLanTreinamentos[Data de Validade],0),5),""))</f>
        <v/>
      </c>
      <c r="S114" s="90" t="str">
        <f t="array" ref="S114">IF($C114="","",IFERROR(INDEX(tbLanTreinamentos[],MATCH(LARGE(IF(IF(tbLanTreinamentos[Nome]=$C114,tbLanTreinamentos[Treinamento])=S$7,tbLanTreinamentos[Data de Validade]),1),tbLanTreinamentos[Data de Validade],0),5),""))</f>
        <v/>
      </c>
      <c r="T114" s="90" t="str">
        <f t="array" ref="T114">IF($C114="","",IFERROR(INDEX(tbLanTreinamentos[],MATCH(LARGE(IF(IF(tbLanTreinamentos[Nome]=$C114,tbLanTreinamentos[Treinamento])=T$7,tbLanTreinamentos[Data de Validade]),1),tbLanTreinamentos[Data de Validade],0),5),""))</f>
        <v/>
      </c>
      <c r="U114" s="90" t="str">
        <f t="array" ref="U114">IF($C114="","",IFERROR(INDEX(tbLanTreinamentos[],MATCH(LARGE(IF(IF(tbLanTreinamentos[Nome]=$C114,tbLanTreinamentos[Treinamento])=U$7,tbLanTreinamentos[Data de Validade]),1),tbLanTreinamentos[Data de Validade],0),5),""))</f>
        <v/>
      </c>
      <c r="V114" s="90" t="str">
        <f t="array" ref="V114">IF($C114="","",IFERROR(INDEX(tbLanTreinamentos[],MATCH(LARGE(IF(IF(tbLanTreinamentos[Nome]=$C114,tbLanTreinamentos[Treinamento])=V$7,tbLanTreinamentos[Data de Validade]),1),tbLanTreinamentos[Data de Validade],0),5),""))</f>
        <v/>
      </c>
      <c r="W114" s="90" t="str">
        <f t="array" ref="W114">IF($C114="","",IFERROR(INDEX(tbLanTreinamentos[],MATCH(LARGE(IF(IF(tbLanTreinamentos[Nome]=$C114,tbLanTreinamentos[Treinamento])=W$7,tbLanTreinamentos[Data de Validade]),1),tbLanTreinamentos[Data de Validade],0),5),""))</f>
        <v/>
      </c>
      <c r="X114" s="90" t="str">
        <f t="array" ref="X114">IF($C114="","",IFERROR(INDEX(tbLanTreinamentos[],MATCH(LARGE(IF(IF(tbLanTreinamentos[Nome]=$C114,tbLanTreinamentos[Treinamento])=X$7,tbLanTreinamentos[Data de Validade]),1),tbLanTreinamentos[Data de Validade],0),5),""))</f>
        <v/>
      </c>
      <c r="Y114" s="90" t="str">
        <f t="array" ref="Y114">IF($C114="","",IFERROR(INDEX(tbLanTreinamentos[],MATCH(LARGE(IF(IF(tbLanTreinamentos[Nome]=$C114,tbLanTreinamentos[Treinamento])=Y$7,tbLanTreinamentos[Data de Validade]),1),tbLanTreinamentos[Data de Validade],0),5),""))</f>
        <v/>
      </c>
      <c r="Z114" s="90" t="str">
        <f t="array" ref="Z114">IF($C114="","",IFERROR(INDEX(tbLanTreinamentos[],MATCH(LARGE(IF(IF(tbLanTreinamentos[Nome]=$C114,tbLanTreinamentos[Treinamento])=Z$7,tbLanTreinamentos[Data de Validade]),1),tbLanTreinamentos[Data de Validade],0),5),""))</f>
        <v/>
      </c>
    </row>
    <row r="115" spans="1:26" s="23" customFormat="1" ht="21.95" customHeight="1" x14ac:dyDescent="0.2">
      <c r="A115" s="8"/>
      <c r="B115" s="204">
        <v>108</v>
      </c>
      <c r="C115" s="241" t="str">
        <f>IF(CadFun!D115="","",CadFun!D115)</f>
        <v/>
      </c>
      <c r="D115" s="92" t="str">
        <f>IF($C115="","",IFERROR(INDEX(tbFuncionarios[],MATCH($C115,tbFuncionarios[Nome],0),2),""))</f>
        <v/>
      </c>
      <c r="E115" s="92" t="str">
        <f>IF($C115="","",IFERROR(INDEX(tbFuncionarios[],MATCH($C115,tbFuncionarios[Nome],0),23),""))</f>
        <v/>
      </c>
      <c r="F115" s="92" t="str">
        <f t="shared" ca="1" si="13"/>
        <v/>
      </c>
      <c r="G115" s="92" t="str">
        <f t="shared" ca="1" si="14"/>
        <v/>
      </c>
      <c r="H115" s="92" t="str">
        <f t="shared" ca="1" si="15"/>
        <v/>
      </c>
      <c r="I115" s="92" t="str">
        <f t="shared" ca="1" si="16"/>
        <v/>
      </c>
      <c r="J115" s="92" t="str">
        <f t="shared" ca="1" si="17"/>
        <v/>
      </c>
      <c r="K115" s="92" t="str">
        <f t="shared" ca="1" si="18"/>
        <v/>
      </c>
      <c r="L115" s="91" t="str">
        <f t="shared" ca="1" si="19"/>
        <v/>
      </c>
      <c r="M115" s="91" t="str">
        <f t="shared" ca="1" si="20"/>
        <v/>
      </c>
      <c r="N115" s="92" t="str">
        <f t="shared" ca="1" si="21"/>
        <v/>
      </c>
      <c r="O115" s="92" t="str">
        <f t="shared" ca="1" si="22"/>
        <v/>
      </c>
      <c r="Q115" s="90" t="str">
        <f t="array" ref="Q115">IF($C115="","",IFERROR(INDEX(tbLanTreinamentos[],MATCH(LARGE(IF(IF(tbLanTreinamentos[Nome]=$C115,tbLanTreinamentos[Treinamento])=Q$7,tbLanTreinamentos[Data de Validade]),1),tbLanTreinamentos[Data de Validade],0),5),""))</f>
        <v/>
      </c>
      <c r="R115" s="90" t="str">
        <f t="array" ref="R115">IF($C115="","",IFERROR(INDEX(tbLanTreinamentos[],MATCH(LARGE(IF(IF(tbLanTreinamentos[Nome]=$C115,tbLanTreinamentos[Treinamento])=R$7,tbLanTreinamentos[Data de Validade]),1),tbLanTreinamentos[Data de Validade],0),5),""))</f>
        <v/>
      </c>
      <c r="S115" s="90" t="str">
        <f t="array" ref="S115">IF($C115="","",IFERROR(INDEX(tbLanTreinamentos[],MATCH(LARGE(IF(IF(tbLanTreinamentos[Nome]=$C115,tbLanTreinamentos[Treinamento])=S$7,tbLanTreinamentos[Data de Validade]),1),tbLanTreinamentos[Data de Validade],0),5),""))</f>
        <v/>
      </c>
      <c r="T115" s="90" t="str">
        <f t="array" ref="T115">IF($C115="","",IFERROR(INDEX(tbLanTreinamentos[],MATCH(LARGE(IF(IF(tbLanTreinamentos[Nome]=$C115,tbLanTreinamentos[Treinamento])=T$7,tbLanTreinamentos[Data de Validade]),1),tbLanTreinamentos[Data de Validade],0),5),""))</f>
        <v/>
      </c>
      <c r="U115" s="90" t="str">
        <f t="array" ref="U115">IF($C115="","",IFERROR(INDEX(tbLanTreinamentos[],MATCH(LARGE(IF(IF(tbLanTreinamentos[Nome]=$C115,tbLanTreinamentos[Treinamento])=U$7,tbLanTreinamentos[Data de Validade]),1),tbLanTreinamentos[Data de Validade],0),5),""))</f>
        <v/>
      </c>
      <c r="V115" s="90" t="str">
        <f t="array" ref="V115">IF($C115="","",IFERROR(INDEX(tbLanTreinamentos[],MATCH(LARGE(IF(IF(tbLanTreinamentos[Nome]=$C115,tbLanTreinamentos[Treinamento])=V$7,tbLanTreinamentos[Data de Validade]),1),tbLanTreinamentos[Data de Validade],0),5),""))</f>
        <v/>
      </c>
      <c r="W115" s="90" t="str">
        <f t="array" ref="W115">IF($C115="","",IFERROR(INDEX(tbLanTreinamentos[],MATCH(LARGE(IF(IF(tbLanTreinamentos[Nome]=$C115,tbLanTreinamentos[Treinamento])=W$7,tbLanTreinamentos[Data de Validade]),1),tbLanTreinamentos[Data de Validade],0),5),""))</f>
        <v/>
      </c>
      <c r="X115" s="90" t="str">
        <f t="array" ref="X115">IF($C115="","",IFERROR(INDEX(tbLanTreinamentos[],MATCH(LARGE(IF(IF(tbLanTreinamentos[Nome]=$C115,tbLanTreinamentos[Treinamento])=X$7,tbLanTreinamentos[Data de Validade]),1),tbLanTreinamentos[Data de Validade],0),5),""))</f>
        <v/>
      </c>
      <c r="Y115" s="90" t="str">
        <f t="array" ref="Y115">IF($C115="","",IFERROR(INDEX(tbLanTreinamentos[],MATCH(LARGE(IF(IF(tbLanTreinamentos[Nome]=$C115,tbLanTreinamentos[Treinamento])=Y$7,tbLanTreinamentos[Data de Validade]),1),tbLanTreinamentos[Data de Validade],0),5),""))</f>
        <v/>
      </c>
      <c r="Z115" s="90" t="str">
        <f t="array" ref="Z115">IF($C115="","",IFERROR(INDEX(tbLanTreinamentos[],MATCH(LARGE(IF(IF(tbLanTreinamentos[Nome]=$C115,tbLanTreinamentos[Treinamento])=Z$7,tbLanTreinamentos[Data de Validade]),1),tbLanTreinamentos[Data de Validade],0),5),""))</f>
        <v/>
      </c>
    </row>
    <row r="116" spans="1:26" s="23" customFormat="1" ht="21.95" customHeight="1" x14ac:dyDescent="0.2">
      <c r="A116" s="8"/>
      <c r="B116" s="204">
        <v>109</v>
      </c>
      <c r="C116" s="241" t="str">
        <f>IF(CadFun!D116="","",CadFun!D116)</f>
        <v/>
      </c>
      <c r="D116" s="92" t="str">
        <f>IF($C116="","",IFERROR(INDEX(tbFuncionarios[],MATCH($C116,tbFuncionarios[Nome],0),2),""))</f>
        <v/>
      </c>
      <c r="E116" s="92" t="str">
        <f>IF($C116="","",IFERROR(INDEX(tbFuncionarios[],MATCH($C116,tbFuncionarios[Nome],0),23),""))</f>
        <v/>
      </c>
      <c r="F116" s="92" t="str">
        <f t="shared" ca="1" si="13"/>
        <v/>
      </c>
      <c r="G116" s="92" t="str">
        <f t="shared" ca="1" si="14"/>
        <v/>
      </c>
      <c r="H116" s="92" t="str">
        <f t="shared" ca="1" si="15"/>
        <v/>
      </c>
      <c r="I116" s="92" t="str">
        <f t="shared" ca="1" si="16"/>
        <v/>
      </c>
      <c r="J116" s="92" t="str">
        <f t="shared" ca="1" si="17"/>
        <v/>
      </c>
      <c r="K116" s="92" t="str">
        <f t="shared" ca="1" si="18"/>
        <v/>
      </c>
      <c r="L116" s="91" t="str">
        <f t="shared" ca="1" si="19"/>
        <v/>
      </c>
      <c r="M116" s="91" t="str">
        <f t="shared" ca="1" si="20"/>
        <v/>
      </c>
      <c r="N116" s="92" t="str">
        <f t="shared" ca="1" si="21"/>
        <v/>
      </c>
      <c r="O116" s="92" t="str">
        <f t="shared" ca="1" si="22"/>
        <v/>
      </c>
      <c r="Q116" s="90" t="str">
        <f t="array" ref="Q116">IF($C116="","",IFERROR(INDEX(tbLanTreinamentos[],MATCH(LARGE(IF(IF(tbLanTreinamentos[Nome]=$C116,tbLanTreinamentos[Treinamento])=Q$7,tbLanTreinamentos[Data de Validade]),1),tbLanTreinamentos[Data de Validade],0),5),""))</f>
        <v/>
      </c>
      <c r="R116" s="90" t="str">
        <f t="array" ref="R116">IF($C116="","",IFERROR(INDEX(tbLanTreinamentos[],MATCH(LARGE(IF(IF(tbLanTreinamentos[Nome]=$C116,tbLanTreinamentos[Treinamento])=R$7,tbLanTreinamentos[Data de Validade]),1),tbLanTreinamentos[Data de Validade],0),5),""))</f>
        <v/>
      </c>
      <c r="S116" s="90" t="str">
        <f t="array" ref="S116">IF($C116="","",IFERROR(INDEX(tbLanTreinamentos[],MATCH(LARGE(IF(IF(tbLanTreinamentos[Nome]=$C116,tbLanTreinamentos[Treinamento])=S$7,tbLanTreinamentos[Data de Validade]),1),tbLanTreinamentos[Data de Validade],0),5),""))</f>
        <v/>
      </c>
      <c r="T116" s="90" t="str">
        <f t="array" ref="T116">IF($C116="","",IFERROR(INDEX(tbLanTreinamentos[],MATCH(LARGE(IF(IF(tbLanTreinamentos[Nome]=$C116,tbLanTreinamentos[Treinamento])=T$7,tbLanTreinamentos[Data de Validade]),1),tbLanTreinamentos[Data de Validade],0),5),""))</f>
        <v/>
      </c>
      <c r="U116" s="90" t="str">
        <f t="array" ref="U116">IF($C116="","",IFERROR(INDEX(tbLanTreinamentos[],MATCH(LARGE(IF(IF(tbLanTreinamentos[Nome]=$C116,tbLanTreinamentos[Treinamento])=U$7,tbLanTreinamentos[Data de Validade]),1),tbLanTreinamentos[Data de Validade],0),5),""))</f>
        <v/>
      </c>
      <c r="V116" s="90" t="str">
        <f t="array" ref="V116">IF($C116="","",IFERROR(INDEX(tbLanTreinamentos[],MATCH(LARGE(IF(IF(tbLanTreinamentos[Nome]=$C116,tbLanTreinamentos[Treinamento])=V$7,tbLanTreinamentos[Data de Validade]),1),tbLanTreinamentos[Data de Validade],0),5),""))</f>
        <v/>
      </c>
      <c r="W116" s="90" t="str">
        <f t="array" ref="W116">IF($C116="","",IFERROR(INDEX(tbLanTreinamentos[],MATCH(LARGE(IF(IF(tbLanTreinamentos[Nome]=$C116,tbLanTreinamentos[Treinamento])=W$7,tbLanTreinamentos[Data de Validade]),1),tbLanTreinamentos[Data de Validade],0),5),""))</f>
        <v/>
      </c>
      <c r="X116" s="90" t="str">
        <f t="array" ref="X116">IF($C116="","",IFERROR(INDEX(tbLanTreinamentos[],MATCH(LARGE(IF(IF(tbLanTreinamentos[Nome]=$C116,tbLanTreinamentos[Treinamento])=X$7,tbLanTreinamentos[Data de Validade]),1),tbLanTreinamentos[Data de Validade],0),5),""))</f>
        <v/>
      </c>
      <c r="Y116" s="90" t="str">
        <f t="array" ref="Y116">IF($C116="","",IFERROR(INDEX(tbLanTreinamentos[],MATCH(LARGE(IF(IF(tbLanTreinamentos[Nome]=$C116,tbLanTreinamentos[Treinamento])=Y$7,tbLanTreinamentos[Data de Validade]),1),tbLanTreinamentos[Data de Validade],0),5),""))</f>
        <v/>
      </c>
      <c r="Z116" s="90" t="str">
        <f t="array" ref="Z116">IF($C116="","",IFERROR(INDEX(tbLanTreinamentos[],MATCH(LARGE(IF(IF(tbLanTreinamentos[Nome]=$C116,tbLanTreinamentos[Treinamento])=Z$7,tbLanTreinamentos[Data de Validade]),1),tbLanTreinamentos[Data de Validade],0),5),""))</f>
        <v/>
      </c>
    </row>
    <row r="117" spans="1:26" s="23" customFormat="1" ht="21.95" customHeight="1" x14ac:dyDescent="0.2">
      <c r="A117" s="8"/>
      <c r="B117" s="204">
        <v>110</v>
      </c>
      <c r="C117" s="241" t="str">
        <f>IF(CadFun!D117="","",CadFun!D117)</f>
        <v/>
      </c>
      <c r="D117" s="92" t="str">
        <f>IF($C117="","",IFERROR(INDEX(tbFuncionarios[],MATCH($C117,tbFuncionarios[Nome],0),2),""))</f>
        <v/>
      </c>
      <c r="E117" s="92" t="str">
        <f>IF($C117="","",IFERROR(INDEX(tbFuncionarios[],MATCH($C117,tbFuncionarios[Nome],0),23),""))</f>
        <v/>
      </c>
      <c r="F117" s="92" t="str">
        <f t="shared" ca="1" si="13"/>
        <v/>
      </c>
      <c r="G117" s="92" t="str">
        <f t="shared" ca="1" si="14"/>
        <v/>
      </c>
      <c r="H117" s="92" t="str">
        <f t="shared" ca="1" si="15"/>
        <v/>
      </c>
      <c r="I117" s="92" t="str">
        <f t="shared" ca="1" si="16"/>
        <v/>
      </c>
      <c r="J117" s="92" t="str">
        <f t="shared" ca="1" si="17"/>
        <v/>
      </c>
      <c r="K117" s="92" t="str">
        <f t="shared" ca="1" si="18"/>
        <v/>
      </c>
      <c r="L117" s="91" t="str">
        <f t="shared" ca="1" si="19"/>
        <v/>
      </c>
      <c r="M117" s="91" t="str">
        <f t="shared" ca="1" si="20"/>
        <v/>
      </c>
      <c r="N117" s="92" t="str">
        <f t="shared" ca="1" si="21"/>
        <v/>
      </c>
      <c r="O117" s="92" t="str">
        <f t="shared" ca="1" si="22"/>
        <v/>
      </c>
      <c r="Q117" s="90" t="str">
        <f t="array" ref="Q117">IF($C117="","",IFERROR(INDEX(tbLanTreinamentos[],MATCH(LARGE(IF(IF(tbLanTreinamentos[Nome]=$C117,tbLanTreinamentos[Treinamento])=Q$7,tbLanTreinamentos[Data de Validade]),1),tbLanTreinamentos[Data de Validade],0),5),""))</f>
        <v/>
      </c>
      <c r="R117" s="90" t="str">
        <f t="array" ref="R117">IF($C117="","",IFERROR(INDEX(tbLanTreinamentos[],MATCH(LARGE(IF(IF(tbLanTreinamentos[Nome]=$C117,tbLanTreinamentos[Treinamento])=R$7,tbLanTreinamentos[Data de Validade]),1),tbLanTreinamentos[Data de Validade],0),5),""))</f>
        <v/>
      </c>
      <c r="S117" s="90" t="str">
        <f t="array" ref="S117">IF($C117="","",IFERROR(INDEX(tbLanTreinamentos[],MATCH(LARGE(IF(IF(tbLanTreinamentos[Nome]=$C117,tbLanTreinamentos[Treinamento])=S$7,tbLanTreinamentos[Data de Validade]),1),tbLanTreinamentos[Data de Validade],0),5),""))</f>
        <v/>
      </c>
      <c r="T117" s="90" t="str">
        <f t="array" ref="T117">IF($C117="","",IFERROR(INDEX(tbLanTreinamentos[],MATCH(LARGE(IF(IF(tbLanTreinamentos[Nome]=$C117,tbLanTreinamentos[Treinamento])=T$7,tbLanTreinamentos[Data de Validade]),1),tbLanTreinamentos[Data de Validade],0),5),""))</f>
        <v/>
      </c>
      <c r="U117" s="90" t="str">
        <f t="array" ref="U117">IF($C117="","",IFERROR(INDEX(tbLanTreinamentos[],MATCH(LARGE(IF(IF(tbLanTreinamentos[Nome]=$C117,tbLanTreinamentos[Treinamento])=U$7,tbLanTreinamentos[Data de Validade]),1),tbLanTreinamentos[Data de Validade],0),5),""))</f>
        <v/>
      </c>
      <c r="V117" s="90" t="str">
        <f t="array" ref="V117">IF($C117="","",IFERROR(INDEX(tbLanTreinamentos[],MATCH(LARGE(IF(IF(tbLanTreinamentos[Nome]=$C117,tbLanTreinamentos[Treinamento])=V$7,tbLanTreinamentos[Data de Validade]),1),tbLanTreinamentos[Data de Validade],0),5),""))</f>
        <v/>
      </c>
      <c r="W117" s="90" t="str">
        <f t="array" ref="W117">IF($C117="","",IFERROR(INDEX(tbLanTreinamentos[],MATCH(LARGE(IF(IF(tbLanTreinamentos[Nome]=$C117,tbLanTreinamentos[Treinamento])=W$7,tbLanTreinamentos[Data de Validade]),1),tbLanTreinamentos[Data de Validade],0),5),""))</f>
        <v/>
      </c>
      <c r="X117" s="90" t="str">
        <f t="array" ref="X117">IF($C117="","",IFERROR(INDEX(tbLanTreinamentos[],MATCH(LARGE(IF(IF(tbLanTreinamentos[Nome]=$C117,tbLanTreinamentos[Treinamento])=X$7,tbLanTreinamentos[Data de Validade]),1),tbLanTreinamentos[Data de Validade],0),5),""))</f>
        <v/>
      </c>
      <c r="Y117" s="90" t="str">
        <f t="array" ref="Y117">IF($C117="","",IFERROR(INDEX(tbLanTreinamentos[],MATCH(LARGE(IF(IF(tbLanTreinamentos[Nome]=$C117,tbLanTreinamentos[Treinamento])=Y$7,tbLanTreinamentos[Data de Validade]),1),tbLanTreinamentos[Data de Validade],0),5),""))</f>
        <v/>
      </c>
      <c r="Z117" s="90" t="str">
        <f t="array" ref="Z117">IF($C117="","",IFERROR(INDEX(tbLanTreinamentos[],MATCH(LARGE(IF(IF(tbLanTreinamentos[Nome]=$C117,tbLanTreinamentos[Treinamento])=Z$7,tbLanTreinamentos[Data de Validade]),1),tbLanTreinamentos[Data de Validade],0),5),""))</f>
        <v/>
      </c>
    </row>
    <row r="118" spans="1:26" s="23" customFormat="1" ht="21.95" customHeight="1" x14ac:dyDescent="0.2">
      <c r="A118" s="8"/>
      <c r="B118" s="204">
        <v>111</v>
      </c>
      <c r="C118" s="241" t="str">
        <f>IF(CadFun!D118="","",CadFun!D118)</f>
        <v/>
      </c>
      <c r="D118" s="92" t="str">
        <f>IF($C118="","",IFERROR(INDEX(tbFuncionarios[],MATCH($C118,tbFuncionarios[Nome],0),2),""))</f>
        <v/>
      </c>
      <c r="E118" s="92" t="str">
        <f>IF($C118="","",IFERROR(INDEX(tbFuncionarios[],MATCH($C118,tbFuncionarios[Nome],0),23),""))</f>
        <v/>
      </c>
      <c r="F118" s="92" t="str">
        <f t="shared" ca="1" si="13"/>
        <v/>
      </c>
      <c r="G118" s="92" t="str">
        <f t="shared" ca="1" si="14"/>
        <v/>
      </c>
      <c r="H118" s="92" t="str">
        <f t="shared" ca="1" si="15"/>
        <v/>
      </c>
      <c r="I118" s="92" t="str">
        <f t="shared" ca="1" si="16"/>
        <v/>
      </c>
      <c r="J118" s="92" t="str">
        <f t="shared" ca="1" si="17"/>
        <v/>
      </c>
      <c r="K118" s="92" t="str">
        <f t="shared" ca="1" si="18"/>
        <v/>
      </c>
      <c r="L118" s="91" t="str">
        <f t="shared" ca="1" si="19"/>
        <v/>
      </c>
      <c r="M118" s="91" t="str">
        <f t="shared" ca="1" si="20"/>
        <v/>
      </c>
      <c r="N118" s="92" t="str">
        <f t="shared" ca="1" si="21"/>
        <v/>
      </c>
      <c r="O118" s="92" t="str">
        <f t="shared" ca="1" si="22"/>
        <v/>
      </c>
      <c r="Q118" s="90" t="str">
        <f t="array" ref="Q118">IF($C118="","",IFERROR(INDEX(tbLanTreinamentos[],MATCH(LARGE(IF(IF(tbLanTreinamentos[Nome]=$C118,tbLanTreinamentos[Treinamento])=Q$7,tbLanTreinamentos[Data de Validade]),1),tbLanTreinamentos[Data de Validade],0),5),""))</f>
        <v/>
      </c>
      <c r="R118" s="90" t="str">
        <f t="array" ref="R118">IF($C118="","",IFERROR(INDEX(tbLanTreinamentos[],MATCH(LARGE(IF(IF(tbLanTreinamentos[Nome]=$C118,tbLanTreinamentos[Treinamento])=R$7,tbLanTreinamentos[Data de Validade]),1),tbLanTreinamentos[Data de Validade],0),5),""))</f>
        <v/>
      </c>
      <c r="S118" s="90" t="str">
        <f t="array" ref="S118">IF($C118="","",IFERROR(INDEX(tbLanTreinamentos[],MATCH(LARGE(IF(IF(tbLanTreinamentos[Nome]=$C118,tbLanTreinamentos[Treinamento])=S$7,tbLanTreinamentos[Data de Validade]),1),tbLanTreinamentos[Data de Validade],0),5),""))</f>
        <v/>
      </c>
      <c r="T118" s="90" t="str">
        <f t="array" ref="T118">IF($C118="","",IFERROR(INDEX(tbLanTreinamentos[],MATCH(LARGE(IF(IF(tbLanTreinamentos[Nome]=$C118,tbLanTreinamentos[Treinamento])=T$7,tbLanTreinamentos[Data de Validade]),1),tbLanTreinamentos[Data de Validade],0),5),""))</f>
        <v/>
      </c>
      <c r="U118" s="90" t="str">
        <f t="array" ref="U118">IF($C118="","",IFERROR(INDEX(tbLanTreinamentos[],MATCH(LARGE(IF(IF(tbLanTreinamentos[Nome]=$C118,tbLanTreinamentos[Treinamento])=U$7,tbLanTreinamentos[Data de Validade]),1),tbLanTreinamentos[Data de Validade],0),5),""))</f>
        <v/>
      </c>
      <c r="V118" s="90" t="str">
        <f t="array" ref="V118">IF($C118="","",IFERROR(INDEX(tbLanTreinamentos[],MATCH(LARGE(IF(IF(tbLanTreinamentos[Nome]=$C118,tbLanTreinamentos[Treinamento])=V$7,tbLanTreinamentos[Data de Validade]),1),tbLanTreinamentos[Data de Validade],0),5),""))</f>
        <v/>
      </c>
      <c r="W118" s="90" t="str">
        <f t="array" ref="W118">IF($C118="","",IFERROR(INDEX(tbLanTreinamentos[],MATCH(LARGE(IF(IF(tbLanTreinamentos[Nome]=$C118,tbLanTreinamentos[Treinamento])=W$7,tbLanTreinamentos[Data de Validade]),1),tbLanTreinamentos[Data de Validade],0),5),""))</f>
        <v/>
      </c>
      <c r="X118" s="90" t="str">
        <f t="array" ref="X118">IF($C118="","",IFERROR(INDEX(tbLanTreinamentos[],MATCH(LARGE(IF(IF(tbLanTreinamentos[Nome]=$C118,tbLanTreinamentos[Treinamento])=X$7,tbLanTreinamentos[Data de Validade]),1),tbLanTreinamentos[Data de Validade],0),5),""))</f>
        <v/>
      </c>
      <c r="Y118" s="90" t="str">
        <f t="array" ref="Y118">IF($C118="","",IFERROR(INDEX(tbLanTreinamentos[],MATCH(LARGE(IF(IF(tbLanTreinamentos[Nome]=$C118,tbLanTreinamentos[Treinamento])=Y$7,tbLanTreinamentos[Data de Validade]),1),tbLanTreinamentos[Data de Validade],0),5),""))</f>
        <v/>
      </c>
      <c r="Z118" s="90" t="str">
        <f t="array" ref="Z118">IF($C118="","",IFERROR(INDEX(tbLanTreinamentos[],MATCH(LARGE(IF(IF(tbLanTreinamentos[Nome]=$C118,tbLanTreinamentos[Treinamento])=Z$7,tbLanTreinamentos[Data de Validade]),1),tbLanTreinamentos[Data de Validade],0),5),""))</f>
        <v/>
      </c>
    </row>
    <row r="119" spans="1:26" s="23" customFormat="1" ht="21.95" customHeight="1" x14ac:dyDescent="0.2">
      <c r="A119" s="8"/>
      <c r="B119" s="204">
        <v>112</v>
      </c>
      <c r="C119" s="241" t="str">
        <f>IF(CadFun!D119="","",CadFun!D119)</f>
        <v/>
      </c>
      <c r="D119" s="92" t="str">
        <f>IF($C119="","",IFERROR(INDEX(tbFuncionarios[],MATCH($C119,tbFuncionarios[Nome],0),2),""))</f>
        <v/>
      </c>
      <c r="E119" s="92" t="str">
        <f>IF($C119="","",IFERROR(INDEX(tbFuncionarios[],MATCH($C119,tbFuncionarios[Nome],0),23),""))</f>
        <v/>
      </c>
      <c r="F119" s="92" t="str">
        <f t="shared" ca="1" si="13"/>
        <v/>
      </c>
      <c r="G119" s="92" t="str">
        <f t="shared" ca="1" si="14"/>
        <v/>
      </c>
      <c r="H119" s="92" t="str">
        <f t="shared" ca="1" si="15"/>
        <v/>
      </c>
      <c r="I119" s="92" t="str">
        <f t="shared" ca="1" si="16"/>
        <v/>
      </c>
      <c r="J119" s="92" t="str">
        <f t="shared" ca="1" si="17"/>
        <v/>
      </c>
      <c r="K119" s="92" t="str">
        <f t="shared" ca="1" si="18"/>
        <v/>
      </c>
      <c r="L119" s="91" t="str">
        <f t="shared" ca="1" si="19"/>
        <v/>
      </c>
      <c r="M119" s="91" t="str">
        <f t="shared" ca="1" si="20"/>
        <v/>
      </c>
      <c r="N119" s="92" t="str">
        <f t="shared" ca="1" si="21"/>
        <v/>
      </c>
      <c r="O119" s="92" t="str">
        <f t="shared" ca="1" si="22"/>
        <v/>
      </c>
      <c r="Q119" s="90" t="str">
        <f t="array" ref="Q119">IF($C119="","",IFERROR(INDEX(tbLanTreinamentos[],MATCH(LARGE(IF(IF(tbLanTreinamentos[Nome]=$C119,tbLanTreinamentos[Treinamento])=Q$7,tbLanTreinamentos[Data de Validade]),1),tbLanTreinamentos[Data de Validade],0),5),""))</f>
        <v/>
      </c>
      <c r="R119" s="90" t="str">
        <f t="array" ref="R119">IF($C119="","",IFERROR(INDEX(tbLanTreinamentos[],MATCH(LARGE(IF(IF(tbLanTreinamentos[Nome]=$C119,tbLanTreinamentos[Treinamento])=R$7,tbLanTreinamentos[Data de Validade]),1),tbLanTreinamentos[Data de Validade],0),5),""))</f>
        <v/>
      </c>
      <c r="S119" s="90" t="str">
        <f t="array" ref="S119">IF($C119="","",IFERROR(INDEX(tbLanTreinamentos[],MATCH(LARGE(IF(IF(tbLanTreinamentos[Nome]=$C119,tbLanTreinamentos[Treinamento])=S$7,tbLanTreinamentos[Data de Validade]),1),tbLanTreinamentos[Data de Validade],0),5),""))</f>
        <v/>
      </c>
      <c r="T119" s="90" t="str">
        <f t="array" ref="T119">IF($C119="","",IFERROR(INDEX(tbLanTreinamentos[],MATCH(LARGE(IF(IF(tbLanTreinamentos[Nome]=$C119,tbLanTreinamentos[Treinamento])=T$7,tbLanTreinamentos[Data de Validade]),1),tbLanTreinamentos[Data de Validade],0),5),""))</f>
        <v/>
      </c>
      <c r="U119" s="90" t="str">
        <f t="array" ref="U119">IF($C119="","",IFERROR(INDEX(tbLanTreinamentos[],MATCH(LARGE(IF(IF(tbLanTreinamentos[Nome]=$C119,tbLanTreinamentos[Treinamento])=U$7,tbLanTreinamentos[Data de Validade]),1),tbLanTreinamentos[Data de Validade],0),5),""))</f>
        <v/>
      </c>
      <c r="V119" s="90" t="str">
        <f t="array" ref="V119">IF($C119="","",IFERROR(INDEX(tbLanTreinamentos[],MATCH(LARGE(IF(IF(tbLanTreinamentos[Nome]=$C119,tbLanTreinamentos[Treinamento])=V$7,tbLanTreinamentos[Data de Validade]),1),tbLanTreinamentos[Data de Validade],0),5),""))</f>
        <v/>
      </c>
      <c r="W119" s="90" t="str">
        <f t="array" ref="W119">IF($C119="","",IFERROR(INDEX(tbLanTreinamentos[],MATCH(LARGE(IF(IF(tbLanTreinamentos[Nome]=$C119,tbLanTreinamentos[Treinamento])=W$7,tbLanTreinamentos[Data de Validade]),1),tbLanTreinamentos[Data de Validade],0),5),""))</f>
        <v/>
      </c>
      <c r="X119" s="90" t="str">
        <f t="array" ref="X119">IF($C119="","",IFERROR(INDEX(tbLanTreinamentos[],MATCH(LARGE(IF(IF(tbLanTreinamentos[Nome]=$C119,tbLanTreinamentos[Treinamento])=X$7,tbLanTreinamentos[Data de Validade]),1),tbLanTreinamentos[Data de Validade],0),5),""))</f>
        <v/>
      </c>
      <c r="Y119" s="90" t="str">
        <f t="array" ref="Y119">IF($C119="","",IFERROR(INDEX(tbLanTreinamentos[],MATCH(LARGE(IF(IF(tbLanTreinamentos[Nome]=$C119,tbLanTreinamentos[Treinamento])=Y$7,tbLanTreinamentos[Data de Validade]),1),tbLanTreinamentos[Data de Validade],0),5),""))</f>
        <v/>
      </c>
      <c r="Z119" s="90" t="str">
        <f t="array" ref="Z119">IF($C119="","",IFERROR(INDEX(tbLanTreinamentos[],MATCH(LARGE(IF(IF(tbLanTreinamentos[Nome]=$C119,tbLanTreinamentos[Treinamento])=Z$7,tbLanTreinamentos[Data de Validade]),1),tbLanTreinamentos[Data de Validade],0),5),""))</f>
        <v/>
      </c>
    </row>
    <row r="120" spans="1:26" s="23" customFormat="1" ht="21.95" customHeight="1" x14ac:dyDescent="0.2">
      <c r="A120" s="8"/>
      <c r="B120" s="204">
        <v>113</v>
      </c>
      <c r="C120" s="241" t="str">
        <f>IF(CadFun!D120="","",CadFun!D120)</f>
        <v/>
      </c>
      <c r="D120" s="92" t="str">
        <f>IF($C120="","",IFERROR(INDEX(tbFuncionarios[],MATCH($C120,tbFuncionarios[Nome],0),2),""))</f>
        <v/>
      </c>
      <c r="E120" s="92" t="str">
        <f>IF($C120="","",IFERROR(INDEX(tbFuncionarios[],MATCH($C120,tbFuncionarios[Nome],0),23),""))</f>
        <v/>
      </c>
      <c r="F120" s="92" t="str">
        <f t="shared" ca="1" si="13"/>
        <v/>
      </c>
      <c r="G120" s="92" t="str">
        <f t="shared" ca="1" si="14"/>
        <v/>
      </c>
      <c r="H120" s="92" t="str">
        <f t="shared" ca="1" si="15"/>
        <v/>
      </c>
      <c r="I120" s="92" t="str">
        <f t="shared" ca="1" si="16"/>
        <v/>
      </c>
      <c r="J120" s="92" t="str">
        <f t="shared" ca="1" si="17"/>
        <v/>
      </c>
      <c r="K120" s="92" t="str">
        <f t="shared" ca="1" si="18"/>
        <v/>
      </c>
      <c r="L120" s="91" t="str">
        <f t="shared" ca="1" si="19"/>
        <v/>
      </c>
      <c r="M120" s="91" t="str">
        <f t="shared" ca="1" si="20"/>
        <v/>
      </c>
      <c r="N120" s="92" t="str">
        <f t="shared" ca="1" si="21"/>
        <v/>
      </c>
      <c r="O120" s="92" t="str">
        <f t="shared" ca="1" si="22"/>
        <v/>
      </c>
      <c r="Q120" s="90" t="str">
        <f t="array" ref="Q120">IF($C120="","",IFERROR(INDEX(tbLanTreinamentos[],MATCH(LARGE(IF(IF(tbLanTreinamentos[Nome]=$C120,tbLanTreinamentos[Treinamento])=Q$7,tbLanTreinamentos[Data de Validade]),1),tbLanTreinamentos[Data de Validade],0),5),""))</f>
        <v/>
      </c>
      <c r="R120" s="90" t="str">
        <f t="array" ref="R120">IF($C120="","",IFERROR(INDEX(tbLanTreinamentos[],MATCH(LARGE(IF(IF(tbLanTreinamentos[Nome]=$C120,tbLanTreinamentos[Treinamento])=R$7,tbLanTreinamentos[Data de Validade]),1),tbLanTreinamentos[Data de Validade],0),5),""))</f>
        <v/>
      </c>
      <c r="S120" s="90" t="str">
        <f t="array" ref="S120">IF($C120="","",IFERROR(INDEX(tbLanTreinamentos[],MATCH(LARGE(IF(IF(tbLanTreinamentos[Nome]=$C120,tbLanTreinamentos[Treinamento])=S$7,tbLanTreinamentos[Data de Validade]),1),tbLanTreinamentos[Data de Validade],0),5),""))</f>
        <v/>
      </c>
      <c r="T120" s="90" t="str">
        <f t="array" ref="T120">IF($C120="","",IFERROR(INDEX(tbLanTreinamentos[],MATCH(LARGE(IF(IF(tbLanTreinamentos[Nome]=$C120,tbLanTreinamentos[Treinamento])=T$7,tbLanTreinamentos[Data de Validade]),1),tbLanTreinamentos[Data de Validade],0),5),""))</f>
        <v/>
      </c>
      <c r="U120" s="90" t="str">
        <f t="array" ref="U120">IF($C120="","",IFERROR(INDEX(tbLanTreinamentos[],MATCH(LARGE(IF(IF(tbLanTreinamentos[Nome]=$C120,tbLanTreinamentos[Treinamento])=U$7,tbLanTreinamentos[Data de Validade]),1),tbLanTreinamentos[Data de Validade],0),5),""))</f>
        <v/>
      </c>
      <c r="V120" s="90" t="str">
        <f t="array" ref="V120">IF($C120="","",IFERROR(INDEX(tbLanTreinamentos[],MATCH(LARGE(IF(IF(tbLanTreinamentos[Nome]=$C120,tbLanTreinamentos[Treinamento])=V$7,tbLanTreinamentos[Data de Validade]),1),tbLanTreinamentos[Data de Validade],0),5),""))</f>
        <v/>
      </c>
      <c r="W120" s="90" t="str">
        <f t="array" ref="W120">IF($C120="","",IFERROR(INDEX(tbLanTreinamentos[],MATCH(LARGE(IF(IF(tbLanTreinamentos[Nome]=$C120,tbLanTreinamentos[Treinamento])=W$7,tbLanTreinamentos[Data de Validade]),1),tbLanTreinamentos[Data de Validade],0),5),""))</f>
        <v/>
      </c>
      <c r="X120" s="90" t="str">
        <f t="array" ref="X120">IF($C120="","",IFERROR(INDEX(tbLanTreinamentos[],MATCH(LARGE(IF(IF(tbLanTreinamentos[Nome]=$C120,tbLanTreinamentos[Treinamento])=X$7,tbLanTreinamentos[Data de Validade]),1),tbLanTreinamentos[Data de Validade],0),5),""))</f>
        <v/>
      </c>
      <c r="Y120" s="90" t="str">
        <f t="array" ref="Y120">IF($C120="","",IFERROR(INDEX(tbLanTreinamentos[],MATCH(LARGE(IF(IF(tbLanTreinamentos[Nome]=$C120,tbLanTreinamentos[Treinamento])=Y$7,tbLanTreinamentos[Data de Validade]),1),tbLanTreinamentos[Data de Validade],0),5),""))</f>
        <v/>
      </c>
      <c r="Z120" s="90" t="str">
        <f t="array" ref="Z120">IF($C120="","",IFERROR(INDEX(tbLanTreinamentos[],MATCH(LARGE(IF(IF(tbLanTreinamentos[Nome]=$C120,tbLanTreinamentos[Treinamento])=Z$7,tbLanTreinamentos[Data de Validade]),1),tbLanTreinamentos[Data de Validade],0),5),""))</f>
        <v/>
      </c>
    </row>
    <row r="121" spans="1:26" s="23" customFormat="1" ht="21.95" customHeight="1" x14ac:dyDescent="0.2">
      <c r="A121" s="8"/>
      <c r="B121" s="204">
        <v>114</v>
      </c>
      <c r="C121" s="241" t="str">
        <f>IF(CadFun!D121="","",CadFun!D121)</f>
        <v/>
      </c>
      <c r="D121" s="92" t="str">
        <f>IF($C121="","",IFERROR(INDEX(tbFuncionarios[],MATCH($C121,tbFuncionarios[Nome],0),2),""))</f>
        <v/>
      </c>
      <c r="E121" s="92" t="str">
        <f>IF($C121="","",IFERROR(INDEX(tbFuncionarios[],MATCH($C121,tbFuncionarios[Nome],0),23),""))</f>
        <v/>
      </c>
      <c r="F121" s="92" t="str">
        <f t="shared" ca="1" si="13"/>
        <v/>
      </c>
      <c r="G121" s="92" t="str">
        <f t="shared" ca="1" si="14"/>
        <v/>
      </c>
      <c r="H121" s="92" t="str">
        <f t="shared" ca="1" si="15"/>
        <v/>
      </c>
      <c r="I121" s="92" t="str">
        <f t="shared" ca="1" si="16"/>
        <v/>
      </c>
      <c r="J121" s="92" t="str">
        <f t="shared" ca="1" si="17"/>
        <v/>
      </c>
      <c r="K121" s="92" t="str">
        <f t="shared" ca="1" si="18"/>
        <v/>
      </c>
      <c r="L121" s="91" t="str">
        <f t="shared" ca="1" si="19"/>
        <v/>
      </c>
      <c r="M121" s="91" t="str">
        <f t="shared" ca="1" si="20"/>
        <v/>
      </c>
      <c r="N121" s="92" t="str">
        <f t="shared" ca="1" si="21"/>
        <v/>
      </c>
      <c r="O121" s="92" t="str">
        <f t="shared" ca="1" si="22"/>
        <v/>
      </c>
      <c r="Q121" s="90" t="str">
        <f t="array" ref="Q121">IF($C121="","",IFERROR(INDEX(tbLanTreinamentos[],MATCH(LARGE(IF(IF(tbLanTreinamentos[Nome]=$C121,tbLanTreinamentos[Treinamento])=Q$7,tbLanTreinamentos[Data de Validade]),1),tbLanTreinamentos[Data de Validade],0),5),""))</f>
        <v/>
      </c>
      <c r="R121" s="90" t="str">
        <f t="array" ref="R121">IF($C121="","",IFERROR(INDEX(tbLanTreinamentos[],MATCH(LARGE(IF(IF(tbLanTreinamentos[Nome]=$C121,tbLanTreinamentos[Treinamento])=R$7,tbLanTreinamentos[Data de Validade]),1),tbLanTreinamentos[Data de Validade],0),5),""))</f>
        <v/>
      </c>
      <c r="S121" s="90" t="str">
        <f t="array" ref="S121">IF($C121="","",IFERROR(INDEX(tbLanTreinamentos[],MATCH(LARGE(IF(IF(tbLanTreinamentos[Nome]=$C121,tbLanTreinamentos[Treinamento])=S$7,tbLanTreinamentos[Data de Validade]),1),tbLanTreinamentos[Data de Validade],0),5),""))</f>
        <v/>
      </c>
      <c r="T121" s="90" t="str">
        <f t="array" ref="T121">IF($C121="","",IFERROR(INDEX(tbLanTreinamentos[],MATCH(LARGE(IF(IF(tbLanTreinamentos[Nome]=$C121,tbLanTreinamentos[Treinamento])=T$7,tbLanTreinamentos[Data de Validade]),1),tbLanTreinamentos[Data de Validade],0),5),""))</f>
        <v/>
      </c>
      <c r="U121" s="90" t="str">
        <f t="array" ref="U121">IF($C121="","",IFERROR(INDEX(tbLanTreinamentos[],MATCH(LARGE(IF(IF(tbLanTreinamentos[Nome]=$C121,tbLanTreinamentos[Treinamento])=U$7,tbLanTreinamentos[Data de Validade]),1),tbLanTreinamentos[Data de Validade],0),5),""))</f>
        <v/>
      </c>
      <c r="V121" s="90" t="str">
        <f t="array" ref="V121">IF($C121="","",IFERROR(INDEX(tbLanTreinamentos[],MATCH(LARGE(IF(IF(tbLanTreinamentos[Nome]=$C121,tbLanTreinamentos[Treinamento])=V$7,tbLanTreinamentos[Data de Validade]),1),tbLanTreinamentos[Data de Validade],0),5),""))</f>
        <v/>
      </c>
      <c r="W121" s="90" t="str">
        <f t="array" ref="W121">IF($C121="","",IFERROR(INDEX(tbLanTreinamentos[],MATCH(LARGE(IF(IF(tbLanTreinamentos[Nome]=$C121,tbLanTreinamentos[Treinamento])=W$7,tbLanTreinamentos[Data de Validade]),1),tbLanTreinamentos[Data de Validade],0),5),""))</f>
        <v/>
      </c>
      <c r="X121" s="90" t="str">
        <f t="array" ref="X121">IF($C121="","",IFERROR(INDEX(tbLanTreinamentos[],MATCH(LARGE(IF(IF(tbLanTreinamentos[Nome]=$C121,tbLanTreinamentos[Treinamento])=X$7,tbLanTreinamentos[Data de Validade]),1),tbLanTreinamentos[Data de Validade],0),5),""))</f>
        <v/>
      </c>
      <c r="Y121" s="90" t="str">
        <f t="array" ref="Y121">IF($C121="","",IFERROR(INDEX(tbLanTreinamentos[],MATCH(LARGE(IF(IF(tbLanTreinamentos[Nome]=$C121,tbLanTreinamentos[Treinamento])=Y$7,tbLanTreinamentos[Data de Validade]),1),tbLanTreinamentos[Data de Validade],0),5),""))</f>
        <v/>
      </c>
      <c r="Z121" s="90" t="str">
        <f t="array" ref="Z121">IF($C121="","",IFERROR(INDEX(tbLanTreinamentos[],MATCH(LARGE(IF(IF(tbLanTreinamentos[Nome]=$C121,tbLanTreinamentos[Treinamento])=Z$7,tbLanTreinamentos[Data de Validade]),1),tbLanTreinamentos[Data de Validade],0),5),""))</f>
        <v/>
      </c>
    </row>
    <row r="122" spans="1:26" s="23" customFormat="1" ht="21.95" customHeight="1" x14ac:dyDescent="0.2">
      <c r="A122" s="8"/>
      <c r="B122" s="204">
        <v>115</v>
      </c>
      <c r="C122" s="241" t="str">
        <f>IF(CadFun!D122="","",CadFun!D122)</f>
        <v/>
      </c>
      <c r="D122" s="92" t="str">
        <f>IF($C122="","",IFERROR(INDEX(tbFuncionarios[],MATCH($C122,tbFuncionarios[Nome],0),2),""))</f>
        <v/>
      </c>
      <c r="E122" s="92" t="str">
        <f>IF($C122="","",IFERROR(INDEX(tbFuncionarios[],MATCH($C122,tbFuncionarios[Nome],0),23),""))</f>
        <v/>
      </c>
      <c r="F122" s="92" t="str">
        <f t="shared" ca="1" si="13"/>
        <v/>
      </c>
      <c r="G122" s="92" t="str">
        <f t="shared" ca="1" si="14"/>
        <v/>
      </c>
      <c r="H122" s="92" t="str">
        <f t="shared" ca="1" si="15"/>
        <v/>
      </c>
      <c r="I122" s="92" t="str">
        <f t="shared" ca="1" si="16"/>
        <v/>
      </c>
      <c r="J122" s="92" t="str">
        <f t="shared" ca="1" si="17"/>
        <v/>
      </c>
      <c r="K122" s="92" t="str">
        <f t="shared" ca="1" si="18"/>
        <v/>
      </c>
      <c r="L122" s="91" t="str">
        <f t="shared" ca="1" si="19"/>
        <v/>
      </c>
      <c r="M122" s="91" t="str">
        <f t="shared" ca="1" si="20"/>
        <v/>
      </c>
      <c r="N122" s="92" t="str">
        <f t="shared" ca="1" si="21"/>
        <v/>
      </c>
      <c r="O122" s="92" t="str">
        <f t="shared" ca="1" si="22"/>
        <v/>
      </c>
      <c r="Q122" s="90" t="str">
        <f t="array" ref="Q122">IF($C122="","",IFERROR(INDEX(tbLanTreinamentos[],MATCH(LARGE(IF(IF(tbLanTreinamentos[Nome]=$C122,tbLanTreinamentos[Treinamento])=Q$7,tbLanTreinamentos[Data de Validade]),1),tbLanTreinamentos[Data de Validade],0),5),""))</f>
        <v/>
      </c>
      <c r="R122" s="90" t="str">
        <f t="array" ref="R122">IF($C122="","",IFERROR(INDEX(tbLanTreinamentos[],MATCH(LARGE(IF(IF(tbLanTreinamentos[Nome]=$C122,tbLanTreinamentos[Treinamento])=R$7,tbLanTreinamentos[Data de Validade]),1),tbLanTreinamentos[Data de Validade],0),5),""))</f>
        <v/>
      </c>
      <c r="S122" s="90" t="str">
        <f t="array" ref="S122">IF($C122="","",IFERROR(INDEX(tbLanTreinamentos[],MATCH(LARGE(IF(IF(tbLanTreinamentos[Nome]=$C122,tbLanTreinamentos[Treinamento])=S$7,tbLanTreinamentos[Data de Validade]),1),tbLanTreinamentos[Data de Validade],0),5),""))</f>
        <v/>
      </c>
      <c r="T122" s="90" t="str">
        <f t="array" ref="T122">IF($C122="","",IFERROR(INDEX(tbLanTreinamentos[],MATCH(LARGE(IF(IF(tbLanTreinamentos[Nome]=$C122,tbLanTreinamentos[Treinamento])=T$7,tbLanTreinamentos[Data de Validade]),1),tbLanTreinamentos[Data de Validade],0),5),""))</f>
        <v/>
      </c>
      <c r="U122" s="90" t="str">
        <f t="array" ref="U122">IF($C122="","",IFERROR(INDEX(tbLanTreinamentos[],MATCH(LARGE(IF(IF(tbLanTreinamentos[Nome]=$C122,tbLanTreinamentos[Treinamento])=U$7,tbLanTreinamentos[Data de Validade]),1),tbLanTreinamentos[Data de Validade],0),5),""))</f>
        <v/>
      </c>
      <c r="V122" s="90" t="str">
        <f t="array" ref="V122">IF($C122="","",IFERROR(INDEX(tbLanTreinamentos[],MATCH(LARGE(IF(IF(tbLanTreinamentos[Nome]=$C122,tbLanTreinamentos[Treinamento])=V$7,tbLanTreinamentos[Data de Validade]),1),tbLanTreinamentos[Data de Validade],0),5),""))</f>
        <v/>
      </c>
      <c r="W122" s="90" t="str">
        <f t="array" ref="W122">IF($C122="","",IFERROR(INDEX(tbLanTreinamentos[],MATCH(LARGE(IF(IF(tbLanTreinamentos[Nome]=$C122,tbLanTreinamentos[Treinamento])=W$7,tbLanTreinamentos[Data de Validade]),1),tbLanTreinamentos[Data de Validade],0),5),""))</f>
        <v/>
      </c>
      <c r="X122" s="90" t="str">
        <f t="array" ref="X122">IF($C122="","",IFERROR(INDEX(tbLanTreinamentos[],MATCH(LARGE(IF(IF(tbLanTreinamentos[Nome]=$C122,tbLanTreinamentos[Treinamento])=X$7,tbLanTreinamentos[Data de Validade]),1),tbLanTreinamentos[Data de Validade],0),5),""))</f>
        <v/>
      </c>
      <c r="Y122" s="90" t="str">
        <f t="array" ref="Y122">IF($C122="","",IFERROR(INDEX(tbLanTreinamentos[],MATCH(LARGE(IF(IF(tbLanTreinamentos[Nome]=$C122,tbLanTreinamentos[Treinamento])=Y$7,tbLanTreinamentos[Data de Validade]),1),tbLanTreinamentos[Data de Validade],0),5),""))</f>
        <v/>
      </c>
      <c r="Z122" s="90" t="str">
        <f t="array" ref="Z122">IF($C122="","",IFERROR(INDEX(tbLanTreinamentos[],MATCH(LARGE(IF(IF(tbLanTreinamentos[Nome]=$C122,tbLanTreinamentos[Treinamento])=Z$7,tbLanTreinamentos[Data de Validade]),1),tbLanTreinamentos[Data de Validade],0),5),""))</f>
        <v/>
      </c>
    </row>
    <row r="123" spans="1:26" s="23" customFormat="1" ht="21.95" customHeight="1" x14ac:dyDescent="0.2">
      <c r="A123" s="8"/>
      <c r="B123" s="204">
        <v>116</v>
      </c>
      <c r="C123" s="241" t="str">
        <f>IF(CadFun!D123="","",CadFun!D123)</f>
        <v/>
      </c>
      <c r="D123" s="92" t="str">
        <f>IF($C123="","",IFERROR(INDEX(tbFuncionarios[],MATCH($C123,tbFuncionarios[Nome],0),2),""))</f>
        <v/>
      </c>
      <c r="E123" s="92" t="str">
        <f>IF($C123="","",IFERROR(INDEX(tbFuncionarios[],MATCH($C123,tbFuncionarios[Nome],0),23),""))</f>
        <v/>
      </c>
      <c r="F123" s="92" t="str">
        <f t="shared" ca="1" si="13"/>
        <v/>
      </c>
      <c r="G123" s="92" t="str">
        <f t="shared" ca="1" si="14"/>
        <v/>
      </c>
      <c r="H123" s="92" t="str">
        <f t="shared" ca="1" si="15"/>
        <v/>
      </c>
      <c r="I123" s="92" t="str">
        <f t="shared" ca="1" si="16"/>
        <v/>
      </c>
      <c r="J123" s="92" t="str">
        <f t="shared" ca="1" si="17"/>
        <v/>
      </c>
      <c r="K123" s="92" t="str">
        <f t="shared" ca="1" si="18"/>
        <v/>
      </c>
      <c r="L123" s="91" t="str">
        <f t="shared" ca="1" si="19"/>
        <v/>
      </c>
      <c r="M123" s="91" t="str">
        <f t="shared" ca="1" si="20"/>
        <v/>
      </c>
      <c r="N123" s="92" t="str">
        <f t="shared" ca="1" si="21"/>
        <v/>
      </c>
      <c r="O123" s="92" t="str">
        <f t="shared" ca="1" si="22"/>
        <v/>
      </c>
      <c r="Q123" s="90" t="str">
        <f t="array" ref="Q123">IF($C123="","",IFERROR(INDEX(tbLanTreinamentos[],MATCH(LARGE(IF(IF(tbLanTreinamentos[Nome]=$C123,tbLanTreinamentos[Treinamento])=Q$7,tbLanTreinamentos[Data de Validade]),1),tbLanTreinamentos[Data de Validade],0),5),""))</f>
        <v/>
      </c>
      <c r="R123" s="90" t="str">
        <f t="array" ref="R123">IF($C123="","",IFERROR(INDEX(tbLanTreinamentos[],MATCH(LARGE(IF(IF(tbLanTreinamentos[Nome]=$C123,tbLanTreinamentos[Treinamento])=R$7,tbLanTreinamentos[Data de Validade]),1),tbLanTreinamentos[Data de Validade],0),5),""))</f>
        <v/>
      </c>
      <c r="S123" s="90" t="str">
        <f t="array" ref="S123">IF($C123="","",IFERROR(INDEX(tbLanTreinamentos[],MATCH(LARGE(IF(IF(tbLanTreinamentos[Nome]=$C123,tbLanTreinamentos[Treinamento])=S$7,tbLanTreinamentos[Data de Validade]),1),tbLanTreinamentos[Data de Validade],0),5),""))</f>
        <v/>
      </c>
      <c r="T123" s="90" t="str">
        <f t="array" ref="T123">IF($C123="","",IFERROR(INDEX(tbLanTreinamentos[],MATCH(LARGE(IF(IF(tbLanTreinamentos[Nome]=$C123,tbLanTreinamentos[Treinamento])=T$7,tbLanTreinamentos[Data de Validade]),1),tbLanTreinamentos[Data de Validade],0),5),""))</f>
        <v/>
      </c>
      <c r="U123" s="90" t="str">
        <f t="array" ref="U123">IF($C123="","",IFERROR(INDEX(tbLanTreinamentos[],MATCH(LARGE(IF(IF(tbLanTreinamentos[Nome]=$C123,tbLanTreinamentos[Treinamento])=U$7,tbLanTreinamentos[Data de Validade]),1),tbLanTreinamentos[Data de Validade],0),5),""))</f>
        <v/>
      </c>
      <c r="V123" s="90" t="str">
        <f t="array" ref="V123">IF($C123="","",IFERROR(INDEX(tbLanTreinamentos[],MATCH(LARGE(IF(IF(tbLanTreinamentos[Nome]=$C123,tbLanTreinamentos[Treinamento])=V$7,tbLanTreinamentos[Data de Validade]),1),tbLanTreinamentos[Data de Validade],0),5),""))</f>
        <v/>
      </c>
      <c r="W123" s="90" t="str">
        <f t="array" ref="W123">IF($C123="","",IFERROR(INDEX(tbLanTreinamentos[],MATCH(LARGE(IF(IF(tbLanTreinamentos[Nome]=$C123,tbLanTreinamentos[Treinamento])=W$7,tbLanTreinamentos[Data de Validade]),1),tbLanTreinamentos[Data de Validade],0),5),""))</f>
        <v/>
      </c>
      <c r="X123" s="90" t="str">
        <f t="array" ref="X123">IF($C123="","",IFERROR(INDEX(tbLanTreinamentos[],MATCH(LARGE(IF(IF(tbLanTreinamentos[Nome]=$C123,tbLanTreinamentos[Treinamento])=X$7,tbLanTreinamentos[Data de Validade]),1),tbLanTreinamentos[Data de Validade],0),5),""))</f>
        <v/>
      </c>
      <c r="Y123" s="90" t="str">
        <f t="array" ref="Y123">IF($C123="","",IFERROR(INDEX(tbLanTreinamentos[],MATCH(LARGE(IF(IF(tbLanTreinamentos[Nome]=$C123,tbLanTreinamentos[Treinamento])=Y$7,tbLanTreinamentos[Data de Validade]),1),tbLanTreinamentos[Data de Validade],0),5),""))</f>
        <v/>
      </c>
      <c r="Z123" s="90" t="str">
        <f t="array" ref="Z123">IF($C123="","",IFERROR(INDEX(tbLanTreinamentos[],MATCH(LARGE(IF(IF(tbLanTreinamentos[Nome]=$C123,tbLanTreinamentos[Treinamento])=Z$7,tbLanTreinamentos[Data de Validade]),1),tbLanTreinamentos[Data de Validade],0),5),""))</f>
        <v/>
      </c>
    </row>
    <row r="124" spans="1:26" s="23" customFormat="1" ht="21.95" customHeight="1" x14ac:dyDescent="0.2">
      <c r="A124" s="8"/>
      <c r="B124" s="204">
        <v>117</v>
      </c>
      <c r="C124" s="241" t="str">
        <f>IF(CadFun!D124="","",CadFun!D124)</f>
        <v/>
      </c>
      <c r="D124" s="92" t="str">
        <f>IF($C124="","",IFERROR(INDEX(tbFuncionarios[],MATCH($C124,tbFuncionarios[Nome],0),2),""))</f>
        <v/>
      </c>
      <c r="E124" s="92" t="str">
        <f>IF($C124="","",IFERROR(INDEX(tbFuncionarios[],MATCH($C124,tbFuncionarios[Nome],0),23),""))</f>
        <v/>
      </c>
      <c r="F124" s="92" t="str">
        <f t="shared" ca="1" si="13"/>
        <v/>
      </c>
      <c r="G124" s="92" t="str">
        <f t="shared" ca="1" si="14"/>
        <v/>
      </c>
      <c r="H124" s="92" t="str">
        <f t="shared" ca="1" si="15"/>
        <v/>
      </c>
      <c r="I124" s="92" t="str">
        <f t="shared" ca="1" si="16"/>
        <v/>
      </c>
      <c r="J124" s="92" t="str">
        <f t="shared" ca="1" si="17"/>
        <v/>
      </c>
      <c r="K124" s="92" t="str">
        <f t="shared" ca="1" si="18"/>
        <v/>
      </c>
      <c r="L124" s="91" t="str">
        <f t="shared" ca="1" si="19"/>
        <v/>
      </c>
      <c r="M124" s="91" t="str">
        <f t="shared" ca="1" si="20"/>
        <v/>
      </c>
      <c r="N124" s="92" t="str">
        <f t="shared" ca="1" si="21"/>
        <v/>
      </c>
      <c r="O124" s="92" t="str">
        <f t="shared" ca="1" si="22"/>
        <v/>
      </c>
      <c r="Q124" s="90" t="str">
        <f t="array" ref="Q124">IF($C124="","",IFERROR(INDEX(tbLanTreinamentos[],MATCH(LARGE(IF(IF(tbLanTreinamentos[Nome]=$C124,tbLanTreinamentos[Treinamento])=Q$7,tbLanTreinamentos[Data de Validade]),1),tbLanTreinamentos[Data de Validade],0),5),""))</f>
        <v/>
      </c>
      <c r="R124" s="90" t="str">
        <f t="array" ref="R124">IF($C124="","",IFERROR(INDEX(tbLanTreinamentos[],MATCH(LARGE(IF(IF(tbLanTreinamentos[Nome]=$C124,tbLanTreinamentos[Treinamento])=R$7,tbLanTreinamentos[Data de Validade]),1),tbLanTreinamentos[Data de Validade],0),5),""))</f>
        <v/>
      </c>
      <c r="S124" s="90" t="str">
        <f t="array" ref="S124">IF($C124="","",IFERROR(INDEX(tbLanTreinamentos[],MATCH(LARGE(IF(IF(tbLanTreinamentos[Nome]=$C124,tbLanTreinamentos[Treinamento])=S$7,tbLanTreinamentos[Data de Validade]),1),tbLanTreinamentos[Data de Validade],0),5),""))</f>
        <v/>
      </c>
      <c r="T124" s="90" t="str">
        <f t="array" ref="T124">IF($C124="","",IFERROR(INDEX(tbLanTreinamentos[],MATCH(LARGE(IF(IF(tbLanTreinamentos[Nome]=$C124,tbLanTreinamentos[Treinamento])=T$7,tbLanTreinamentos[Data de Validade]),1),tbLanTreinamentos[Data de Validade],0),5),""))</f>
        <v/>
      </c>
      <c r="U124" s="90" t="str">
        <f t="array" ref="U124">IF($C124="","",IFERROR(INDEX(tbLanTreinamentos[],MATCH(LARGE(IF(IF(tbLanTreinamentos[Nome]=$C124,tbLanTreinamentos[Treinamento])=U$7,tbLanTreinamentos[Data de Validade]),1),tbLanTreinamentos[Data de Validade],0),5),""))</f>
        <v/>
      </c>
      <c r="V124" s="90" t="str">
        <f t="array" ref="V124">IF($C124="","",IFERROR(INDEX(tbLanTreinamentos[],MATCH(LARGE(IF(IF(tbLanTreinamentos[Nome]=$C124,tbLanTreinamentos[Treinamento])=V$7,tbLanTreinamentos[Data de Validade]),1),tbLanTreinamentos[Data de Validade],0),5),""))</f>
        <v/>
      </c>
      <c r="W124" s="90" t="str">
        <f t="array" ref="W124">IF($C124="","",IFERROR(INDEX(tbLanTreinamentos[],MATCH(LARGE(IF(IF(tbLanTreinamentos[Nome]=$C124,tbLanTreinamentos[Treinamento])=W$7,tbLanTreinamentos[Data de Validade]),1),tbLanTreinamentos[Data de Validade],0),5),""))</f>
        <v/>
      </c>
      <c r="X124" s="90" t="str">
        <f t="array" ref="X124">IF($C124="","",IFERROR(INDEX(tbLanTreinamentos[],MATCH(LARGE(IF(IF(tbLanTreinamentos[Nome]=$C124,tbLanTreinamentos[Treinamento])=X$7,tbLanTreinamentos[Data de Validade]),1),tbLanTreinamentos[Data de Validade],0),5),""))</f>
        <v/>
      </c>
      <c r="Y124" s="90" t="str">
        <f t="array" ref="Y124">IF($C124="","",IFERROR(INDEX(tbLanTreinamentos[],MATCH(LARGE(IF(IF(tbLanTreinamentos[Nome]=$C124,tbLanTreinamentos[Treinamento])=Y$7,tbLanTreinamentos[Data de Validade]),1),tbLanTreinamentos[Data de Validade],0),5),""))</f>
        <v/>
      </c>
      <c r="Z124" s="90" t="str">
        <f t="array" ref="Z124">IF($C124="","",IFERROR(INDEX(tbLanTreinamentos[],MATCH(LARGE(IF(IF(tbLanTreinamentos[Nome]=$C124,tbLanTreinamentos[Treinamento])=Z$7,tbLanTreinamentos[Data de Validade]),1),tbLanTreinamentos[Data de Validade],0),5),""))</f>
        <v/>
      </c>
    </row>
    <row r="125" spans="1:26" s="23" customFormat="1" ht="21.95" customHeight="1" x14ac:dyDescent="0.2">
      <c r="A125" s="8"/>
      <c r="B125" s="204">
        <v>118</v>
      </c>
      <c r="C125" s="241" t="str">
        <f>IF(CadFun!D125="","",CadFun!D125)</f>
        <v/>
      </c>
      <c r="D125" s="92" t="str">
        <f>IF($C125="","",IFERROR(INDEX(tbFuncionarios[],MATCH($C125,tbFuncionarios[Nome],0),2),""))</f>
        <v/>
      </c>
      <c r="E125" s="92" t="str">
        <f>IF($C125="","",IFERROR(INDEX(tbFuncionarios[],MATCH($C125,tbFuncionarios[Nome],0),23),""))</f>
        <v/>
      </c>
      <c r="F125" s="92" t="str">
        <f t="shared" ca="1" si="13"/>
        <v/>
      </c>
      <c r="G125" s="92" t="str">
        <f t="shared" ca="1" si="14"/>
        <v/>
      </c>
      <c r="H125" s="92" t="str">
        <f t="shared" ca="1" si="15"/>
        <v/>
      </c>
      <c r="I125" s="92" t="str">
        <f t="shared" ca="1" si="16"/>
        <v/>
      </c>
      <c r="J125" s="92" t="str">
        <f t="shared" ca="1" si="17"/>
        <v/>
      </c>
      <c r="K125" s="92" t="str">
        <f t="shared" ca="1" si="18"/>
        <v/>
      </c>
      <c r="L125" s="91" t="str">
        <f t="shared" ca="1" si="19"/>
        <v/>
      </c>
      <c r="M125" s="91" t="str">
        <f t="shared" ca="1" si="20"/>
        <v/>
      </c>
      <c r="N125" s="92" t="str">
        <f t="shared" ca="1" si="21"/>
        <v/>
      </c>
      <c r="O125" s="92" t="str">
        <f t="shared" ca="1" si="22"/>
        <v/>
      </c>
      <c r="Q125" s="90" t="str">
        <f t="array" ref="Q125">IF($C125="","",IFERROR(INDEX(tbLanTreinamentos[],MATCH(LARGE(IF(IF(tbLanTreinamentos[Nome]=$C125,tbLanTreinamentos[Treinamento])=Q$7,tbLanTreinamentos[Data de Validade]),1),tbLanTreinamentos[Data de Validade],0),5),""))</f>
        <v/>
      </c>
      <c r="R125" s="90" t="str">
        <f t="array" ref="R125">IF($C125="","",IFERROR(INDEX(tbLanTreinamentos[],MATCH(LARGE(IF(IF(tbLanTreinamentos[Nome]=$C125,tbLanTreinamentos[Treinamento])=R$7,tbLanTreinamentos[Data de Validade]),1),tbLanTreinamentos[Data de Validade],0),5),""))</f>
        <v/>
      </c>
      <c r="S125" s="90" t="str">
        <f t="array" ref="S125">IF($C125="","",IFERROR(INDEX(tbLanTreinamentos[],MATCH(LARGE(IF(IF(tbLanTreinamentos[Nome]=$C125,tbLanTreinamentos[Treinamento])=S$7,tbLanTreinamentos[Data de Validade]),1),tbLanTreinamentos[Data de Validade],0),5),""))</f>
        <v/>
      </c>
      <c r="T125" s="90" t="str">
        <f t="array" ref="T125">IF($C125="","",IFERROR(INDEX(tbLanTreinamentos[],MATCH(LARGE(IF(IF(tbLanTreinamentos[Nome]=$C125,tbLanTreinamentos[Treinamento])=T$7,tbLanTreinamentos[Data de Validade]),1),tbLanTreinamentos[Data de Validade],0),5),""))</f>
        <v/>
      </c>
      <c r="U125" s="90" t="str">
        <f t="array" ref="U125">IF($C125="","",IFERROR(INDEX(tbLanTreinamentos[],MATCH(LARGE(IF(IF(tbLanTreinamentos[Nome]=$C125,tbLanTreinamentos[Treinamento])=U$7,tbLanTreinamentos[Data de Validade]),1),tbLanTreinamentos[Data de Validade],0),5),""))</f>
        <v/>
      </c>
      <c r="V125" s="90" t="str">
        <f t="array" ref="V125">IF($C125="","",IFERROR(INDEX(tbLanTreinamentos[],MATCH(LARGE(IF(IF(tbLanTreinamentos[Nome]=$C125,tbLanTreinamentos[Treinamento])=V$7,tbLanTreinamentos[Data de Validade]),1),tbLanTreinamentos[Data de Validade],0),5),""))</f>
        <v/>
      </c>
      <c r="W125" s="90" t="str">
        <f t="array" ref="W125">IF($C125="","",IFERROR(INDEX(tbLanTreinamentos[],MATCH(LARGE(IF(IF(tbLanTreinamentos[Nome]=$C125,tbLanTreinamentos[Treinamento])=W$7,tbLanTreinamentos[Data de Validade]),1),tbLanTreinamentos[Data de Validade],0),5),""))</f>
        <v/>
      </c>
      <c r="X125" s="90" t="str">
        <f t="array" ref="X125">IF($C125="","",IFERROR(INDEX(tbLanTreinamentos[],MATCH(LARGE(IF(IF(tbLanTreinamentos[Nome]=$C125,tbLanTreinamentos[Treinamento])=X$7,tbLanTreinamentos[Data de Validade]),1),tbLanTreinamentos[Data de Validade],0),5),""))</f>
        <v/>
      </c>
      <c r="Y125" s="90" t="str">
        <f t="array" ref="Y125">IF($C125="","",IFERROR(INDEX(tbLanTreinamentos[],MATCH(LARGE(IF(IF(tbLanTreinamentos[Nome]=$C125,tbLanTreinamentos[Treinamento])=Y$7,tbLanTreinamentos[Data de Validade]),1),tbLanTreinamentos[Data de Validade],0),5),""))</f>
        <v/>
      </c>
      <c r="Z125" s="90" t="str">
        <f t="array" ref="Z125">IF($C125="","",IFERROR(INDEX(tbLanTreinamentos[],MATCH(LARGE(IF(IF(tbLanTreinamentos[Nome]=$C125,tbLanTreinamentos[Treinamento])=Z$7,tbLanTreinamentos[Data de Validade]),1),tbLanTreinamentos[Data de Validade],0),5),""))</f>
        <v/>
      </c>
    </row>
    <row r="126" spans="1:26" s="23" customFormat="1" ht="21.95" customHeight="1" x14ac:dyDescent="0.2">
      <c r="A126" s="8"/>
      <c r="B126" s="204">
        <v>119</v>
      </c>
      <c r="C126" s="241" t="str">
        <f>IF(CadFun!D126="","",CadFun!D126)</f>
        <v/>
      </c>
      <c r="D126" s="92" t="str">
        <f>IF($C126="","",IFERROR(INDEX(tbFuncionarios[],MATCH($C126,tbFuncionarios[Nome],0),2),""))</f>
        <v/>
      </c>
      <c r="E126" s="92" t="str">
        <f>IF($C126="","",IFERROR(INDEX(tbFuncionarios[],MATCH($C126,tbFuncionarios[Nome],0),23),""))</f>
        <v/>
      </c>
      <c r="F126" s="92" t="str">
        <f t="shared" ca="1" si="13"/>
        <v/>
      </c>
      <c r="G126" s="92" t="str">
        <f t="shared" ca="1" si="14"/>
        <v/>
      </c>
      <c r="H126" s="92" t="str">
        <f t="shared" ca="1" si="15"/>
        <v/>
      </c>
      <c r="I126" s="92" t="str">
        <f t="shared" ca="1" si="16"/>
        <v/>
      </c>
      <c r="J126" s="92" t="str">
        <f t="shared" ca="1" si="17"/>
        <v/>
      </c>
      <c r="K126" s="92" t="str">
        <f t="shared" ca="1" si="18"/>
        <v/>
      </c>
      <c r="L126" s="91" t="str">
        <f t="shared" ca="1" si="19"/>
        <v/>
      </c>
      <c r="M126" s="91" t="str">
        <f t="shared" ca="1" si="20"/>
        <v/>
      </c>
      <c r="N126" s="92" t="str">
        <f t="shared" ca="1" si="21"/>
        <v/>
      </c>
      <c r="O126" s="92" t="str">
        <f t="shared" ca="1" si="22"/>
        <v/>
      </c>
      <c r="Q126" s="90" t="str">
        <f t="array" ref="Q126">IF($C126="","",IFERROR(INDEX(tbLanTreinamentos[],MATCH(LARGE(IF(IF(tbLanTreinamentos[Nome]=$C126,tbLanTreinamentos[Treinamento])=Q$7,tbLanTreinamentos[Data de Validade]),1),tbLanTreinamentos[Data de Validade],0),5),""))</f>
        <v/>
      </c>
      <c r="R126" s="90" t="str">
        <f t="array" ref="R126">IF($C126="","",IFERROR(INDEX(tbLanTreinamentos[],MATCH(LARGE(IF(IF(tbLanTreinamentos[Nome]=$C126,tbLanTreinamentos[Treinamento])=R$7,tbLanTreinamentos[Data de Validade]),1),tbLanTreinamentos[Data de Validade],0),5),""))</f>
        <v/>
      </c>
      <c r="S126" s="90" t="str">
        <f t="array" ref="S126">IF($C126="","",IFERROR(INDEX(tbLanTreinamentos[],MATCH(LARGE(IF(IF(tbLanTreinamentos[Nome]=$C126,tbLanTreinamentos[Treinamento])=S$7,tbLanTreinamentos[Data de Validade]),1),tbLanTreinamentos[Data de Validade],0),5),""))</f>
        <v/>
      </c>
      <c r="T126" s="90" t="str">
        <f t="array" ref="T126">IF($C126="","",IFERROR(INDEX(tbLanTreinamentos[],MATCH(LARGE(IF(IF(tbLanTreinamentos[Nome]=$C126,tbLanTreinamentos[Treinamento])=T$7,tbLanTreinamentos[Data de Validade]),1),tbLanTreinamentos[Data de Validade],0),5),""))</f>
        <v/>
      </c>
      <c r="U126" s="90" t="str">
        <f t="array" ref="U126">IF($C126="","",IFERROR(INDEX(tbLanTreinamentos[],MATCH(LARGE(IF(IF(tbLanTreinamentos[Nome]=$C126,tbLanTreinamentos[Treinamento])=U$7,tbLanTreinamentos[Data de Validade]),1),tbLanTreinamentos[Data de Validade],0),5),""))</f>
        <v/>
      </c>
      <c r="V126" s="90" t="str">
        <f t="array" ref="V126">IF($C126="","",IFERROR(INDEX(tbLanTreinamentos[],MATCH(LARGE(IF(IF(tbLanTreinamentos[Nome]=$C126,tbLanTreinamentos[Treinamento])=V$7,tbLanTreinamentos[Data de Validade]),1),tbLanTreinamentos[Data de Validade],0),5),""))</f>
        <v/>
      </c>
      <c r="W126" s="90" t="str">
        <f t="array" ref="W126">IF($C126="","",IFERROR(INDEX(tbLanTreinamentos[],MATCH(LARGE(IF(IF(tbLanTreinamentos[Nome]=$C126,tbLanTreinamentos[Treinamento])=W$7,tbLanTreinamentos[Data de Validade]),1),tbLanTreinamentos[Data de Validade],0),5),""))</f>
        <v/>
      </c>
      <c r="X126" s="90" t="str">
        <f t="array" ref="X126">IF($C126="","",IFERROR(INDEX(tbLanTreinamentos[],MATCH(LARGE(IF(IF(tbLanTreinamentos[Nome]=$C126,tbLanTreinamentos[Treinamento])=X$7,tbLanTreinamentos[Data de Validade]),1),tbLanTreinamentos[Data de Validade],0),5),""))</f>
        <v/>
      </c>
      <c r="Y126" s="90" t="str">
        <f t="array" ref="Y126">IF($C126="","",IFERROR(INDEX(tbLanTreinamentos[],MATCH(LARGE(IF(IF(tbLanTreinamentos[Nome]=$C126,tbLanTreinamentos[Treinamento])=Y$7,tbLanTreinamentos[Data de Validade]),1),tbLanTreinamentos[Data de Validade],0),5),""))</f>
        <v/>
      </c>
      <c r="Z126" s="90" t="str">
        <f t="array" ref="Z126">IF($C126="","",IFERROR(INDEX(tbLanTreinamentos[],MATCH(LARGE(IF(IF(tbLanTreinamentos[Nome]=$C126,tbLanTreinamentos[Treinamento])=Z$7,tbLanTreinamentos[Data de Validade]),1),tbLanTreinamentos[Data de Validade],0),5),""))</f>
        <v/>
      </c>
    </row>
    <row r="127" spans="1:26" s="23" customFormat="1" ht="21.95" customHeight="1" x14ac:dyDescent="0.2">
      <c r="A127" s="8"/>
      <c r="B127" s="204">
        <v>120</v>
      </c>
      <c r="C127" s="241" t="str">
        <f>IF(CadFun!D127="","",CadFun!D127)</f>
        <v/>
      </c>
      <c r="D127" s="92" t="str">
        <f>IF($C127="","",IFERROR(INDEX(tbFuncionarios[],MATCH($C127,tbFuncionarios[Nome],0),2),""))</f>
        <v/>
      </c>
      <c r="E127" s="92" t="str">
        <f>IF($C127="","",IFERROR(INDEX(tbFuncionarios[],MATCH($C127,tbFuncionarios[Nome],0),23),""))</f>
        <v/>
      </c>
      <c r="F127" s="92" t="str">
        <f t="shared" ca="1" si="13"/>
        <v/>
      </c>
      <c r="G127" s="92" t="str">
        <f t="shared" ca="1" si="14"/>
        <v/>
      </c>
      <c r="H127" s="92" t="str">
        <f t="shared" ca="1" si="15"/>
        <v/>
      </c>
      <c r="I127" s="92" t="str">
        <f t="shared" ca="1" si="16"/>
        <v/>
      </c>
      <c r="J127" s="92" t="str">
        <f t="shared" ca="1" si="17"/>
        <v/>
      </c>
      <c r="K127" s="92" t="str">
        <f t="shared" ca="1" si="18"/>
        <v/>
      </c>
      <c r="L127" s="91" t="str">
        <f t="shared" ca="1" si="19"/>
        <v/>
      </c>
      <c r="M127" s="91" t="str">
        <f t="shared" ca="1" si="20"/>
        <v/>
      </c>
      <c r="N127" s="92" t="str">
        <f t="shared" ca="1" si="21"/>
        <v/>
      </c>
      <c r="O127" s="92" t="str">
        <f t="shared" ca="1" si="22"/>
        <v/>
      </c>
      <c r="Q127" s="90" t="str">
        <f t="array" ref="Q127">IF($C127="","",IFERROR(INDEX(tbLanTreinamentos[],MATCH(LARGE(IF(IF(tbLanTreinamentos[Nome]=$C127,tbLanTreinamentos[Treinamento])=Q$7,tbLanTreinamentos[Data de Validade]),1),tbLanTreinamentos[Data de Validade],0),5),""))</f>
        <v/>
      </c>
      <c r="R127" s="90" t="str">
        <f t="array" ref="R127">IF($C127="","",IFERROR(INDEX(tbLanTreinamentos[],MATCH(LARGE(IF(IF(tbLanTreinamentos[Nome]=$C127,tbLanTreinamentos[Treinamento])=R$7,tbLanTreinamentos[Data de Validade]),1),tbLanTreinamentos[Data de Validade],0),5),""))</f>
        <v/>
      </c>
      <c r="S127" s="90" t="str">
        <f t="array" ref="S127">IF($C127="","",IFERROR(INDEX(tbLanTreinamentos[],MATCH(LARGE(IF(IF(tbLanTreinamentos[Nome]=$C127,tbLanTreinamentos[Treinamento])=S$7,tbLanTreinamentos[Data de Validade]),1),tbLanTreinamentos[Data de Validade],0),5),""))</f>
        <v/>
      </c>
      <c r="T127" s="90" t="str">
        <f t="array" ref="T127">IF($C127="","",IFERROR(INDEX(tbLanTreinamentos[],MATCH(LARGE(IF(IF(tbLanTreinamentos[Nome]=$C127,tbLanTreinamentos[Treinamento])=T$7,tbLanTreinamentos[Data de Validade]),1),tbLanTreinamentos[Data de Validade],0),5),""))</f>
        <v/>
      </c>
      <c r="U127" s="90" t="str">
        <f t="array" ref="U127">IF($C127="","",IFERROR(INDEX(tbLanTreinamentos[],MATCH(LARGE(IF(IF(tbLanTreinamentos[Nome]=$C127,tbLanTreinamentos[Treinamento])=U$7,tbLanTreinamentos[Data de Validade]),1),tbLanTreinamentos[Data de Validade],0),5),""))</f>
        <v/>
      </c>
      <c r="V127" s="90" t="str">
        <f t="array" ref="V127">IF($C127="","",IFERROR(INDEX(tbLanTreinamentos[],MATCH(LARGE(IF(IF(tbLanTreinamentos[Nome]=$C127,tbLanTreinamentos[Treinamento])=V$7,tbLanTreinamentos[Data de Validade]),1),tbLanTreinamentos[Data de Validade],0),5),""))</f>
        <v/>
      </c>
      <c r="W127" s="90" t="str">
        <f t="array" ref="W127">IF($C127="","",IFERROR(INDEX(tbLanTreinamentos[],MATCH(LARGE(IF(IF(tbLanTreinamentos[Nome]=$C127,tbLanTreinamentos[Treinamento])=W$7,tbLanTreinamentos[Data de Validade]),1),tbLanTreinamentos[Data de Validade],0),5),""))</f>
        <v/>
      </c>
      <c r="X127" s="90" t="str">
        <f t="array" ref="X127">IF($C127="","",IFERROR(INDEX(tbLanTreinamentos[],MATCH(LARGE(IF(IF(tbLanTreinamentos[Nome]=$C127,tbLanTreinamentos[Treinamento])=X$7,tbLanTreinamentos[Data de Validade]),1),tbLanTreinamentos[Data de Validade],0),5),""))</f>
        <v/>
      </c>
      <c r="Y127" s="90" t="str">
        <f t="array" ref="Y127">IF($C127="","",IFERROR(INDEX(tbLanTreinamentos[],MATCH(LARGE(IF(IF(tbLanTreinamentos[Nome]=$C127,tbLanTreinamentos[Treinamento])=Y$7,tbLanTreinamentos[Data de Validade]),1),tbLanTreinamentos[Data de Validade],0),5),""))</f>
        <v/>
      </c>
      <c r="Z127" s="90" t="str">
        <f t="array" ref="Z127">IF($C127="","",IFERROR(INDEX(tbLanTreinamentos[],MATCH(LARGE(IF(IF(tbLanTreinamentos[Nome]=$C127,tbLanTreinamentos[Treinamento])=Z$7,tbLanTreinamentos[Data de Validade]),1),tbLanTreinamentos[Data de Validade],0),5),""))</f>
        <v/>
      </c>
    </row>
    <row r="128" spans="1:26" s="23" customFormat="1" ht="21.95" customHeight="1" x14ac:dyDescent="0.2">
      <c r="A128" s="8"/>
      <c r="B128" s="204">
        <v>121</v>
      </c>
      <c r="C128" s="241" t="str">
        <f>IF(CadFun!D128="","",CadFun!D128)</f>
        <v/>
      </c>
      <c r="D128" s="92" t="str">
        <f>IF($C128="","",IFERROR(INDEX(tbFuncionarios[],MATCH($C128,tbFuncionarios[Nome],0),2),""))</f>
        <v/>
      </c>
      <c r="E128" s="92" t="str">
        <f>IF($C128="","",IFERROR(INDEX(tbFuncionarios[],MATCH($C128,tbFuncionarios[Nome],0),23),""))</f>
        <v/>
      </c>
      <c r="F128" s="92" t="str">
        <f t="shared" ca="1" si="13"/>
        <v/>
      </c>
      <c r="G128" s="92" t="str">
        <f t="shared" ca="1" si="14"/>
        <v/>
      </c>
      <c r="H128" s="92" t="str">
        <f t="shared" ca="1" si="15"/>
        <v/>
      </c>
      <c r="I128" s="92" t="str">
        <f t="shared" ca="1" si="16"/>
        <v/>
      </c>
      <c r="J128" s="92" t="str">
        <f t="shared" ca="1" si="17"/>
        <v/>
      </c>
      <c r="K128" s="92" t="str">
        <f t="shared" ca="1" si="18"/>
        <v/>
      </c>
      <c r="L128" s="91" t="str">
        <f t="shared" ca="1" si="19"/>
        <v/>
      </c>
      <c r="M128" s="91" t="str">
        <f t="shared" ca="1" si="20"/>
        <v/>
      </c>
      <c r="N128" s="92" t="str">
        <f t="shared" ca="1" si="21"/>
        <v/>
      </c>
      <c r="O128" s="92" t="str">
        <f t="shared" ca="1" si="22"/>
        <v/>
      </c>
      <c r="Q128" s="90" t="str">
        <f t="array" ref="Q128">IF($C128="","",IFERROR(INDEX(tbLanTreinamentos[],MATCH(LARGE(IF(IF(tbLanTreinamentos[Nome]=$C128,tbLanTreinamentos[Treinamento])=Q$7,tbLanTreinamentos[Data de Validade]),1),tbLanTreinamentos[Data de Validade],0),5),""))</f>
        <v/>
      </c>
      <c r="R128" s="90" t="str">
        <f t="array" ref="R128">IF($C128="","",IFERROR(INDEX(tbLanTreinamentos[],MATCH(LARGE(IF(IF(tbLanTreinamentos[Nome]=$C128,tbLanTreinamentos[Treinamento])=R$7,tbLanTreinamentos[Data de Validade]),1),tbLanTreinamentos[Data de Validade],0),5),""))</f>
        <v/>
      </c>
      <c r="S128" s="90" t="str">
        <f t="array" ref="S128">IF($C128="","",IFERROR(INDEX(tbLanTreinamentos[],MATCH(LARGE(IF(IF(tbLanTreinamentos[Nome]=$C128,tbLanTreinamentos[Treinamento])=S$7,tbLanTreinamentos[Data de Validade]),1),tbLanTreinamentos[Data de Validade],0),5),""))</f>
        <v/>
      </c>
      <c r="T128" s="90" t="str">
        <f t="array" ref="T128">IF($C128="","",IFERROR(INDEX(tbLanTreinamentos[],MATCH(LARGE(IF(IF(tbLanTreinamentos[Nome]=$C128,tbLanTreinamentos[Treinamento])=T$7,tbLanTreinamentos[Data de Validade]),1),tbLanTreinamentos[Data de Validade],0),5),""))</f>
        <v/>
      </c>
      <c r="U128" s="90" t="str">
        <f t="array" ref="U128">IF($C128="","",IFERROR(INDEX(tbLanTreinamentos[],MATCH(LARGE(IF(IF(tbLanTreinamentos[Nome]=$C128,tbLanTreinamentos[Treinamento])=U$7,tbLanTreinamentos[Data de Validade]),1),tbLanTreinamentos[Data de Validade],0),5),""))</f>
        <v/>
      </c>
      <c r="V128" s="90" t="str">
        <f t="array" ref="V128">IF($C128="","",IFERROR(INDEX(tbLanTreinamentos[],MATCH(LARGE(IF(IF(tbLanTreinamentos[Nome]=$C128,tbLanTreinamentos[Treinamento])=V$7,tbLanTreinamentos[Data de Validade]),1),tbLanTreinamentos[Data de Validade],0),5),""))</f>
        <v/>
      </c>
      <c r="W128" s="90" t="str">
        <f t="array" ref="W128">IF($C128="","",IFERROR(INDEX(tbLanTreinamentos[],MATCH(LARGE(IF(IF(tbLanTreinamentos[Nome]=$C128,tbLanTreinamentos[Treinamento])=W$7,tbLanTreinamentos[Data de Validade]),1),tbLanTreinamentos[Data de Validade],0),5),""))</f>
        <v/>
      </c>
      <c r="X128" s="90" t="str">
        <f t="array" ref="X128">IF($C128="","",IFERROR(INDEX(tbLanTreinamentos[],MATCH(LARGE(IF(IF(tbLanTreinamentos[Nome]=$C128,tbLanTreinamentos[Treinamento])=X$7,tbLanTreinamentos[Data de Validade]),1),tbLanTreinamentos[Data de Validade],0),5),""))</f>
        <v/>
      </c>
      <c r="Y128" s="90" t="str">
        <f t="array" ref="Y128">IF($C128="","",IFERROR(INDEX(tbLanTreinamentos[],MATCH(LARGE(IF(IF(tbLanTreinamentos[Nome]=$C128,tbLanTreinamentos[Treinamento])=Y$7,tbLanTreinamentos[Data de Validade]),1),tbLanTreinamentos[Data de Validade],0),5),""))</f>
        <v/>
      </c>
      <c r="Z128" s="90" t="str">
        <f t="array" ref="Z128">IF($C128="","",IFERROR(INDEX(tbLanTreinamentos[],MATCH(LARGE(IF(IF(tbLanTreinamentos[Nome]=$C128,tbLanTreinamentos[Treinamento])=Z$7,tbLanTreinamentos[Data de Validade]),1),tbLanTreinamentos[Data de Validade],0),5),""))</f>
        <v/>
      </c>
    </row>
    <row r="129" spans="1:26" s="23" customFormat="1" ht="21.95" customHeight="1" x14ac:dyDescent="0.2">
      <c r="A129" s="8"/>
      <c r="B129" s="204">
        <v>122</v>
      </c>
      <c r="C129" s="241" t="str">
        <f>IF(CadFun!D129="","",CadFun!D129)</f>
        <v/>
      </c>
      <c r="D129" s="92" t="str">
        <f>IF($C129="","",IFERROR(INDEX(tbFuncionarios[],MATCH($C129,tbFuncionarios[Nome],0),2),""))</f>
        <v/>
      </c>
      <c r="E129" s="92" t="str">
        <f>IF($C129="","",IFERROR(INDEX(tbFuncionarios[],MATCH($C129,tbFuncionarios[Nome],0),23),""))</f>
        <v/>
      </c>
      <c r="F129" s="92" t="str">
        <f t="shared" ca="1" si="13"/>
        <v/>
      </c>
      <c r="G129" s="92" t="str">
        <f t="shared" ca="1" si="14"/>
        <v/>
      </c>
      <c r="H129" s="92" t="str">
        <f t="shared" ca="1" si="15"/>
        <v/>
      </c>
      <c r="I129" s="92" t="str">
        <f t="shared" ca="1" si="16"/>
        <v/>
      </c>
      <c r="J129" s="92" t="str">
        <f t="shared" ca="1" si="17"/>
        <v/>
      </c>
      <c r="K129" s="92" t="str">
        <f t="shared" ca="1" si="18"/>
        <v/>
      </c>
      <c r="L129" s="91" t="str">
        <f t="shared" ca="1" si="19"/>
        <v/>
      </c>
      <c r="M129" s="91" t="str">
        <f t="shared" ca="1" si="20"/>
        <v/>
      </c>
      <c r="N129" s="92" t="str">
        <f t="shared" ca="1" si="21"/>
        <v/>
      </c>
      <c r="O129" s="92" t="str">
        <f t="shared" ca="1" si="22"/>
        <v/>
      </c>
      <c r="Q129" s="90" t="str">
        <f t="array" ref="Q129">IF($C129="","",IFERROR(INDEX(tbLanTreinamentos[],MATCH(LARGE(IF(IF(tbLanTreinamentos[Nome]=$C129,tbLanTreinamentos[Treinamento])=Q$7,tbLanTreinamentos[Data de Validade]),1),tbLanTreinamentos[Data de Validade],0),5),""))</f>
        <v/>
      </c>
      <c r="R129" s="90" t="str">
        <f t="array" ref="R129">IF($C129="","",IFERROR(INDEX(tbLanTreinamentos[],MATCH(LARGE(IF(IF(tbLanTreinamentos[Nome]=$C129,tbLanTreinamentos[Treinamento])=R$7,tbLanTreinamentos[Data de Validade]),1),tbLanTreinamentos[Data de Validade],0),5),""))</f>
        <v/>
      </c>
      <c r="S129" s="90" t="str">
        <f t="array" ref="S129">IF($C129="","",IFERROR(INDEX(tbLanTreinamentos[],MATCH(LARGE(IF(IF(tbLanTreinamentos[Nome]=$C129,tbLanTreinamentos[Treinamento])=S$7,tbLanTreinamentos[Data de Validade]),1),tbLanTreinamentos[Data de Validade],0),5),""))</f>
        <v/>
      </c>
      <c r="T129" s="90" t="str">
        <f t="array" ref="T129">IF($C129="","",IFERROR(INDEX(tbLanTreinamentos[],MATCH(LARGE(IF(IF(tbLanTreinamentos[Nome]=$C129,tbLanTreinamentos[Treinamento])=T$7,tbLanTreinamentos[Data de Validade]),1),tbLanTreinamentos[Data de Validade],0),5),""))</f>
        <v/>
      </c>
      <c r="U129" s="90" t="str">
        <f t="array" ref="U129">IF($C129="","",IFERROR(INDEX(tbLanTreinamentos[],MATCH(LARGE(IF(IF(tbLanTreinamentos[Nome]=$C129,tbLanTreinamentos[Treinamento])=U$7,tbLanTreinamentos[Data de Validade]),1),tbLanTreinamentos[Data de Validade],0),5),""))</f>
        <v/>
      </c>
      <c r="V129" s="90" t="str">
        <f t="array" ref="V129">IF($C129="","",IFERROR(INDEX(tbLanTreinamentos[],MATCH(LARGE(IF(IF(tbLanTreinamentos[Nome]=$C129,tbLanTreinamentos[Treinamento])=V$7,tbLanTreinamentos[Data de Validade]),1),tbLanTreinamentos[Data de Validade],0),5),""))</f>
        <v/>
      </c>
      <c r="W129" s="90" t="str">
        <f t="array" ref="W129">IF($C129="","",IFERROR(INDEX(tbLanTreinamentos[],MATCH(LARGE(IF(IF(tbLanTreinamentos[Nome]=$C129,tbLanTreinamentos[Treinamento])=W$7,tbLanTreinamentos[Data de Validade]),1),tbLanTreinamentos[Data de Validade],0),5),""))</f>
        <v/>
      </c>
      <c r="X129" s="90" t="str">
        <f t="array" ref="X129">IF($C129="","",IFERROR(INDEX(tbLanTreinamentos[],MATCH(LARGE(IF(IF(tbLanTreinamentos[Nome]=$C129,tbLanTreinamentos[Treinamento])=X$7,tbLanTreinamentos[Data de Validade]),1),tbLanTreinamentos[Data de Validade],0),5),""))</f>
        <v/>
      </c>
      <c r="Y129" s="90" t="str">
        <f t="array" ref="Y129">IF($C129="","",IFERROR(INDEX(tbLanTreinamentos[],MATCH(LARGE(IF(IF(tbLanTreinamentos[Nome]=$C129,tbLanTreinamentos[Treinamento])=Y$7,tbLanTreinamentos[Data de Validade]),1),tbLanTreinamentos[Data de Validade],0),5),""))</f>
        <v/>
      </c>
      <c r="Z129" s="90" t="str">
        <f t="array" ref="Z129">IF($C129="","",IFERROR(INDEX(tbLanTreinamentos[],MATCH(LARGE(IF(IF(tbLanTreinamentos[Nome]=$C129,tbLanTreinamentos[Treinamento])=Z$7,tbLanTreinamentos[Data de Validade]),1),tbLanTreinamentos[Data de Validade],0),5),""))</f>
        <v/>
      </c>
    </row>
    <row r="130" spans="1:26" s="23" customFormat="1" ht="21.95" customHeight="1" x14ac:dyDescent="0.2">
      <c r="A130" s="8"/>
      <c r="B130" s="204">
        <v>123</v>
      </c>
      <c r="C130" s="241" t="str">
        <f>IF(CadFun!D130="","",CadFun!D130)</f>
        <v/>
      </c>
      <c r="D130" s="92" t="str">
        <f>IF($C130="","",IFERROR(INDEX(tbFuncionarios[],MATCH($C130,tbFuncionarios[Nome],0),2),""))</f>
        <v/>
      </c>
      <c r="E130" s="92" t="str">
        <f>IF($C130="","",IFERROR(INDEX(tbFuncionarios[],MATCH($C130,tbFuncionarios[Nome],0),23),""))</f>
        <v/>
      </c>
      <c r="F130" s="92" t="str">
        <f t="shared" ca="1" si="13"/>
        <v/>
      </c>
      <c r="G130" s="92" t="str">
        <f t="shared" ca="1" si="14"/>
        <v/>
      </c>
      <c r="H130" s="92" t="str">
        <f t="shared" ca="1" si="15"/>
        <v/>
      </c>
      <c r="I130" s="92" t="str">
        <f t="shared" ca="1" si="16"/>
        <v/>
      </c>
      <c r="J130" s="92" t="str">
        <f t="shared" ca="1" si="17"/>
        <v/>
      </c>
      <c r="K130" s="92" t="str">
        <f t="shared" ca="1" si="18"/>
        <v/>
      </c>
      <c r="L130" s="91" t="str">
        <f t="shared" ca="1" si="19"/>
        <v/>
      </c>
      <c r="M130" s="91" t="str">
        <f t="shared" ca="1" si="20"/>
        <v/>
      </c>
      <c r="N130" s="92" t="str">
        <f t="shared" ca="1" si="21"/>
        <v/>
      </c>
      <c r="O130" s="92" t="str">
        <f t="shared" ca="1" si="22"/>
        <v/>
      </c>
      <c r="Q130" s="90" t="str">
        <f t="array" ref="Q130">IF($C130="","",IFERROR(INDEX(tbLanTreinamentos[],MATCH(LARGE(IF(IF(tbLanTreinamentos[Nome]=$C130,tbLanTreinamentos[Treinamento])=Q$7,tbLanTreinamentos[Data de Validade]),1),tbLanTreinamentos[Data de Validade],0),5),""))</f>
        <v/>
      </c>
      <c r="R130" s="90" t="str">
        <f t="array" ref="R130">IF($C130="","",IFERROR(INDEX(tbLanTreinamentos[],MATCH(LARGE(IF(IF(tbLanTreinamentos[Nome]=$C130,tbLanTreinamentos[Treinamento])=R$7,tbLanTreinamentos[Data de Validade]),1),tbLanTreinamentos[Data de Validade],0),5),""))</f>
        <v/>
      </c>
      <c r="S130" s="90" t="str">
        <f t="array" ref="S130">IF($C130="","",IFERROR(INDEX(tbLanTreinamentos[],MATCH(LARGE(IF(IF(tbLanTreinamentos[Nome]=$C130,tbLanTreinamentos[Treinamento])=S$7,tbLanTreinamentos[Data de Validade]),1),tbLanTreinamentos[Data de Validade],0),5),""))</f>
        <v/>
      </c>
      <c r="T130" s="90" t="str">
        <f t="array" ref="T130">IF($C130="","",IFERROR(INDEX(tbLanTreinamentos[],MATCH(LARGE(IF(IF(tbLanTreinamentos[Nome]=$C130,tbLanTreinamentos[Treinamento])=T$7,tbLanTreinamentos[Data de Validade]),1),tbLanTreinamentos[Data de Validade],0),5),""))</f>
        <v/>
      </c>
      <c r="U130" s="90" t="str">
        <f t="array" ref="U130">IF($C130="","",IFERROR(INDEX(tbLanTreinamentos[],MATCH(LARGE(IF(IF(tbLanTreinamentos[Nome]=$C130,tbLanTreinamentos[Treinamento])=U$7,tbLanTreinamentos[Data de Validade]),1),tbLanTreinamentos[Data de Validade],0),5),""))</f>
        <v/>
      </c>
      <c r="V130" s="90" t="str">
        <f t="array" ref="V130">IF($C130="","",IFERROR(INDEX(tbLanTreinamentos[],MATCH(LARGE(IF(IF(tbLanTreinamentos[Nome]=$C130,tbLanTreinamentos[Treinamento])=V$7,tbLanTreinamentos[Data de Validade]),1),tbLanTreinamentos[Data de Validade],0),5),""))</f>
        <v/>
      </c>
      <c r="W130" s="90" t="str">
        <f t="array" ref="W130">IF($C130="","",IFERROR(INDEX(tbLanTreinamentos[],MATCH(LARGE(IF(IF(tbLanTreinamentos[Nome]=$C130,tbLanTreinamentos[Treinamento])=W$7,tbLanTreinamentos[Data de Validade]),1),tbLanTreinamentos[Data de Validade],0),5),""))</f>
        <v/>
      </c>
      <c r="X130" s="90" t="str">
        <f t="array" ref="X130">IF($C130="","",IFERROR(INDEX(tbLanTreinamentos[],MATCH(LARGE(IF(IF(tbLanTreinamentos[Nome]=$C130,tbLanTreinamentos[Treinamento])=X$7,tbLanTreinamentos[Data de Validade]),1),tbLanTreinamentos[Data de Validade],0),5),""))</f>
        <v/>
      </c>
      <c r="Y130" s="90" t="str">
        <f t="array" ref="Y130">IF($C130="","",IFERROR(INDEX(tbLanTreinamentos[],MATCH(LARGE(IF(IF(tbLanTreinamentos[Nome]=$C130,tbLanTreinamentos[Treinamento])=Y$7,tbLanTreinamentos[Data de Validade]),1),tbLanTreinamentos[Data de Validade],0),5),""))</f>
        <v/>
      </c>
      <c r="Z130" s="90" t="str">
        <f t="array" ref="Z130">IF($C130="","",IFERROR(INDEX(tbLanTreinamentos[],MATCH(LARGE(IF(IF(tbLanTreinamentos[Nome]=$C130,tbLanTreinamentos[Treinamento])=Z$7,tbLanTreinamentos[Data de Validade]),1),tbLanTreinamentos[Data de Validade],0),5),""))</f>
        <v/>
      </c>
    </row>
    <row r="131" spans="1:26" s="23" customFormat="1" ht="21.95" customHeight="1" x14ac:dyDescent="0.2">
      <c r="A131" s="8"/>
      <c r="B131" s="204">
        <v>124</v>
      </c>
      <c r="C131" s="241" t="str">
        <f>IF(CadFun!D131="","",CadFun!D131)</f>
        <v/>
      </c>
      <c r="D131" s="92" t="str">
        <f>IF($C131="","",IFERROR(INDEX(tbFuncionarios[],MATCH($C131,tbFuncionarios[Nome],0),2),""))</f>
        <v/>
      </c>
      <c r="E131" s="92" t="str">
        <f>IF($C131="","",IFERROR(INDEX(tbFuncionarios[],MATCH($C131,tbFuncionarios[Nome],0),23),""))</f>
        <v/>
      </c>
      <c r="F131" s="92" t="str">
        <f t="shared" ca="1" si="13"/>
        <v/>
      </c>
      <c r="G131" s="92" t="str">
        <f t="shared" ca="1" si="14"/>
        <v/>
      </c>
      <c r="H131" s="92" t="str">
        <f t="shared" ca="1" si="15"/>
        <v/>
      </c>
      <c r="I131" s="92" t="str">
        <f t="shared" ca="1" si="16"/>
        <v/>
      </c>
      <c r="J131" s="92" t="str">
        <f t="shared" ca="1" si="17"/>
        <v/>
      </c>
      <c r="K131" s="92" t="str">
        <f t="shared" ca="1" si="18"/>
        <v/>
      </c>
      <c r="L131" s="91" t="str">
        <f t="shared" ca="1" si="19"/>
        <v/>
      </c>
      <c r="M131" s="91" t="str">
        <f t="shared" ca="1" si="20"/>
        <v/>
      </c>
      <c r="N131" s="92" t="str">
        <f t="shared" ca="1" si="21"/>
        <v/>
      </c>
      <c r="O131" s="92" t="str">
        <f t="shared" ca="1" si="22"/>
        <v/>
      </c>
      <c r="Q131" s="90" t="str">
        <f t="array" ref="Q131">IF($C131="","",IFERROR(INDEX(tbLanTreinamentos[],MATCH(LARGE(IF(IF(tbLanTreinamentos[Nome]=$C131,tbLanTreinamentos[Treinamento])=Q$7,tbLanTreinamentos[Data de Validade]),1),tbLanTreinamentos[Data de Validade],0),5),""))</f>
        <v/>
      </c>
      <c r="R131" s="90" t="str">
        <f t="array" ref="R131">IF($C131="","",IFERROR(INDEX(tbLanTreinamentos[],MATCH(LARGE(IF(IF(tbLanTreinamentos[Nome]=$C131,tbLanTreinamentos[Treinamento])=R$7,tbLanTreinamentos[Data de Validade]),1),tbLanTreinamentos[Data de Validade],0),5),""))</f>
        <v/>
      </c>
      <c r="S131" s="90" t="str">
        <f t="array" ref="S131">IF($C131="","",IFERROR(INDEX(tbLanTreinamentos[],MATCH(LARGE(IF(IF(tbLanTreinamentos[Nome]=$C131,tbLanTreinamentos[Treinamento])=S$7,tbLanTreinamentos[Data de Validade]),1),tbLanTreinamentos[Data de Validade],0),5),""))</f>
        <v/>
      </c>
      <c r="T131" s="90" t="str">
        <f t="array" ref="T131">IF($C131="","",IFERROR(INDEX(tbLanTreinamentos[],MATCH(LARGE(IF(IF(tbLanTreinamentos[Nome]=$C131,tbLanTreinamentos[Treinamento])=T$7,tbLanTreinamentos[Data de Validade]),1),tbLanTreinamentos[Data de Validade],0),5),""))</f>
        <v/>
      </c>
      <c r="U131" s="90" t="str">
        <f t="array" ref="U131">IF($C131="","",IFERROR(INDEX(tbLanTreinamentos[],MATCH(LARGE(IF(IF(tbLanTreinamentos[Nome]=$C131,tbLanTreinamentos[Treinamento])=U$7,tbLanTreinamentos[Data de Validade]),1),tbLanTreinamentos[Data de Validade],0),5),""))</f>
        <v/>
      </c>
      <c r="V131" s="90" t="str">
        <f t="array" ref="V131">IF($C131="","",IFERROR(INDEX(tbLanTreinamentos[],MATCH(LARGE(IF(IF(tbLanTreinamentos[Nome]=$C131,tbLanTreinamentos[Treinamento])=V$7,tbLanTreinamentos[Data de Validade]),1),tbLanTreinamentos[Data de Validade],0),5),""))</f>
        <v/>
      </c>
      <c r="W131" s="90" t="str">
        <f t="array" ref="W131">IF($C131="","",IFERROR(INDEX(tbLanTreinamentos[],MATCH(LARGE(IF(IF(tbLanTreinamentos[Nome]=$C131,tbLanTreinamentos[Treinamento])=W$7,tbLanTreinamentos[Data de Validade]),1),tbLanTreinamentos[Data de Validade],0),5),""))</f>
        <v/>
      </c>
      <c r="X131" s="90" t="str">
        <f t="array" ref="X131">IF($C131="","",IFERROR(INDEX(tbLanTreinamentos[],MATCH(LARGE(IF(IF(tbLanTreinamentos[Nome]=$C131,tbLanTreinamentos[Treinamento])=X$7,tbLanTreinamentos[Data de Validade]),1),tbLanTreinamentos[Data de Validade],0),5),""))</f>
        <v/>
      </c>
      <c r="Y131" s="90" t="str">
        <f t="array" ref="Y131">IF($C131="","",IFERROR(INDEX(tbLanTreinamentos[],MATCH(LARGE(IF(IF(tbLanTreinamentos[Nome]=$C131,tbLanTreinamentos[Treinamento])=Y$7,tbLanTreinamentos[Data de Validade]),1),tbLanTreinamentos[Data de Validade],0),5),""))</f>
        <v/>
      </c>
      <c r="Z131" s="90" t="str">
        <f t="array" ref="Z131">IF($C131="","",IFERROR(INDEX(tbLanTreinamentos[],MATCH(LARGE(IF(IF(tbLanTreinamentos[Nome]=$C131,tbLanTreinamentos[Treinamento])=Z$7,tbLanTreinamentos[Data de Validade]),1),tbLanTreinamentos[Data de Validade],0),5),""))</f>
        <v/>
      </c>
    </row>
    <row r="132" spans="1:26" s="23" customFormat="1" ht="21.95" customHeight="1" x14ac:dyDescent="0.2">
      <c r="A132" s="8"/>
      <c r="B132" s="204">
        <v>125</v>
      </c>
      <c r="C132" s="241" t="str">
        <f>IF(CadFun!D132="","",CadFun!D132)</f>
        <v/>
      </c>
      <c r="D132" s="92" t="str">
        <f>IF($C132="","",IFERROR(INDEX(tbFuncionarios[],MATCH($C132,tbFuncionarios[Nome],0),2),""))</f>
        <v/>
      </c>
      <c r="E132" s="92" t="str">
        <f>IF($C132="","",IFERROR(INDEX(tbFuncionarios[],MATCH($C132,tbFuncionarios[Nome],0),23),""))</f>
        <v/>
      </c>
      <c r="F132" s="92" t="str">
        <f t="shared" ca="1" si="13"/>
        <v/>
      </c>
      <c r="G132" s="92" t="str">
        <f t="shared" ca="1" si="14"/>
        <v/>
      </c>
      <c r="H132" s="92" t="str">
        <f t="shared" ca="1" si="15"/>
        <v/>
      </c>
      <c r="I132" s="92" t="str">
        <f t="shared" ca="1" si="16"/>
        <v/>
      </c>
      <c r="J132" s="92" t="str">
        <f t="shared" ca="1" si="17"/>
        <v/>
      </c>
      <c r="K132" s="92" t="str">
        <f t="shared" ca="1" si="18"/>
        <v/>
      </c>
      <c r="L132" s="91" t="str">
        <f t="shared" ca="1" si="19"/>
        <v/>
      </c>
      <c r="M132" s="91" t="str">
        <f t="shared" ca="1" si="20"/>
        <v/>
      </c>
      <c r="N132" s="92" t="str">
        <f t="shared" ca="1" si="21"/>
        <v/>
      </c>
      <c r="O132" s="92" t="str">
        <f t="shared" ca="1" si="22"/>
        <v/>
      </c>
      <c r="Q132" s="90" t="str">
        <f t="array" ref="Q132">IF($C132="","",IFERROR(INDEX(tbLanTreinamentos[],MATCH(LARGE(IF(IF(tbLanTreinamentos[Nome]=$C132,tbLanTreinamentos[Treinamento])=Q$7,tbLanTreinamentos[Data de Validade]),1),tbLanTreinamentos[Data de Validade],0),5),""))</f>
        <v/>
      </c>
      <c r="R132" s="90" t="str">
        <f t="array" ref="R132">IF($C132="","",IFERROR(INDEX(tbLanTreinamentos[],MATCH(LARGE(IF(IF(tbLanTreinamentos[Nome]=$C132,tbLanTreinamentos[Treinamento])=R$7,tbLanTreinamentos[Data de Validade]),1),tbLanTreinamentos[Data de Validade],0),5),""))</f>
        <v/>
      </c>
      <c r="S132" s="90" t="str">
        <f t="array" ref="S132">IF($C132="","",IFERROR(INDEX(tbLanTreinamentos[],MATCH(LARGE(IF(IF(tbLanTreinamentos[Nome]=$C132,tbLanTreinamentos[Treinamento])=S$7,tbLanTreinamentos[Data de Validade]),1),tbLanTreinamentos[Data de Validade],0),5),""))</f>
        <v/>
      </c>
      <c r="T132" s="90" t="str">
        <f t="array" ref="T132">IF($C132="","",IFERROR(INDEX(tbLanTreinamentos[],MATCH(LARGE(IF(IF(tbLanTreinamentos[Nome]=$C132,tbLanTreinamentos[Treinamento])=T$7,tbLanTreinamentos[Data de Validade]),1),tbLanTreinamentos[Data de Validade],0),5),""))</f>
        <v/>
      </c>
      <c r="U132" s="90" t="str">
        <f t="array" ref="U132">IF($C132="","",IFERROR(INDEX(tbLanTreinamentos[],MATCH(LARGE(IF(IF(tbLanTreinamentos[Nome]=$C132,tbLanTreinamentos[Treinamento])=U$7,tbLanTreinamentos[Data de Validade]),1),tbLanTreinamentos[Data de Validade],0),5),""))</f>
        <v/>
      </c>
      <c r="V132" s="90" t="str">
        <f t="array" ref="V132">IF($C132="","",IFERROR(INDEX(tbLanTreinamentos[],MATCH(LARGE(IF(IF(tbLanTreinamentos[Nome]=$C132,tbLanTreinamentos[Treinamento])=V$7,tbLanTreinamentos[Data de Validade]),1),tbLanTreinamentos[Data de Validade],0),5),""))</f>
        <v/>
      </c>
      <c r="W132" s="90" t="str">
        <f t="array" ref="W132">IF($C132="","",IFERROR(INDEX(tbLanTreinamentos[],MATCH(LARGE(IF(IF(tbLanTreinamentos[Nome]=$C132,tbLanTreinamentos[Treinamento])=W$7,tbLanTreinamentos[Data de Validade]),1),tbLanTreinamentos[Data de Validade],0),5),""))</f>
        <v/>
      </c>
      <c r="X132" s="90" t="str">
        <f t="array" ref="X132">IF($C132="","",IFERROR(INDEX(tbLanTreinamentos[],MATCH(LARGE(IF(IF(tbLanTreinamentos[Nome]=$C132,tbLanTreinamentos[Treinamento])=X$7,tbLanTreinamentos[Data de Validade]),1),tbLanTreinamentos[Data de Validade],0),5),""))</f>
        <v/>
      </c>
      <c r="Y132" s="90" t="str">
        <f t="array" ref="Y132">IF($C132="","",IFERROR(INDEX(tbLanTreinamentos[],MATCH(LARGE(IF(IF(tbLanTreinamentos[Nome]=$C132,tbLanTreinamentos[Treinamento])=Y$7,tbLanTreinamentos[Data de Validade]),1),tbLanTreinamentos[Data de Validade],0),5),""))</f>
        <v/>
      </c>
      <c r="Z132" s="90" t="str">
        <f t="array" ref="Z132">IF($C132="","",IFERROR(INDEX(tbLanTreinamentos[],MATCH(LARGE(IF(IF(tbLanTreinamentos[Nome]=$C132,tbLanTreinamentos[Treinamento])=Z$7,tbLanTreinamentos[Data de Validade]),1),tbLanTreinamentos[Data de Validade],0),5),""))</f>
        <v/>
      </c>
    </row>
    <row r="133" spans="1:26" s="23" customFormat="1" ht="21.95" customHeight="1" x14ac:dyDescent="0.2">
      <c r="A133" s="8"/>
      <c r="B133" s="204">
        <v>126</v>
      </c>
      <c r="C133" s="241" t="str">
        <f>IF(CadFun!D133="","",CadFun!D133)</f>
        <v/>
      </c>
      <c r="D133" s="92" t="str">
        <f>IF($C133="","",IFERROR(INDEX(tbFuncionarios[],MATCH($C133,tbFuncionarios[Nome],0),2),""))</f>
        <v/>
      </c>
      <c r="E133" s="92" t="str">
        <f>IF($C133="","",IFERROR(INDEX(tbFuncionarios[],MATCH($C133,tbFuncionarios[Nome],0),23),""))</f>
        <v/>
      </c>
      <c r="F133" s="92" t="str">
        <f t="shared" ca="1" si="13"/>
        <v/>
      </c>
      <c r="G133" s="92" t="str">
        <f t="shared" ca="1" si="14"/>
        <v/>
      </c>
      <c r="H133" s="92" t="str">
        <f t="shared" ca="1" si="15"/>
        <v/>
      </c>
      <c r="I133" s="92" t="str">
        <f t="shared" ca="1" si="16"/>
        <v/>
      </c>
      <c r="J133" s="92" t="str">
        <f t="shared" ca="1" si="17"/>
        <v/>
      </c>
      <c r="K133" s="92" t="str">
        <f t="shared" ca="1" si="18"/>
        <v/>
      </c>
      <c r="L133" s="91" t="str">
        <f t="shared" ca="1" si="19"/>
        <v/>
      </c>
      <c r="M133" s="91" t="str">
        <f t="shared" ca="1" si="20"/>
        <v/>
      </c>
      <c r="N133" s="92" t="str">
        <f t="shared" ca="1" si="21"/>
        <v/>
      </c>
      <c r="O133" s="92" t="str">
        <f t="shared" ca="1" si="22"/>
        <v/>
      </c>
      <c r="Q133" s="90" t="str">
        <f t="array" ref="Q133">IF($C133="","",IFERROR(INDEX(tbLanTreinamentos[],MATCH(LARGE(IF(IF(tbLanTreinamentos[Nome]=$C133,tbLanTreinamentos[Treinamento])=Q$7,tbLanTreinamentos[Data de Validade]),1),tbLanTreinamentos[Data de Validade],0),5),""))</f>
        <v/>
      </c>
      <c r="R133" s="90" t="str">
        <f t="array" ref="R133">IF($C133="","",IFERROR(INDEX(tbLanTreinamentos[],MATCH(LARGE(IF(IF(tbLanTreinamentos[Nome]=$C133,tbLanTreinamentos[Treinamento])=R$7,tbLanTreinamentos[Data de Validade]),1),tbLanTreinamentos[Data de Validade],0),5),""))</f>
        <v/>
      </c>
      <c r="S133" s="90" t="str">
        <f t="array" ref="S133">IF($C133="","",IFERROR(INDEX(tbLanTreinamentos[],MATCH(LARGE(IF(IF(tbLanTreinamentos[Nome]=$C133,tbLanTreinamentos[Treinamento])=S$7,tbLanTreinamentos[Data de Validade]),1),tbLanTreinamentos[Data de Validade],0),5),""))</f>
        <v/>
      </c>
      <c r="T133" s="90" t="str">
        <f t="array" ref="T133">IF($C133="","",IFERROR(INDEX(tbLanTreinamentos[],MATCH(LARGE(IF(IF(tbLanTreinamentos[Nome]=$C133,tbLanTreinamentos[Treinamento])=T$7,tbLanTreinamentos[Data de Validade]),1),tbLanTreinamentos[Data de Validade],0),5),""))</f>
        <v/>
      </c>
      <c r="U133" s="90" t="str">
        <f t="array" ref="U133">IF($C133="","",IFERROR(INDEX(tbLanTreinamentos[],MATCH(LARGE(IF(IF(tbLanTreinamentos[Nome]=$C133,tbLanTreinamentos[Treinamento])=U$7,tbLanTreinamentos[Data de Validade]),1),tbLanTreinamentos[Data de Validade],0),5),""))</f>
        <v/>
      </c>
      <c r="V133" s="90" t="str">
        <f t="array" ref="V133">IF($C133="","",IFERROR(INDEX(tbLanTreinamentos[],MATCH(LARGE(IF(IF(tbLanTreinamentos[Nome]=$C133,tbLanTreinamentos[Treinamento])=V$7,tbLanTreinamentos[Data de Validade]),1),tbLanTreinamentos[Data de Validade],0),5),""))</f>
        <v/>
      </c>
      <c r="W133" s="90" t="str">
        <f t="array" ref="W133">IF($C133="","",IFERROR(INDEX(tbLanTreinamentos[],MATCH(LARGE(IF(IF(tbLanTreinamentos[Nome]=$C133,tbLanTreinamentos[Treinamento])=W$7,tbLanTreinamentos[Data de Validade]),1),tbLanTreinamentos[Data de Validade],0),5),""))</f>
        <v/>
      </c>
      <c r="X133" s="90" t="str">
        <f t="array" ref="X133">IF($C133="","",IFERROR(INDEX(tbLanTreinamentos[],MATCH(LARGE(IF(IF(tbLanTreinamentos[Nome]=$C133,tbLanTreinamentos[Treinamento])=X$7,tbLanTreinamentos[Data de Validade]),1),tbLanTreinamentos[Data de Validade],0),5),""))</f>
        <v/>
      </c>
      <c r="Y133" s="90" t="str">
        <f t="array" ref="Y133">IF($C133="","",IFERROR(INDEX(tbLanTreinamentos[],MATCH(LARGE(IF(IF(tbLanTreinamentos[Nome]=$C133,tbLanTreinamentos[Treinamento])=Y$7,tbLanTreinamentos[Data de Validade]),1),tbLanTreinamentos[Data de Validade],0),5),""))</f>
        <v/>
      </c>
      <c r="Z133" s="90" t="str">
        <f t="array" ref="Z133">IF($C133="","",IFERROR(INDEX(tbLanTreinamentos[],MATCH(LARGE(IF(IF(tbLanTreinamentos[Nome]=$C133,tbLanTreinamentos[Treinamento])=Z$7,tbLanTreinamentos[Data de Validade]),1),tbLanTreinamentos[Data de Validade],0),5),""))</f>
        <v/>
      </c>
    </row>
    <row r="134" spans="1:26" s="23" customFormat="1" ht="21.95" customHeight="1" x14ac:dyDescent="0.2">
      <c r="A134" s="8"/>
      <c r="B134" s="204">
        <v>127</v>
      </c>
      <c r="C134" s="241" t="str">
        <f>IF(CadFun!D134="","",CadFun!D134)</f>
        <v/>
      </c>
      <c r="D134" s="92" t="str">
        <f>IF($C134="","",IFERROR(INDEX(tbFuncionarios[],MATCH($C134,tbFuncionarios[Nome],0),2),""))</f>
        <v/>
      </c>
      <c r="E134" s="92" t="str">
        <f>IF($C134="","",IFERROR(INDEX(tbFuncionarios[],MATCH($C134,tbFuncionarios[Nome],0),23),""))</f>
        <v/>
      </c>
      <c r="F134" s="92" t="str">
        <f t="shared" ca="1" si="13"/>
        <v/>
      </c>
      <c r="G134" s="92" t="str">
        <f t="shared" ca="1" si="14"/>
        <v/>
      </c>
      <c r="H134" s="92" t="str">
        <f t="shared" ca="1" si="15"/>
        <v/>
      </c>
      <c r="I134" s="92" t="str">
        <f t="shared" ca="1" si="16"/>
        <v/>
      </c>
      <c r="J134" s="92" t="str">
        <f t="shared" ca="1" si="17"/>
        <v/>
      </c>
      <c r="K134" s="92" t="str">
        <f t="shared" ca="1" si="18"/>
        <v/>
      </c>
      <c r="L134" s="91" t="str">
        <f t="shared" ca="1" si="19"/>
        <v/>
      </c>
      <c r="M134" s="91" t="str">
        <f t="shared" ca="1" si="20"/>
        <v/>
      </c>
      <c r="N134" s="92" t="str">
        <f t="shared" ca="1" si="21"/>
        <v/>
      </c>
      <c r="O134" s="92" t="str">
        <f t="shared" ca="1" si="22"/>
        <v/>
      </c>
      <c r="Q134" s="90" t="str">
        <f t="array" ref="Q134">IF($C134="","",IFERROR(INDEX(tbLanTreinamentos[],MATCH(LARGE(IF(IF(tbLanTreinamentos[Nome]=$C134,tbLanTreinamentos[Treinamento])=Q$7,tbLanTreinamentos[Data de Validade]),1),tbLanTreinamentos[Data de Validade],0),5),""))</f>
        <v/>
      </c>
      <c r="R134" s="90" t="str">
        <f t="array" ref="R134">IF($C134="","",IFERROR(INDEX(tbLanTreinamentos[],MATCH(LARGE(IF(IF(tbLanTreinamentos[Nome]=$C134,tbLanTreinamentos[Treinamento])=R$7,tbLanTreinamentos[Data de Validade]),1),tbLanTreinamentos[Data de Validade],0),5),""))</f>
        <v/>
      </c>
      <c r="S134" s="90" t="str">
        <f t="array" ref="S134">IF($C134="","",IFERROR(INDEX(tbLanTreinamentos[],MATCH(LARGE(IF(IF(tbLanTreinamentos[Nome]=$C134,tbLanTreinamentos[Treinamento])=S$7,tbLanTreinamentos[Data de Validade]),1),tbLanTreinamentos[Data de Validade],0),5),""))</f>
        <v/>
      </c>
      <c r="T134" s="90" t="str">
        <f t="array" ref="T134">IF($C134="","",IFERROR(INDEX(tbLanTreinamentos[],MATCH(LARGE(IF(IF(tbLanTreinamentos[Nome]=$C134,tbLanTreinamentos[Treinamento])=T$7,tbLanTreinamentos[Data de Validade]),1),tbLanTreinamentos[Data de Validade],0),5),""))</f>
        <v/>
      </c>
      <c r="U134" s="90" t="str">
        <f t="array" ref="U134">IF($C134="","",IFERROR(INDEX(tbLanTreinamentos[],MATCH(LARGE(IF(IF(tbLanTreinamentos[Nome]=$C134,tbLanTreinamentos[Treinamento])=U$7,tbLanTreinamentos[Data de Validade]),1),tbLanTreinamentos[Data de Validade],0),5),""))</f>
        <v/>
      </c>
      <c r="V134" s="90" t="str">
        <f t="array" ref="V134">IF($C134="","",IFERROR(INDEX(tbLanTreinamentos[],MATCH(LARGE(IF(IF(tbLanTreinamentos[Nome]=$C134,tbLanTreinamentos[Treinamento])=V$7,tbLanTreinamentos[Data de Validade]),1),tbLanTreinamentos[Data de Validade],0),5),""))</f>
        <v/>
      </c>
      <c r="W134" s="90" t="str">
        <f t="array" ref="W134">IF($C134="","",IFERROR(INDEX(tbLanTreinamentos[],MATCH(LARGE(IF(IF(tbLanTreinamentos[Nome]=$C134,tbLanTreinamentos[Treinamento])=W$7,tbLanTreinamentos[Data de Validade]),1),tbLanTreinamentos[Data de Validade],0),5),""))</f>
        <v/>
      </c>
      <c r="X134" s="90" t="str">
        <f t="array" ref="X134">IF($C134="","",IFERROR(INDEX(tbLanTreinamentos[],MATCH(LARGE(IF(IF(tbLanTreinamentos[Nome]=$C134,tbLanTreinamentos[Treinamento])=X$7,tbLanTreinamentos[Data de Validade]),1),tbLanTreinamentos[Data de Validade],0),5),""))</f>
        <v/>
      </c>
      <c r="Y134" s="90" t="str">
        <f t="array" ref="Y134">IF($C134="","",IFERROR(INDEX(tbLanTreinamentos[],MATCH(LARGE(IF(IF(tbLanTreinamentos[Nome]=$C134,tbLanTreinamentos[Treinamento])=Y$7,tbLanTreinamentos[Data de Validade]),1),tbLanTreinamentos[Data de Validade],0),5),""))</f>
        <v/>
      </c>
      <c r="Z134" s="90" t="str">
        <f t="array" ref="Z134">IF($C134="","",IFERROR(INDEX(tbLanTreinamentos[],MATCH(LARGE(IF(IF(tbLanTreinamentos[Nome]=$C134,tbLanTreinamentos[Treinamento])=Z$7,tbLanTreinamentos[Data de Validade]),1),tbLanTreinamentos[Data de Validade],0),5),""))</f>
        <v/>
      </c>
    </row>
    <row r="135" spans="1:26" s="23" customFormat="1" ht="21.95" customHeight="1" x14ac:dyDescent="0.2">
      <c r="A135" s="8"/>
      <c r="B135" s="204">
        <v>128</v>
      </c>
      <c r="C135" s="241" t="str">
        <f>IF(CadFun!D135="","",CadFun!D135)</f>
        <v/>
      </c>
      <c r="D135" s="92" t="str">
        <f>IF($C135="","",IFERROR(INDEX(tbFuncionarios[],MATCH($C135,tbFuncionarios[Nome],0),2),""))</f>
        <v/>
      </c>
      <c r="E135" s="92" t="str">
        <f>IF($C135="","",IFERROR(INDEX(tbFuncionarios[],MATCH($C135,tbFuncionarios[Nome],0),23),""))</f>
        <v/>
      </c>
      <c r="F135" s="92" t="str">
        <f t="shared" ca="1" si="13"/>
        <v/>
      </c>
      <c r="G135" s="92" t="str">
        <f t="shared" ca="1" si="14"/>
        <v/>
      </c>
      <c r="H135" s="92" t="str">
        <f t="shared" ca="1" si="15"/>
        <v/>
      </c>
      <c r="I135" s="92" t="str">
        <f t="shared" ca="1" si="16"/>
        <v/>
      </c>
      <c r="J135" s="92" t="str">
        <f t="shared" ca="1" si="17"/>
        <v/>
      </c>
      <c r="K135" s="92" t="str">
        <f t="shared" ca="1" si="18"/>
        <v/>
      </c>
      <c r="L135" s="91" t="str">
        <f t="shared" ca="1" si="19"/>
        <v/>
      </c>
      <c r="M135" s="91" t="str">
        <f t="shared" ca="1" si="20"/>
        <v/>
      </c>
      <c r="N135" s="92" t="str">
        <f t="shared" ca="1" si="21"/>
        <v/>
      </c>
      <c r="O135" s="92" t="str">
        <f t="shared" ca="1" si="22"/>
        <v/>
      </c>
      <c r="Q135" s="90" t="str">
        <f t="array" ref="Q135">IF($C135="","",IFERROR(INDEX(tbLanTreinamentos[],MATCH(LARGE(IF(IF(tbLanTreinamentos[Nome]=$C135,tbLanTreinamentos[Treinamento])=Q$7,tbLanTreinamentos[Data de Validade]),1),tbLanTreinamentos[Data de Validade],0),5),""))</f>
        <v/>
      </c>
      <c r="R135" s="90" t="str">
        <f t="array" ref="R135">IF($C135="","",IFERROR(INDEX(tbLanTreinamentos[],MATCH(LARGE(IF(IF(tbLanTreinamentos[Nome]=$C135,tbLanTreinamentos[Treinamento])=R$7,tbLanTreinamentos[Data de Validade]),1),tbLanTreinamentos[Data de Validade],0),5),""))</f>
        <v/>
      </c>
      <c r="S135" s="90" t="str">
        <f t="array" ref="S135">IF($C135="","",IFERROR(INDEX(tbLanTreinamentos[],MATCH(LARGE(IF(IF(tbLanTreinamentos[Nome]=$C135,tbLanTreinamentos[Treinamento])=S$7,tbLanTreinamentos[Data de Validade]),1),tbLanTreinamentos[Data de Validade],0),5),""))</f>
        <v/>
      </c>
      <c r="T135" s="90" t="str">
        <f t="array" ref="T135">IF($C135="","",IFERROR(INDEX(tbLanTreinamentos[],MATCH(LARGE(IF(IF(tbLanTreinamentos[Nome]=$C135,tbLanTreinamentos[Treinamento])=T$7,tbLanTreinamentos[Data de Validade]),1),tbLanTreinamentos[Data de Validade],0),5),""))</f>
        <v/>
      </c>
      <c r="U135" s="90" t="str">
        <f t="array" ref="U135">IF($C135="","",IFERROR(INDEX(tbLanTreinamentos[],MATCH(LARGE(IF(IF(tbLanTreinamentos[Nome]=$C135,tbLanTreinamentos[Treinamento])=U$7,tbLanTreinamentos[Data de Validade]),1),tbLanTreinamentos[Data de Validade],0),5),""))</f>
        <v/>
      </c>
      <c r="V135" s="90" t="str">
        <f t="array" ref="V135">IF($C135="","",IFERROR(INDEX(tbLanTreinamentos[],MATCH(LARGE(IF(IF(tbLanTreinamentos[Nome]=$C135,tbLanTreinamentos[Treinamento])=V$7,tbLanTreinamentos[Data de Validade]),1),tbLanTreinamentos[Data de Validade],0),5),""))</f>
        <v/>
      </c>
      <c r="W135" s="90" t="str">
        <f t="array" ref="W135">IF($C135="","",IFERROR(INDEX(tbLanTreinamentos[],MATCH(LARGE(IF(IF(tbLanTreinamentos[Nome]=$C135,tbLanTreinamentos[Treinamento])=W$7,tbLanTreinamentos[Data de Validade]),1),tbLanTreinamentos[Data de Validade],0),5),""))</f>
        <v/>
      </c>
      <c r="X135" s="90" t="str">
        <f t="array" ref="X135">IF($C135="","",IFERROR(INDEX(tbLanTreinamentos[],MATCH(LARGE(IF(IF(tbLanTreinamentos[Nome]=$C135,tbLanTreinamentos[Treinamento])=X$7,tbLanTreinamentos[Data de Validade]),1),tbLanTreinamentos[Data de Validade],0),5),""))</f>
        <v/>
      </c>
      <c r="Y135" s="90" t="str">
        <f t="array" ref="Y135">IF($C135="","",IFERROR(INDEX(tbLanTreinamentos[],MATCH(LARGE(IF(IF(tbLanTreinamentos[Nome]=$C135,tbLanTreinamentos[Treinamento])=Y$7,tbLanTreinamentos[Data de Validade]),1),tbLanTreinamentos[Data de Validade],0),5),""))</f>
        <v/>
      </c>
      <c r="Z135" s="90" t="str">
        <f t="array" ref="Z135">IF($C135="","",IFERROR(INDEX(tbLanTreinamentos[],MATCH(LARGE(IF(IF(tbLanTreinamentos[Nome]=$C135,tbLanTreinamentos[Treinamento])=Z$7,tbLanTreinamentos[Data de Validade]),1),tbLanTreinamentos[Data de Validade],0),5),""))</f>
        <v/>
      </c>
    </row>
    <row r="136" spans="1:26" s="23" customFormat="1" ht="21.95" customHeight="1" x14ac:dyDescent="0.2">
      <c r="A136" s="8"/>
      <c r="B136" s="204">
        <v>129</v>
      </c>
      <c r="C136" s="241" t="str">
        <f>IF(CadFun!D136="","",CadFun!D136)</f>
        <v/>
      </c>
      <c r="D136" s="92" t="str">
        <f>IF($C136="","",IFERROR(INDEX(tbFuncionarios[],MATCH($C136,tbFuncionarios[Nome],0),2),""))</f>
        <v/>
      </c>
      <c r="E136" s="92" t="str">
        <f>IF($C136="","",IFERROR(INDEX(tbFuncionarios[],MATCH($C136,tbFuncionarios[Nome],0),23),""))</f>
        <v/>
      </c>
      <c r="F136" s="92" t="str">
        <f t="shared" ca="1" si="13"/>
        <v/>
      </c>
      <c r="G136" s="92" t="str">
        <f t="shared" ca="1" si="14"/>
        <v/>
      </c>
      <c r="H136" s="92" t="str">
        <f t="shared" ca="1" si="15"/>
        <v/>
      </c>
      <c r="I136" s="92" t="str">
        <f t="shared" ca="1" si="16"/>
        <v/>
      </c>
      <c r="J136" s="92" t="str">
        <f t="shared" ca="1" si="17"/>
        <v/>
      </c>
      <c r="K136" s="92" t="str">
        <f t="shared" ca="1" si="18"/>
        <v/>
      </c>
      <c r="L136" s="91" t="str">
        <f t="shared" ca="1" si="19"/>
        <v/>
      </c>
      <c r="M136" s="91" t="str">
        <f t="shared" ca="1" si="20"/>
        <v/>
      </c>
      <c r="N136" s="92" t="str">
        <f t="shared" ca="1" si="21"/>
        <v/>
      </c>
      <c r="O136" s="92" t="str">
        <f t="shared" ca="1" si="22"/>
        <v/>
      </c>
      <c r="Q136" s="90" t="str">
        <f t="array" ref="Q136">IF($C136="","",IFERROR(INDEX(tbLanTreinamentos[],MATCH(LARGE(IF(IF(tbLanTreinamentos[Nome]=$C136,tbLanTreinamentos[Treinamento])=Q$7,tbLanTreinamentos[Data de Validade]),1),tbLanTreinamentos[Data de Validade],0),5),""))</f>
        <v/>
      </c>
      <c r="R136" s="90" t="str">
        <f t="array" ref="R136">IF($C136="","",IFERROR(INDEX(tbLanTreinamentos[],MATCH(LARGE(IF(IF(tbLanTreinamentos[Nome]=$C136,tbLanTreinamentos[Treinamento])=R$7,tbLanTreinamentos[Data de Validade]),1),tbLanTreinamentos[Data de Validade],0),5),""))</f>
        <v/>
      </c>
      <c r="S136" s="90" t="str">
        <f t="array" ref="S136">IF($C136="","",IFERROR(INDEX(tbLanTreinamentos[],MATCH(LARGE(IF(IF(tbLanTreinamentos[Nome]=$C136,tbLanTreinamentos[Treinamento])=S$7,tbLanTreinamentos[Data de Validade]),1),tbLanTreinamentos[Data de Validade],0),5),""))</f>
        <v/>
      </c>
      <c r="T136" s="90" t="str">
        <f t="array" ref="T136">IF($C136="","",IFERROR(INDEX(tbLanTreinamentos[],MATCH(LARGE(IF(IF(tbLanTreinamentos[Nome]=$C136,tbLanTreinamentos[Treinamento])=T$7,tbLanTreinamentos[Data de Validade]),1),tbLanTreinamentos[Data de Validade],0),5),""))</f>
        <v/>
      </c>
      <c r="U136" s="90" t="str">
        <f t="array" ref="U136">IF($C136="","",IFERROR(INDEX(tbLanTreinamentos[],MATCH(LARGE(IF(IF(tbLanTreinamentos[Nome]=$C136,tbLanTreinamentos[Treinamento])=U$7,tbLanTreinamentos[Data de Validade]),1),tbLanTreinamentos[Data de Validade],0),5),""))</f>
        <v/>
      </c>
      <c r="V136" s="90" t="str">
        <f t="array" ref="V136">IF($C136="","",IFERROR(INDEX(tbLanTreinamentos[],MATCH(LARGE(IF(IF(tbLanTreinamentos[Nome]=$C136,tbLanTreinamentos[Treinamento])=V$7,tbLanTreinamentos[Data de Validade]),1),tbLanTreinamentos[Data de Validade],0),5),""))</f>
        <v/>
      </c>
      <c r="W136" s="90" t="str">
        <f t="array" ref="W136">IF($C136="","",IFERROR(INDEX(tbLanTreinamentos[],MATCH(LARGE(IF(IF(tbLanTreinamentos[Nome]=$C136,tbLanTreinamentos[Treinamento])=W$7,tbLanTreinamentos[Data de Validade]),1),tbLanTreinamentos[Data de Validade],0),5),""))</f>
        <v/>
      </c>
      <c r="X136" s="90" t="str">
        <f t="array" ref="X136">IF($C136="","",IFERROR(INDEX(tbLanTreinamentos[],MATCH(LARGE(IF(IF(tbLanTreinamentos[Nome]=$C136,tbLanTreinamentos[Treinamento])=X$7,tbLanTreinamentos[Data de Validade]),1),tbLanTreinamentos[Data de Validade],0),5),""))</f>
        <v/>
      </c>
      <c r="Y136" s="90" t="str">
        <f t="array" ref="Y136">IF($C136="","",IFERROR(INDEX(tbLanTreinamentos[],MATCH(LARGE(IF(IF(tbLanTreinamentos[Nome]=$C136,tbLanTreinamentos[Treinamento])=Y$7,tbLanTreinamentos[Data de Validade]),1),tbLanTreinamentos[Data de Validade],0),5),""))</f>
        <v/>
      </c>
      <c r="Z136" s="90" t="str">
        <f t="array" ref="Z136">IF($C136="","",IFERROR(INDEX(tbLanTreinamentos[],MATCH(LARGE(IF(IF(tbLanTreinamentos[Nome]=$C136,tbLanTreinamentos[Treinamento])=Z$7,tbLanTreinamentos[Data de Validade]),1),tbLanTreinamentos[Data de Validade],0),5),""))</f>
        <v/>
      </c>
    </row>
    <row r="137" spans="1:26" s="23" customFormat="1" ht="21.95" customHeight="1" x14ac:dyDescent="0.2">
      <c r="A137" s="8"/>
      <c r="B137" s="204">
        <v>130</v>
      </c>
      <c r="C137" s="241" t="str">
        <f>IF(CadFun!D137="","",CadFun!D137)</f>
        <v/>
      </c>
      <c r="D137" s="92" t="str">
        <f>IF($C137="","",IFERROR(INDEX(tbFuncionarios[],MATCH($C137,tbFuncionarios[Nome],0),2),""))</f>
        <v/>
      </c>
      <c r="E137" s="92" t="str">
        <f>IF($C137="","",IFERROR(INDEX(tbFuncionarios[],MATCH($C137,tbFuncionarios[Nome],0),23),""))</f>
        <v/>
      </c>
      <c r="F137" s="92" t="str">
        <f t="shared" ref="F137:F200" ca="1" si="23">IF($C137="","",IF(Q137="","",IF(Q137-TODAY()&gt;30,"No prazo",IF(Q137-TODAY()&lt;1,"Vencido","Agendar"))))</f>
        <v/>
      </c>
      <c r="G137" s="92" t="str">
        <f t="shared" ref="G137:G200" ca="1" si="24">IF($C137="","",IF(R137="","",IF(R137-TODAY()&gt;30,"No prazo",IF(R137-TODAY()&lt;1,"Vencido","Agendar"))))</f>
        <v/>
      </c>
      <c r="H137" s="92" t="str">
        <f t="shared" ref="H137:H200" ca="1" si="25">IF($C137="","",IF(S137="","",IF(S137-TODAY()&gt;30,"No prazo",IF(S137-TODAY()&lt;1,"Vencido","Agendar"))))</f>
        <v/>
      </c>
      <c r="I137" s="92" t="str">
        <f t="shared" ref="I137:I200" ca="1" si="26">IF($C137="","",IF(T137="","",IF(T137-TODAY()&gt;30,"No prazo",IF(T137-TODAY()&lt;1,"Vencido","Agendar"))))</f>
        <v/>
      </c>
      <c r="J137" s="92" t="str">
        <f t="shared" ref="J137:J200" ca="1" si="27">IF($C137="","",IF(U137="","",IF(U137-TODAY()&gt;30,"No prazo",IF(U137-TODAY()&lt;1,"Vencido","Agendar"))))</f>
        <v/>
      </c>
      <c r="K137" s="92" t="str">
        <f t="shared" ref="K137:K200" ca="1" si="28">IF($C137="","",IF(V137="","",IF(V137-TODAY()&gt;30,"No prazo",IF(V137-TODAY()&lt;1,"Vencido","Agendar"))))</f>
        <v/>
      </c>
      <c r="L137" s="91" t="str">
        <f t="shared" ref="L137:L200" ca="1" si="29">IF($C137="","",IF(W137="","",IF(W137-TODAY()&gt;30,"No prazo",IF(W137-TODAY()&lt;1,"Vencido","Agendar"))))</f>
        <v/>
      </c>
      <c r="M137" s="91" t="str">
        <f t="shared" ref="M137:M200" ca="1" si="30">IF($C137="","",IF(X137="","",IF(X137-TODAY()&gt;30,"No prazo",IF(X137-TODAY()&lt;1,"Vencido","Agendar"))))</f>
        <v/>
      </c>
      <c r="N137" s="92" t="str">
        <f t="shared" ref="N137:N200" ca="1" si="31">IF($C137="","",IF(Y137="","",IF(Y137-TODAY()&gt;30,"No prazo",IF(Y137-TODAY()&lt;1,"Vencido","Agendar"))))</f>
        <v/>
      </c>
      <c r="O137" s="92" t="str">
        <f t="shared" ref="O137:O200" ca="1" si="32">IF($C137="","",IF(Z137="","",IF(Z137-TODAY()&gt;30,"No prazo",IF(Z137-TODAY()&lt;1,"Vencido","Agendar"))))</f>
        <v/>
      </c>
      <c r="Q137" s="90" t="str">
        <f t="array" ref="Q137">IF($C137="","",IFERROR(INDEX(tbLanTreinamentos[],MATCH(LARGE(IF(IF(tbLanTreinamentos[Nome]=$C137,tbLanTreinamentos[Treinamento])=Q$7,tbLanTreinamentos[Data de Validade]),1),tbLanTreinamentos[Data de Validade],0),5),""))</f>
        <v/>
      </c>
      <c r="R137" s="90" t="str">
        <f t="array" ref="R137">IF($C137="","",IFERROR(INDEX(tbLanTreinamentos[],MATCH(LARGE(IF(IF(tbLanTreinamentos[Nome]=$C137,tbLanTreinamentos[Treinamento])=R$7,tbLanTreinamentos[Data de Validade]),1),tbLanTreinamentos[Data de Validade],0),5),""))</f>
        <v/>
      </c>
      <c r="S137" s="90" t="str">
        <f t="array" ref="S137">IF($C137="","",IFERROR(INDEX(tbLanTreinamentos[],MATCH(LARGE(IF(IF(tbLanTreinamentos[Nome]=$C137,tbLanTreinamentos[Treinamento])=S$7,tbLanTreinamentos[Data de Validade]),1),tbLanTreinamentos[Data de Validade],0),5),""))</f>
        <v/>
      </c>
      <c r="T137" s="90" t="str">
        <f t="array" ref="T137">IF($C137="","",IFERROR(INDEX(tbLanTreinamentos[],MATCH(LARGE(IF(IF(tbLanTreinamentos[Nome]=$C137,tbLanTreinamentos[Treinamento])=T$7,tbLanTreinamentos[Data de Validade]),1),tbLanTreinamentos[Data de Validade],0),5),""))</f>
        <v/>
      </c>
      <c r="U137" s="90" t="str">
        <f t="array" ref="U137">IF($C137="","",IFERROR(INDEX(tbLanTreinamentos[],MATCH(LARGE(IF(IF(tbLanTreinamentos[Nome]=$C137,tbLanTreinamentos[Treinamento])=U$7,tbLanTreinamentos[Data de Validade]),1),tbLanTreinamentos[Data de Validade],0),5),""))</f>
        <v/>
      </c>
      <c r="V137" s="90" t="str">
        <f t="array" ref="V137">IF($C137="","",IFERROR(INDEX(tbLanTreinamentos[],MATCH(LARGE(IF(IF(tbLanTreinamentos[Nome]=$C137,tbLanTreinamentos[Treinamento])=V$7,tbLanTreinamentos[Data de Validade]),1),tbLanTreinamentos[Data de Validade],0),5),""))</f>
        <v/>
      </c>
      <c r="W137" s="90" t="str">
        <f t="array" ref="W137">IF($C137="","",IFERROR(INDEX(tbLanTreinamentos[],MATCH(LARGE(IF(IF(tbLanTreinamentos[Nome]=$C137,tbLanTreinamentos[Treinamento])=W$7,tbLanTreinamentos[Data de Validade]),1),tbLanTreinamentos[Data de Validade],0),5),""))</f>
        <v/>
      </c>
      <c r="X137" s="90" t="str">
        <f t="array" ref="X137">IF($C137="","",IFERROR(INDEX(tbLanTreinamentos[],MATCH(LARGE(IF(IF(tbLanTreinamentos[Nome]=$C137,tbLanTreinamentos[Treinamento])=X$7,tbLanTreinamentos[Data de Validade]),1),tbLanTreinamentos[Data de Validade],0),5),""))</f>
        <v/>
      </c>
      <c r="Y137" s="90" t="str">
        <f t="array" ref="Y137">IF($C137="","",IFERROR(INDEX(tbLanTreinamentos[],MATCH(LARGE(IF(IF(tbLanTreinamentos[Nome]=$C137,tbLanTreinamentos[Treinamento])=Y$7,tbLanTreinamentos[Data de Validade]),1),tbLanTreinamentos[Data de Validade],0),5),""))</f>
        <v/>
      </c>
      <c r="Z137" s="90" t="str">
        <f t="array" ref="Z137">IF($C137="","",IFERROR(INDEX(tbLanTreinamentos[],MATCH(LARGE(IF(IF(tbLanTreinamentos[Nome]=$C137,tbLanTreinamentos[Treinamento])=Z$7,tbLanTreinamentos[Data de Validade]),1),tbLanTreinamentos[Data de Validade],0),5),""))</f>
        <v/>
      </c>
    </row>
    <row r="138" spans="1:26" s="23" customFormat="1" ht="21.95" customHeight="1" x14ac:dyDescent="0.2">
      <c r="A138" s="8"/>
      <c r="B138" s="204">
        <v>131</v>
      </c>
      <c r="C138" s="241" t="str">
        <f>IF(CadFun!D138="","",CadFun!D138)</f>
        <v/>
      </c>
      <c r="D138" s="92" t="str">
        <f>IF($C138="","",IFERROR(INDEX(tbFuncionarios[],MATCH($C138,tbFuncionarios[Nome],0),2),""))</f>
        <v/>
      </c>
      <c r="E138" s="92" t="str">
        <f>IF($C138="","",IFERROR(INDEX(tbFuncionarios[],MATCH($C138,tbFuncionarios[Nome],0),23),""))</f>
        <v/>
      </c>
      <c r="F138" s="92" t="str">
        <f t="shared" ca="1" si="23"/>
        <v/>
      </c>
      <c r="G138" s="92" t="str">
        <f t="shared" ca="1" si="24"/>
        <v/>
      </c>
      <c r="H138" s="92" t="str">
        <f t="shared" ca="1" si="25"/>
        <v/>
      </c>
      <c r="I138" s="92" t="str">
        <f t="shared" ca="1" si="26"/>
        <v/>
      </c>
      <c r="J138" s="92" t="str">
        <f t="shared" ca="1" si="27"/>
        <v/>
      </c>
      <c r="K138" s="92" t="str">
        <f t="shared" ca="1" si="28"/>
        <v/>
      </c>
      <c r="L138" s="91" t="str">
        <f t="shared" ca="1" si="29"/>
        <v/>
      </c>
      <c r="M138" s="91" t="str">
        <f t="shared" ca="1" si="30"/>
        <v/>
      </c>
      <c r="N138" s="92" t="str">
        <f t="shared" ca="1" si="31"/>
        <v/>
      </c>
      <c r="O138" s="92" t="str">
        <f t="shared" ca="1" si="32"/>
        <v/>
      </c>
      <c r="Q138" s="90" t="str">
        <f t="array" ref="Q138">IF($C138="","",IFERROR(INDEX(tbLanTreinamentos[],MATCH(LARGE(IF(IF(tbLanTreinamentos[Nome]=$C138,tbLanTreinamentos[Treinamento])=Q$7,tbLanTreinamentos[Data de Validade]),1),tbLanTreinamentos[Data de Validade],0),5),""))</f>
        <v/>
      </c>
      <c r="R138" s="90" t="str">
        <f t="array" ref="R138">IF($C138="","",IFERROR(INDEX(tbLanTreinamentos[],MATCH(LARGE(IF(IF(tbLanTreinamentos[Nome]=$C138,tbLanTreinamentos[Treinamento])=R$7,tbLanTreinamentos[Data de Validade]),1),tbLanTreinamentos[Data de Validade],0),5),""))</f>
        <v/>
      </c>
      <c r="S138" s="90" t="str">
        <f t="array" ref="S138">IF($C138="","",IFERROR(INDEX(tbLanTreinamentos[],MATCH(LARGE(IF(IF(tbLanTreinamentos[Nome]=$C138,tbLanTreinamentos[Treinamento])=S$7,tbLanTreinamentos[Data de Validade]),1),tbLanTreinamentos[Data de Validade],0),5),""))</f>
        <v/>
      </c>
      <c r="T138" s="90" t="str">
        <f t="array" ref="T138">IF($C138="","",IFERROR(INDEX(tbLanTreinamentos[],MATCH(LARGE(IF(IF(tbLanTreinamentos[Nome]=$C138,tbLanTreinamentos[Treinamento])=T$7,tbLanTreinamentos[Data de Validade]),1),tbLanTreinamentos[Data de Validade],0),5),""))</f>
        <v/>
      </c>
      <c r="U138" s="90" t="str">
        <f t="array" ref="U138">IF($C138="","",IFERROR(INDEX(tbLanTreinamentos[],MATCH(LARGE(IF(IF(tbLanTreinamentos[Nome]=$C138,tbLanTreinamentos[Treinamento])=U$7,tbLanTreinamentos[Data de Validade]),1),tbLanTreinamentos[Data de Validade],0),5),""))</f>
        <v/>
      </c>
      <c r="V138" s="90" t="str">
        <f t="array" ref="V138">IF($C138="","",IFERROR(INDEX(tbLanTreinamentos[],MATCH(LARGE(IF(IF(tbLanTreinamentos[Nome]=$C138,tbLanTreinamentos[Treinamento])=V$7,tbLanTreinamentos[Data de Validade]),1),tbLanTreinamentos[Data de Validade],0),5),""))</f>
        <v/>
      </c>
      <c r="W138" s="90" t="str">
        <f t="array" ref="W138">IF($C138="","",IFERROR(INDEX(tbLanTreinamentos[],MATCH(LARGE(IF(IF(tbLanTreinamentos[Nome]=$C138,tbLanTreinamentos[Treinamento])=W$7,tbLanTreinamentos[Data de Validade]),1),tbLanTreinamentos[Data de Validade],0),5),""))</f>
        <v/>
      </c>
      <c r="X138" s="90" t="str">
        <f t="array" ref="X138">IF($C138="","",IFERROR(INDEX(tbLanTreinamentos[],MATCH(LARGE(IF(IF(tbLanTreinamentos[Nome]=$C138,tbLanTreinamentos[Treinamento])=X$7,tbLanTreinamentos[Data de Validade]),1),tbLanTreinamentos[Data de Validade],0),5),""))</f>
        <v/>
      </c>
      <c r="Y138" s="90" t="str">
        <f t="array" ref="Y138">IF($C138="","",IFERROR(INDEX(tbLanTreinamentos[],MATCH(LARGE(IF(IF(tbLanTreinamentos[Nome]=$C138,tbLanTreinamentos[Treinamento])=Y$7,tbLanTreinamentos[Data de Validade]),1),tbLanTreinamentos[Data de Validade],0),5),""))</f>
        <v/>
      </c>
      <c r="Z138" s="90" t="str">
        <f t="array" ref="Z138">IF($C138="","",IFERROR(INDEX(tbLanTreinamentos[],MATCH(LARGE(IF(IF(tbLanTreinamentos[Nome]=$C138,tbLanTreinamentos[Treinamento])=Z$7,tbLanTreinamentos[Data de Validade]),1),tbLanTreinamentos[Data de Validade],0),5),""))</f>
        <v/>
      </c>
    </row>
    <row r="139" spans="1:26" s="23" customFormat="1" ht="21.95" customHeight="1" x14ac:dyDescent="0.2">
      <c r="A139" s="8"/>
      <c r="B139" s="204">
        <v>132</v>
      </c>
      <c r="C139" s="241" t="str">
        <f>IF(CadFun!D139="","",CadFun!D139)</f>
        <v/>
      </c>
      <c r="D139" s="92" t="str">
        <f>IF($C139="","",IFERROR(INDEX(tbFuncionarios[],MATCH($C139,tbFuncionarios[Nome],0),2),""))</f>
        <v/>
      </c>
      <c r="E139" s="92" t="str">
        <f>IF($C139="","",IFERROR(INDEX(tbFuncionarios[],MATCH($C139,tbFuncionarios[Nome],0),23),""))</f>
        <v/>
      </c>
      <c r="F139" s="92" t="str">
        <f t="shared" ca="1" si="23"/>
        <v/>
      </c>
      <c r="G139" s="92" t="str">
        <f t="shared" ca="1" si="24"/>
        <v/>
      </c>
      <c r="H139" s="92" t="str">
        <f t="shared" ca="1" si="25"/>
        <v/>
      </c>
      <c r="I139" s="92" t="str">
        <f t="shared" ca="1" si="26"/>
        <v/>
      </c>
      <c r="J139" s="92" t="str">
        <f t="shared" ca="1" si="27"/>
        <v/>
      </c>
      <c r="K139" s="92" t="str">
        <f t="shared" ca="1" si="28"/>
        <v/>
      </c>
      <c r="L139" s="91" t="str">
        <f t="shared" ca="1" si="29"/>
        <v/>
      </c>
      <c r="M139" s="91" t="str">
        <f t="shared" ca="1" si="30"/>
        <v/>
      </c>
      <c r="N139" s="92" t="str">
        <f t="shared" ca="1" si="31"/>
        <v/>
      </c>
      <c r="O139" s="92" t="str">
        <f t="shared" ca="1" si="32"/>
        <v/>
      </c>
      <c r="Q139" s="90" t="str">
        <f t="array" ref="Q139">IF($C139="","",IFERROR(INDEX(tbLanTreinamentos[],MATCH(LARGE(IF(IF(tbLanTreinamentos[Nome]=$C139,tbLanTreinamentos[Treinamento])=Q$7,tbLanTreinamentos[Data de Validade]),1),tbLanTreinamentos[Data de Validade],0),5),""))</f>
        <v/>
      </c>
      <c r="R139" s="90" t="str">
        <f t="array" ref="R139">IF($C139="","",IFERROR(INDEX(tbLanTreinamentos[],MATCH(LARGE(IF(IF(tbLanTreinamentos[Nome]=$C139,tbLanTreinamentos[Treinamento])=R$7,tbLanTreinamentos[Data de Validade]),1),tbLanTreinamentos[Data de Validade],0),5),""))</f>
        <v/>
      </c>
      <c r="S139" s="90" t="str">
        <f t="array" ref="S139">IF($C139="","",IFERROR(INDEX(tbLanTreinamentos[],MATCH(LARGE(IF(IF(tbLanTreinamentos[Nome]=$C139,tbLanTreinamentos[Treinamento])=S$7,tbLanTreinamentos[Data de Validade]),1),tbLanTreinamentos[Data de Validade],0),5),""))</f>
        <v/>
      </c>
      <c r="T139" s="90" t="str">
        <f t="array" ref="T139">IF($C139="","",IFERROR(INDEX(tbLanTreinamentos[],MATCH(LARGE(IF(IF(tbLanTreinamentos[Nome]=$C139,tbLanTreinamentos[Treinamento])=T$7,tbLanTreinamentos[Data de Validade]),1),tbLanTreinamentos[Data de Validade],0),5),""))</f>
        <v/>
      </c>
      <c r="U139" s="90" t="str">
        <f t="array" ref="U139">IF($C139="","",IFERROR(INDEX(tbLanTreinamentos[],MATCH(LARGE(IF(IF(tbLanTreinamentos[Nome]=$C139,tbLanTreinamentos[Treinamento])=U$7,tbLanTreinamentos[Data de Validade]),1),tbLanTreinamentos[Data de Validade],0),5),""))</f>
        <v/>
      </c>
      <c r="V139" s="90" t="str">
        <f t="array" ref="V139">IF($C139="","",IFERROR(INDEX(tbLanTreinamentos[],MATCH(LARGE(IF(IF(tbLanTreinamentos[Nome]=$C139,tbLanTreinamentos[Treinamento])=V$7,tbLanTreinamentos[Data de Validade]),1),tbLanTreinamentos[Data de Validade],0),5),""))</f>
        <v/>
      </c>
      <c r="W139" s="90" t="str">
        <f t="array" ref="W139">IF($C139="","",IFERROR(INDEX(tbLanTreinamentos[],MATCH(LARGE(IF(IF(tbLanTreinamentos[Nome]=$C139,tbLanTreinamentos[Treinamento])=W$7,tbLanTreinamentos[Data de Validade]),1),tbLanTreinamentos[Data de Validade],0),5),""))</f>
        <v/>
      </c>
      <c r="X139" s="90" t="str">
        <f t="array" ref="X139">IF($C139="","",IFERROR(INDEX(tbLanTreinamentos[],MATCH(LARGE(IF(IF(tbLanTreinamentos[Nome]=$C139,tbLanTreinamentos[Treinamento])=X$7,tbLanTreinamentos[Data de Validade]),1),tbLanTreinamentos[Data de Validade],0),5),""))</f>
        <v/>
      </c>
      <c r="Y139" s="90" t="str">
        <f t="array" ref="Y139">IF($C139="","",IFERROR(INDEX(tbLanTreinamentos[],MATCH(LARGE(IF(IF(tbLanTreinamentos[Nome]=$C139,tbLanTreinamentos[Treinamento])=Y$7,tbLanTreinamentos[Data de Validade]),1),tbLanTreinamentos[Data de Validade],0),5),""))</f>
        <v/>
      </c>
      <c r="Z139" s="90" t="str">
        <f t="array" ref="Z139">IF($C139="","",IFERROR(INDEX(tbLanTreinamentos[],MATCH(LARGE(IF(IF(tbLanTreinamentos[Nome]=$C139,tbLanTreinamentos[Treinamento])=Z$7,tbLanTreinamentos[Data de Validade]),1),tbLanTreinamentos[Data de Validade],0),5),""))</f>
        <v/>
      </c>
    </row>
    <row r="140" spans="1:26" s="23" customFormat="1" ht="21.95" customHeight="1" x14ac:dyDescent="0.2">
      <c r="A140" s="8"/>
      <c r="B140" s="204">
        <v>133</v>
      </c>
      <c r="C140" s="241" t="str">
        <f>IF(CadFun!D140="","",CadFun!D140)</f>
        <v/>
      </c>
      <c r="D140" s="92" t="str">
        <f>IF($C140="","",IFERROR(INDEX(tbFuncionarios[],MATCH($C140,tbFuncionarios[Nome],0),2),""))</f>
        <v/>
      </c>
      <c r="E140" s="92" t="str">
        <f>IF($C140="","",IFERROR(INDEX(tbFuncionarios[],MATCH($C140,tbFuncionarios[Nome],0),23),""))</f>
        <v/>
      </c>
      <c r="F140" s="92" t="str">
        <f t="shared" ca="1" si="23"/>
        <v/>
      </c>
      <c r="G140" s="92" t="str">
        <f t="shared" ca="1" si="24"/>
        <v/>
      </c>
      <c r="H140" s="92" t="str">
        <f t="shared" ca="1" si="25"/>
        <v/>
      </c>
      <c r="I140" s="92" t="str">
        <f t="shared" ca="1" si="26"/>
        <v/>
      </c>
      <c r="J140" s="92" t="str">
        <f t="shared" ca="1" si="27"/>
        <v/>
      </c>
      <c r="K140" s="92" t="str">
        <f t="shared" ca="1" si="28"/>
        <v/>
      </c>
      <c r="L140" s="91" t="str">
        <f t="shared" ca="1" si="29"/>
        <v/>
      </c>
      <c r="M140" s="91" t="str">
        <f t="shared" ca="1" si="30"/>
        <v/>
      </c>
      <c r="N140" s="92" t="str">
        <f t="shared" ca="1" si="31"/>
        <v/>
      </c>
      <c r="O140" s="92" t="str">
        <f t="shared" ca="1" si="32"/>
        <v/>
      </c>
      <c r="Q140" s="90" t="str">
        <f t="array" ref="Q140">IF($C140="","",IFERROR(INDEX(tbLanTreinamentos[],MATCH(LARGE(IF(IF(tbLanTreinamentos[Nome]=$C140,tbLanTreinamentos[Treinamento])=Q$7,tbLanTreinamentos[Data de Validade]),1),tbLanTreinamentos[Data de Validade],0),5),""))</f>
        <v/>
      </c>
      <c r="R140" s="90" t="str">
        <f t="array" ref="R140">IF($C140="","",IFERROR(INDEX(tbLanTreinamentos[],MATCH(LARGE(IF(IF(tbLanTreinamentos[Nome]=$C140,tbLanTreinamentos[Treinamento])=R$7,tbLanTreinamentos[Data de Validade]),1),tbLanTreinamentos[Data de Validade],0),5),""))</f>
        <v/>
      </c>
      <c r="S140" s="90" t="str">
        <f t="array" ref="S140">IF($C140="","",IFERROR(INDEX(tbLanTreinamentos[],MATCH(LARGE(IF(IF(tbLanTreinamentos[Nome]=$C140,tbLanTreinamentos[Treinamento])=S$7,tbLanTreinamentos[Data de Validade]),1),tbLanTreinamentos[Data de Validade],0),5),""))</f>
        <v/>
      </c>
      <c r="T140" s="90" t="str">
        <f t="array" ref="T140">IF($C140="","",IFERROR(INDEX(tbLanTreinamentos[],MATCH(LARGE(IF(IF(tbLanTreinamentos[Nome]=$C140,tbLanTreinamentos[Treinamento])=T$7,tbLanTreinamentos[Data de Validade]),1),tbLanTreinamentos[Data de Validade],0),5),""))</f>
        <v/>
      </c>
      <c r="U140" s="90" t="str">
        <f t="array" ref="U140">IF($C140="","",IFERROR(INDEX(tbLanTreinamentos[],MATCH(LARGE(IF(IF(tbLanTreinamentos[Nome]=$C140,tbLanTreinamentos[Treinamento])=U$7,tbLanTreinamentos[Data de Validade]),1),tbLanTreinamentos[Data de Validade],0),5),""))</f>
        <v/>
      </c>
      <c r="V140" s="90" t="str">
        <f t="array" ref="V140">IF($C140="","",IFERROR(INDEX(tbLanTreinamentos[],MATCH(LARGE(IF(IF(tbLanTreinamentos[Nome]=$C140,tbLanTreinamentos[Treinamento])=V$7,tbLanTreinamentos[Data de Validade]),1),tbLanTreinamentos[Data de Validade],0),5),""))</f>
        <v/>
      </c>
      <c r="W140" s="90" t="str">
        <f t="array" ref="W140">IF($C140="","",IFERROR(INDEX(tbLanTreinamentos[],MATCH(LARGE(IF(IF(tbLanTreinamentos[Nome]=$C140,tbLanTreinamentos[Treinamento])=W$7,tbLanTreinamentos[Data de Validade]),1),tbLanTreinamentos[Data de Validade],0),5),""))</f>
        <v/>
      </c>
      <c r="X140" s="90" t="str">
        <f t="array" ref="X140">IF($C140="","",IFERROR(INDEX(tbLanTreinamentos[],MATCH(LARGE(IF(IF(tbLanTreinamentos[Nome]=$C140,tbLanTreinamentos[Treinamento])=X$7,tbLanTreinamentos[Data de Validade]),1),tbLanTreinamentos[Data de Validade],0),5),""))</f>
        <v/>
      </c>
      <c r="Y140" s="90" t="str">
        <f t="array" ref="Y140">IF($C140="","",IFERROR(INDEX(tbLanTreinamentos[],MATCH(LARGE(IF(IF(tbLanTreinamentos[Nome]=$C140,tbLanTreinamentos[Treinamento])=Y$7,tbLanTreinamentos[Data de Validade]),1),tbLanTreinamentos[Data de Validade],0),5),""))</f>
        <v/>
      </c>
      <c r="Z140" s="90" t="str">
        <f t="array" ref="Z140">IF($C140="","",IFERROR(INDEX(tbLanTreinamentos[],MATCH(LARGE(IF(IF(tbLanTreinamentos[Nome]=$C140,tbLanTreinamentos[Treinamento])=Z$7,tbLanTreinamentos[Data de Validade]),1),tbLanTreinamentos[Data de Validade],0),5),""))</f>
        <v/>
      </c>
    </row>
    <row r="141" spans="1:26" s="23" customFormat="1" ht="21.95" customHeight="1" x14ac:dyDescent="0.2">
      <c r="A141" s="8"/>
      <c r="B141" s="204">
        <v>134</v>
      </c>
      <c r="C141" s="241" t="str">
        <f>IF(CadFun!D141="","",CadFun!D141)</f>
        <v/>
      </c>
      <c r="D141" s="92" t="str">
        <f>IF($C141="","",IFERROR(INDEX(tbFuncionarios[],MATCH($C141,tbFuncionarios[Nome],0),2),""))</f>
        <v/>
      </c>
      <c r="E141" s="92" t="str">
        <f>IF($C141="","",IFERROR(INDEX(tbFuncionarios[],MATCH($C141,tbFuncionarios[Nome],0),23),""))</f>
        <v/>
      </c>
      <c r="F141" s="92" t="str">
        <f t="shared" ca="1" si="23"/>
        <v/>
      </c>
      <c r="G141" s="92" t="str">
        <f t="shared" ca="1" si="24"/>
        <v/>
      </c>
      <c r="H141" s="92" t="str">
        <f t="shared" ca="1" si="25"/>
        <v/>
      </c>
      <c r="I141" s="92" t="str">
        <f t="shared" ca="1" si="26"/>
        <v/>
      </c>
      <c r="J141" s="92" t="str">
        <f t="shared" ca="1" si="27"/>
        <v/>
      </c>
      <c r="K141" s="92" t="str">
        <f t="shared" ca="1" si="28"/>
        <v/>
      </c>
      <c r="L141" s="91" t="str">
        <f t="shared" ca="1" si="29"/>
        <v/>
      </c>
      <c r="M141" s="91" t="str">
        <f t="shared" ca="1" si="30"/>
        <v/>
      </c>
      <c r="N141" s="92" t="str">
        <f t="shared" ca="1" si="31"/>
        <v/>
      </c>
      <c r="O141" s="92" t="str">
        <f t="shared" ca="1" si="32"/>
        <v/>
      </c>
      <c r="Q141" s="90" t="str">
        <f t="array" ref="Q141">IF($C141="","",IFERROR(INDEX(tbLanTreinamentos[],MATCH(LARGE(IF(IF(tbLanTreinamentos[Nome]=$C141,tbLanTreinamentos[Treinamento])=Q$7,tbLanTreinamentos[Data de Validade]),1),tbLanTreinamentos[Data de Validade],0),5),""))</f>
        <v/>
      </c>
      <c r="R141" s="90" t="str">
        <f t="array" ref="R141">IF($C141="","",IFERROR(INDEX(tbLanTreinamentos[],MATCH(LARGE(IF(IF(tbLanTreinamentos[Nome]=$C141,tbLanTreinamentos[Treinamento])=R$7,tbLanTreinamentos[Data de Validade]),1),tbLanTreinamentos[Data de Validade],0),5),""))</f>
        <v/>
      </c>
      <c r="S141" s="90" t="str">
        <f t="array" ref="S141">IF($C141="","",IFERROR(INDEX(tbLanTreinamentos[],MATCH(LARGE(IF(IF(tbLanTreinamentos[Nome]=$C141,tbLanTreinamentos[Treinamento])=S$7,tbLanTreinamentos[Data de Validade]),1),tbLanTreinamentos[Data de Validade],0),5),""))</f>
        <v/>
      </c>
      <c r="T141" s="90" t="str">
        <f t="array" ref="T141">IF($C141="","",IFERROR(INDEX(tbLanTreinamentos[],MATCH(LARGE(IF(IF(tbLanTreinamentos[Nome]=$C141,tbLanTreinamentos[Treinamento])=T$7,tbLanTreinamentos[Data de Validade]),1),tbLanTreinamentos[Data de Validade],0),5),""))</f>
        <v/>
      </c>
      <c r="U141" s="90" t="str">
        <f t="array" ref="U141">IF($C141="","",IFERROR(INDEX(tbLanTreinamentos[],MATCH(LARGE(IF(IF(tbLanTreinamentos[Nome]=$C141,tbLanTreinamentos[Treinamento])=U$7,tbLanTreinamentos[Data de Validade]),1),tbLanTreinamentos[Data de Validade],0),5),""))</f>
        <v/>
      </c>
      <c r="V141" s="90" t="str">
        <f t="array" ref="V141">IF($C141="","",IFERROR(INDEX(tbLanTreinamentos[],MATCH(LARGE(IF(IF(tbLanTreinamentos[Nome]=$C141,tbLanTreinamentos[Treinamento])=V$7,tbLanTreinamentos[Data de Validade]),1),tbLanTreinamentos[Data de Validade],0),5),""))</f>
        <v/>
      </c>
      <c r="W141" s="90" t="str">
        <f t="array" ref="W141">IF($C141="","",IFERROR(INDEX(tbLanTreinamentos[],MATCH(LARGE(IF(IF(tbLanTreinamentos[Nome]=$C141,tbLanTreinamentos[Treinamento])=W$7,tbLanTreinamentos[Data de Validade]),1),tbLanTreinamentos[Data de Validade],0),5),""))</f>
        <v/>
      </c>
      <c r="X141" s="90" t="str">
        <f t="array" ref="X141">IF($C141="","",IFERROR(INDEX(tbLanTreinamentos[],MATCH(LARGE(IF(IF(tbLanTreinamentos[Nome]=$C141,tbLanTreinamentos[Treinamento])=X$7,tbLanTreinamentos[Data de Validade]),1),tbLanTreinamentos[Data de Validade],0),5),""))</f>
        <v/>
      </c>
      <c r="Y141" s="90" t="str">
        <f t="array" ref="Y141">IF($C141="","",IFERROR(INDEX(tbLanTreinamentos[],MATCH(LARGE(IF(IF(tbLanTreinamentos[Nome]=$C141,tbLanTreinamentos[Treinamento])=Y$7,tbLanTreinamentos[Data de Validade]),1),tbLanTreinamentos[Data de Validade],0),5),""))</f>
        <v/>
      </c>
      <c r="Z141" s="90" t="str">
        <f t="array" ref="Z141">IF($C141="","",IFERROR(INDEX(tbLanTreinamentos[],MATCH(LARGE(IF(IF(tbLanTreinamentos[Nome]=$C141,tbLanTreinamentos[Treinamento])=Z$7,tbLanTreinamentos[Data de Validade]),1),tbLanTreinamentos[Data de Validade],0),5),""))</f>
        <v/>
      </c>
    </row>
    <row r="142" spans="1:26" s="23" customFormat="1" ht="21.95" customHeight="1" x14ac:dyDescent="0.2">
      <c r="A142" s="8"/>
      <c r="B142" s="204">
        <v>135</v>
      </c>
      <c r="C142" s="241" t="str">
        <f>IF(CadFun!D142="","",CadFun!D142)</f>
        <v/>
      </c>
      <c r="D142" s="92" t="str">
        <f>IF($C142="","",IFERROR(INDEX(tbFuncionarios[],MATCH($C142,tbFuncionarios[Nome],0),2),""))</f>
        <v/>
      </c>
      <c r="E142" s="92" t="str">
        <f>IF($C142="","",IFERROR(INDEX(tbFuncionarios[],MATCH($C142,tbFuncionarios[Nome],0),23),""))</f>
        <v/>
      </c>
      <c r="F142" s="92" t="str">
        <f t="shared" ca="1" si="23"/>
        <v/>
      </c>
      <c r="G142" s="92" t="str">
        <f t="shared" ca="1" si="24"/>
        <v/>
      </c>
      <c r="H142" s="92" t="str">
        <f t="shared" ca="1" si="25"/>
        <v/>
      </c>
      <c r="I142" s="92" t="str">
        <f t="shared" ca="1" si="26"/>
        <v/>
      </c>
      <c r="J142" s="92" t="str">
        <f t="shared" ca="1" si="27"/>
        <v/>
      </c>
      <c r="K142" s="92" t="str">
        <f t="shared" ca="1" si="28"/>
        <v/>
      </c>
      <c r="L142" s="91" t="str">
        <f t="shared" ca="1" si="29"/>
        <v/>
      </c>
      <c r="M142" s="91" t="str">
        <f t="shared" ca="1" si="30"/>
        <v/>
      </c>
      <c r="N142" s="92" t="str">
        <f t="shared" ca="1" si="31"/>
        <v/>
      </c>
      <c r="O142" s="92" t="str">
        <f t="shared" ca="1" si="32"/>
        <v/>
      </c>
      <c r="Q142" s="90" t="str">
        <f t="array" ref="Q142">IF($C142="","",IFERROR(INDEX(tbLanTreinamentos[],MATCH(LARGE(IF(IF(tbLanTreinamentos[Nome]=$C142,tbLanTreinamentos[Treinamento])=Q$7,tbLanTreinamentos[Data de Validade]),1),tbLanTreinamentos[Data de Validade],0),5),""))</f>
        <v/>
      </c>
      <c r="R142" s="90" t="str">
        <f t="array" ref="R142">IF($C142="","",IFERROR(INDEX(tbLanTreinamentos[],MATCH(LARGE(IF(IF(tbLanTreinamentos[Nome]=$C142,tbLanTreinamentos[Treinamento])=R$7,tbLanTreinamentos[Data de Validade]),1),tbLanTreinamentos[Data de Validade],0),5),""))</f>
        <v/>
      </c>
      <c r="S142" s="90" t="str">
        <f t="array" ref="S142">IF($C142="","",IFERROR(INDEX(tbLanTreinamentos[],MATCH(LARGE(IF(IF(tbLanTreinamentos[Nome]=$C142,tbLanTreinamentos[Treinamento])=S$7,tbLanTreinamentos[Data de Validade]),1),tbLanTreinamentos[Data de Validade],0),5),""))</f>
        <v/>
      </c>
      <c r="T142" s="90" t="str">
        <f t="array" ref="T142">IF($C142="","",IFERROR(INDEX(tbLanTreinamentos[],MATCH(LARGE(IF(IF(tbLanTreinamentos[Nome]=$C142,tbLanTreinamentos[Treinamento])=T$7,tbLanTreinamentos[Data de Validade]),1),tbLanTreinamentos[Data de Validade],0),5),""))</f>
        <v/>
      </c>
      <c r="U142" s="90" t="str">
        <f t="array" ref="U142">IF($C142="","",IFERROR(INDEX(tbLanTreinamentos[],MATCH(LARGE(IF(IF(tbLanTreinamentos[Nome]=$C142,tbLanTreinamentos[Treinamento])=U$7,tbLanTreinamentos[Data de Validade]),1),tbLanTreinamentos[Data de Validade],0),5),""))</f>
        <v/>
      </c>
      <c r="V142" s="90" t="str">
        <f t="array" ref="V142">IF($C142="","",IFERROR(INDEX(tbLanTreinamentos[],MATCH(LARGE(IF(IF(tbLanTreinamentos[Nome]=$C142,tbLanTreinamentos[Treinamento])=V$7,tbLanTreinamentos[Data de Validade]),1),tbLanTreinamentos[Data de Validade],0),5),""))</f>
        <v/>
      </c>
      <c r="W142" s="90" t="str">
        <f t="array" ref="W142">IF($C142="","",IFERROR(INDEX(tbLanTreinamentos[],MATCH(LARGE(IF(IF(tbLanTreinamentos[Nome]=$C142,tbLanTreinamentos[Treinamento])=W$7,tbLanTreinamentos[Data de Validade]),1),tbLanTreinamentos[Data de Validade],0),5),""))</f>
        <v/>
      </c>
      <c r="X142" s="90" t="str">
        <f t="array" ref="X142">IF($C142="","",IFERROR(INDEX(tbLanTreinamentos[],MATCH(LARGE(IF(IF(tbLanTreinamentos[Nome]=$C142,tbLanTreinamentos[Treinamento])=X$7,tbLanTreinamentos[Data de Validade]),1),tbLanTreinamentos[Data de Validade],0),5),""))</f>
        <v/>
      </c>
      <c r="Y142" s="90" t="str">
        <f t="array" ref="Y142">IF($C142="","",IFERROR(INDEX(tbLanTreinamentos[],MATCH(LARGE(IF(IF(tbLanTreinamentos[Nome]=$C142,tbLanTreinamentos[Treinamento])=Y$7,tbLanTreinamentos[Data de Validade]),1),tbLanTreinamentos[Data de Validade],0),5),""))</f>
        <v/>
      </c>
      <c r="Z142" s="90" t="str">
        <f t="array" ref="Z142">IF($C142="","",IFERROR(INDEX(tbLanTreinamentos[],MATCH(LARGE(IF(IF(tbLanTreinamentos[Nome]=$C142,tbLanTreinamentos[Treinamento])=Z$7,tbLanTreinamentos[Data de Validade]),1),tbLanTreinamentos[Data de Validade],0),5),""))</f>
        <v/>
      </c>
    </row>
    <row r="143" spans="1:26" s="23" customFormat="1" ht="21.95" customHeight="1" x14ac:dyDescent="0.2">
      <c r="A143" s="8"/>
      <c r="B143" s="204">
        <v>136</v>
      </c>
      <c r="C143" s="241" t="str">
        <f>IF(CadFun!D143="","",CadFun!D143)</f>
        <v/>
      </c>
      <c r="D143" s="92" t="str">
        <f>IF($C143="","",IFERROR(INDEX(tbFuncionarios[],MATCH($C143,tbFuncionarios[Nome],0),2),""))</f>
        <v/>
      </c>
      <c r="E143" s="92" t="str">
        <f>IF($C143="","",IFERROR(INDEX(tbFuncionarios[],MATCH($C143,tbFuncionarios[Nome],0),23),""))</f>
        <v/>
      </c>
      <c r="F143" s="92" t="str">
        <f t="shared" ca="1" si="23"/>
        <v/>
      </c>
      <c r="G143" s="92" t="str">
        <f t="shared" ca="1" si="24"/>
        <v/>
      </c>
      <c r="H143" s="92" t="str">
        <f t="shared" ca="1" si="25"/>
        <v/>
      </c>
      <c r="I143" s="92" t="str">
        <f t="shared" ca="1" si="26"/>
        <v/>
      </c>
      <c r="J143" s="92" t="str">
        <f t="shared" ca="1" si="27"/>
        <v/>
      </c>
      <c r="K143" s="92" t="str">
        <f t="shared" ca="1" si="28"/>
        <v/>
      </c>
      <c r="L143" s="91" t="str">
        <f t="shared" ca="1" si="29"/>
        <v/>
      </c>
      <c r="M143" s="91" t="str">
        <f t="shared" ca="1" si="30"/>
        <v/>
      </c>
      <c r="N143" s="92" t="str">
        <f t="shared" ca="1" si="31"/>
        <v/>
      </c>
      <c r="O143" s="92" t="str">
        <f t="shared" ca="1" si="32"/>
        <v/>
      </c>
      <c r="Q143" s="90" t="str">
        <f t="array" ref="Q143">IF($C143="","",IFERROR(INDEX(tbLanTreinamentos[],MATCH(LARGE(IF(IF(tbLanTreinamentos[Nome]=$C143,tbLanTreinamentos[Treinamento])=Q$7,tbLanTreinamentos[Data de Validade]),1),tbLanTreinamentos[Data de Validade],0),5),""))</f>
        <v/>
      </c>
      <c r="R143" s="90" t="str">
        <f t="array" ref="R143">IF($C143="","",IFERROR(INDEX(tbLanTreinamentos[],MATCH(LARGE(IF(IF(tbLanTreinamentos[Nome]=$C143,tbLanTreinamentos[Treinamento])=R$7,tbLanTreinamentos[Data de Validade]),1),tbLanTreinamentos[Data de Validade],0),5),""))</f>
        <v/>
      </c>
      <c r="S143" s="90" t="str">
        <f t="array" ref="S143">IF($C143="","",IFERROR(INDEX(tbLanTreinamentos[],MATCH(LARGE(IF(IF(tbLanTreinamentos[Nome]=$C143,tbLanTreinamentos[Treinamento])=S$7,tbLanTreinamentos[Data de Validade]),1),tbLanTreinamentos[Data de Validade],0),5),""))</f>
        <v/>
      </c>
      <c r="T143" s="90" t="str">
        <f t="array" ref="T143">IF($C143="","",IFERROR(INDEX(tbLanTreinamentos[],MATCH(LARGE(IF(IF(tbLanTreinamentos[Nome]=$C143,tbLanTreinamentos[Treinamento])=T$7,tbLanTreinamentos[Data de Validade]),1),tbLanTreinamentos[Data de Validade],0),5),""))</f>
        <v/>
      </c>
      <c r="U143" s="90" t="str">
        <f t="array" ref="U143">IF($C143="","",IFERROR(INDEX(tbLanTreinamentos[],MATCH(LARGE(IF(IF(tbLanTreinamentos[Nome]=$C143,tbLanTreinamentos[Treinamento])=U$7,tbLanTreinamentos[Data de Validade]),1),tbLanTreinamentos[Data de Validade],0),5),""))</f>
        <v/>
      </c>
      <c r="V143" s="90" t="str">
        <f t="array" ref="V143">IF($C143="","",IFERROR(INDEX(tbLanTreinamentos[],MATCH(LARGE(IF(IF(tbLanTreinamentos[Nome]=$C143,tbLanTreinamentos[Treinamento])=V$7,tbLanTreinamentos[Data de Validade]),1),tbLanTreinamentos[Data de Validade],0),5),""))</f>
        <v/>
      </c>
      <c r="W143" s="90" t="str">
        <f t="array" ref="W143">IF($C143="","",IFERROR(INDEX(tbLanTreinamentos[],MATCH(LARGE(IF(IF(tbLanTreinamentos[Nome]=$C143,tbLanTreinamentos[Treinamento])=W$7,tbLanTreinamentos[Data de Validade]),1),tbLanTreinamentos[Data de Validade],0),5),""))</f>
        <v/>
      </c>
      <c r="X143" s="90" t="str">
        <f t="array" ref="X143">IF($C143="","",IFERROR(INDEX(tbLanTreinamentos[],MATCH(LARGE(IF(IF(tbLanTreinamentos[Nome]=$C143,tbLanTreinamentos[Treinamento])=X$7,tbLanTreinamentos[Data de Validade]),1),tbLanTreinamentos[Data de Validade],0),5),""))</f>
        <v/>
      </c>
      <c r="Y143" s="90" t="str">
        <f t="array" ref="Y143">IF($C143="","",IFERROR(INDEX(tbLanTreinamentos[],MATCH(LARGE(IF(IF(tbLanTreinamentos[Nome]=$C143,tbLanTreinamentos[Treinamento])=Y$7,tbLanTreinamentos[Data de Validade]),1),tbLanTreinamentos[Data de Validade],0),5),""))</f>
        <v/>
      </c>
      <c r="Z143" s="90" t="str">
        <f t="array" ref="Z143">IF($C143="","",IFERROR(INDEX(tbLanTreinamentos[],MATCH(LARGE(IF(IF(tbLanTreinamentos[Nome]=$C143,tbLanTreinamentos[Treinamento])=Z$7,tbLanTreinamentos[Data de Validade]),1),tbLanTreinamentos[Data de Validade],0),5),""))</f>
        <v/>
      </c>
    </row>
    <row r="144" spans="1:26" s="23" customFormat="1" ht="21.95" customHeight="1" x14ac:dyDescent="0.2">
      <c r="A144" s="8"/>
      <c r="B144" s="204">
        <v>137</v>
      </c>
      <c r="C144" s="241" t="str">
        <f>IF(CadFun!D144="","",CadFun!D144)</f>
        <v/>
      </c>
      <c r="D144" s="92" t="str">
        <f>IF($C144="","",IFERROR(INDEX(tbFuncionarios[],MATCH($C144,tbFuncionarios[Nome],0),2),""))</f>
        <v/>
      </c>
      <c r="E144" s="92" t="str">
        <f>IF($C144="","",IFERROR(INDEX(tbFuncionarios[],MATCH($C144,tbFuncionarios[Nome],0),23),""))</f>
        <v/>
      </c>
      <c r="F144" s="92" t="str">
        <f t="shared" ca="1" si="23"/>
        <v/>
      </c>
      <c r="G144" s="92" t="str">
        <f t="shared" ca="1" si="24"/>
        <v/>
      </c>
      <c r="H144" s="92" t="str">
        <f t="shared" ca="1" si="25"/>
        <v/>
      </c>
      <c r="I144" s="92" t="str">
        <f t="shared" ca="1" si="26"/>
        <v/>
      </c>
      <c r="J144" s="92" t="str">
        <f t="shared" ca="1" si="27"/>
        <v/>
      </c>
      <c r="K144" s="92" t="str">
        <f t="shared" ca="1" si="28"/>
        <v/>
      </c>
      <c r="L144" s="91" t="str">
        <f t="shared" ca="1" si="29"/>
        <v/>
      </c>
      <c r="M144" s="91" t="str">
        <f t="shared" ca="1" si="30"/>
        <v/>
      </c>
      <c r="N144" s="92" t="str">
        <f t="shared" ca="1" si="31"/>
        <v/>
      </c>
      <c r="O144" s="92" t="str">
        <f t="shared" ca="1" si="32"/>
        <v/>
      </c>
      <c r="Q144" s="90" t="str">
        <f t="array" ref="Q144">IF($C144="","",IFERROR(INDEX(tbLanTreinamentos[],MATCH(LARGE(IF(IF(tbLanTreinamentos[Nome]=$C144,tbLanTreinamentos[Treinamento])=Q$7,tbLanTreinamentos[Data de Validade]),1),tbLanTreinamentos[Data de Validade],0),5),""))</f>
        <v/>
      </c>
      <c r="R144" s="90" t="str">
        <f t="array" ref="R144">IF($C144="","",IFERROR(INDEX(tbLanTreinamentos[],MATCH(LARGE(IF(IF(tbLanTreinamentos[Nome]=$C144,tbLanTreinamentos[Treinamento])=R$7,tbLanTreinamentos[Data de Validade]),1),tbLanTreinamentos[Data de Validade],0),5),""))</f>
        <v/>
      </c>
      <c r="S144" s="90" t="str">
        <f t="array" ref="S144">IF($C144="","",IFERROR(INDEX(tbLanTreinamentos[],MATCH(LARGE(IF(IF(tbLanTreinamentos[Nome]=$C144,tbLanTreinamentos[Treinamento])=S$7,tbLanTreinamentos[Data de Validade]),1),tbLanTreinamentos[Data de Validade],0),5),""))</f>
        <v/>
      </c>
      <c r="T144" s="90" t="str">
        <f t="array" ref="T144">IF($C144="","",IFERROR(INDEX(tbLanTreinamentos[],MATCH(LARGE(IF(IF(tbLanTreinamentos[Nome]=$C144,tbLanTreinamentos[Treinamento])=T$7,tbLanTreinamentos[Data de Validade]),1),tbLanTreinamentos[Data de Validade],0),5),""))</f>
        <v/>
      </c>
      <c r="U144" s="90" t="str">
        <f t="array" ref="U144">IF($C144="","",IFERROR(INDEX(tbLanTreinamentos[],MATCH(LARGE(IF(IF(tbLanTreinamentos[Nome]=$C144,tbLanTreinamentos[Treinamento])=U$7,tbLanTreinamentos[Data de Validade]),1),tbLanTreinamentos[Data de Validade],0),5),""))</f>
        <v/>
      </c>
      <c r="V144" s="90" t="str">
        <f t="array" ref="V144">IF($C144="","",IFERROR(INDEX(tbLanTreinamentos[],MATCH(LARGE(IF(IF(tbLanTreinamentos[Nome]=$C144,tbLanTreinamentos[Treinamento])=V$7,tbLanTreinamentos[Data de Validade]),1),tbLanTreinamentos[Data de Validade],0),5),""))</f>
        <v/>
      </c>
      <c r="W144" s="90" t="str">
        <f t="array" ref="W144">IF($C144="","",IFERROR(INDEX(tbLanTreinamentos[],MATCH(LARGE(IF(IF(tbLanTreinamentos[Nome]=$C144,tbLanTreinamentos[Treinamento])=W$7,tbLanTreinamentos[Data de Validade]),1),tbLanTreinamentos[Data de Validade],0),5),""))</f>
        <v/>
      </c>
      <c r="X144" s="90" t="str">
        <f t="array" ref="X144">IF($C144="","",IFERROR(INDEX(tbLanTreinamentos[],MATCH(LARGE(IF(IF(tbLanTreinamentos[Nome]=$C144,tbLanTreinamentos[Treinamento])=X$7,tbLanTreinamentos[Data de Validade]),1),tbLanTreinamentos[Data de Validade],0),5),""))</f>
        <v/>
      </c>
      <c r="Y144" s="90" t="str">
        <f t="array" ref="Y144">IF($C144="","",IFERROR(INDEX(tbLanTreinamentos[],MATCH(LARGE(IF(IF(tbLanTreinamentos[Nome]=$C144,tbLanTreinamentos[Treinamento])=Y$7,tbLanTreinamentos[Data de Validade]),1),tbLanTreinamentos[Data de Validade],0),5),""))</f>
        <v/>
      </c>
      <c r="Z144" s="90" t="str">
        <f t="array" ref="Z144">IF($C144="","",IFERROR(INDEX(tbLanTreinamentos[],MATCH(LARGE(IF(IF(tbLanTreinamentos[Nome]=$C144,tbLanTreinamentos[Treinamento])=Z$7,tbLanTreinamentos[Data de Validade]),1),tbLanTreinamentos[Data de Validade],0),5),""))</f>
        <v/>
      </c>
    </row>
    <row r="145" spans="1:26" s="23" customFormat="1" ht="21.95" customHeight="1" x14ac:dyDescent="0.2">
      <c r="A145" s="8"/>
      <c r="B145" s="204">
        <v>138</v>
      </c>
      <c r="C145" s="241" t="str">
        <f>IF(CadFun!D145="","",CadFun!D145)</f>
        <v/>
      </c>
      <c r="D145" s="92" t="str">
        <f>IF($C145="","",IFERROR(INDEX(tbFuncionarios[],MATCH($C145,tbFuncionarios[Nome],0),2),""))</f>
        <v/>
      </c>
      <c r="E145" s="92" t="str">
        <f>IF($C145="","",IFERROR(INDEX(tbFuncionarios[],MATCH($C145,tbFuncionarios[Nome],0),23),""))</f>
        <v/>
      </c>
      <c r="F145" s="92" t="str">
        <f t="shared" ca="1" si="23"/>
        <v/>
      </c>
      <c r="G145" s="92" t="str">
        <f t="shared" ca="1" si="24"/>
        <v/>
      </c>
      <c r="H145" s="92" t="str">
        <f t="shared" ca="1" si="25"/>
        <v/>
      </c>
      <c r="I145" s="92" t="str">
        <f t="shared" ca="1" si="26"/>
        <v/>
      </c>
      <c r="J145" s="92" t="str">
        <f t="shared" ca="1" si="27"/>
        <v/>
      </c>
      <c r="K145" s="92" t="str">
        <f t="shared" ca="1" si="28"/>
        <v/>
      </c>
      <c r="L145" s="91" t="str">
        <f t="shared" ca="1" si="29"/>
        <v/>
      </c>
      <c r="M145" s="91" t="str">
        <f t="shared" ca="1" si="30"/>
        <v/>
      </c>
      <c r="N145" s="92" t="str">
        <f t="shared" ca="1" si="31"/>
        <v/>
      </c>
      <c r="O145" s="92" t="str">
        <f t="shared" ca="1" si="32"/>
        <v/>
      </c>
      <c r="Q145" s="90" t="str">
        <f t="array" ref="Q145">IF($C145="","",IFERROR(INDEX(tbLanTreinamentos[],MATCH(LARGE(IF(IF(tbLanTreinamentos[Nome]=$C145,tbLanTreinamentos[Treinamento])=Q$7,tbLanTreinamentos[Data de Validade]),1),tbLanTreinamentos[Data de Validade],0),5),""))</f>
        <v/>
      </c>
      <c r="R145" s="90" t="str">
        <f t="array" ref="R145">IF($C145="","",IFERROR(INDEX(tbLanTreinamentos[],MATCH(LARGE(IF(IF(tbLanTreinamentos[Nome]=$C145,tbLanTreinamentos[Treinamento])=R$7,tbLanTreinamentos[Data de Validade]),1),tbLanTreinamentos[Data de Validade],0),5),""))</f>
        <v/>
      </c>
      <c r="S145" s="90" t="str">
        <f t="array" ref="S145">IF($C145="","",IFERROR(INDEX(tbLanTreinamentos[],MATCH(LARGE(IF(IF(tbLanTreinamentos[Nome]=$C145,tbLanTreinamentos[Treinamento])=S$7,tbLanTreinamentos[Data de Validade]),1),tbLanTreinamentos[Data de Validade],0),5),""))</f>
        <v/>
      </c>
      <c r="T145" s="90" t="str">
        <f t="array" ref="T145">IF($C145="","",IFERROR(INDEX(tbLanTreinamentos[],MATCH(LARGE(IF(IF(tbLanTreinamentos[Nome]=$C145,tbLanTreinamentos[Treinamento])=T$7,tbLanTreinamentos[Data de Validade]),1),tbLanTreinamentos[Data de Validade],0),5),""))</f>
        <v/>
      </c>
      <c r="U145" s="90" t="str">
        <f t="array" ref="U145">IF($C145="","",IFERROR(INDEX(tbLanTreinamentos[],MATCH(LARGE(IF(IF(tbLanTreinamentos[Nome]=$C145,tbLanTreinamentos[Treinamento])=U$7,tbLanTreinamentos[Data de Validade]),1),tbLanTreinamentos[Data de Validade],0),5),""))</f>
        <v/>
      </c>
      <c r="V145" s="90" t="str">
        <f t="array" ref="V145">IF($C145="","",IFERROR(INDEX(tbLanTreinamentos[],MATCH(LARGE(IF(IF(tbLanTreinamentos[Nome]=$C145,tbLanTreinamentos[Treinamento])=V$7,tbLanTreinamentos[Data de Validade]),1),tbLanTreinamentos[Data de Validade],0),5),""))</f>
        <v/>
      </c>
      <c r="W145" s="90" t="str">
        <f t="array" ref="W145">IF($C145="","",IFERROR(INDEX(tbLanTreinamentos[],MATCH(LARGE(IF(IF(tbLanTreinamentos[Nome]=$C145,tbLanTreinamentos[Treinamento])=W$7,tbLanTreinamentos[Data de Validade]),1),tbLanTreinamentos[Data de Validade],0),5),""))</f>
        <v/>
      </c>
      <c r="X145" s="90" t="str">
        <f t="array" ref="X145">IF($C145="","",IFERROR(INDEX(tbLanTreinamentos[],MATCH(LARGE(IF(IF(tbLanTreinamentos[Nome]=$C145,tbLanTreinamentos[Treinamento])=X$7,tbLanTreinamentos[Data de Validade]),1),tbLanTreinamentos[Data de Validade],0),5),""))</f>
        <v/>
      </c>
      <c r="Y145" s="90" t="str">
        <f t="array" ref="Y145">IF($C145="","",IFERROR(INDEX(tbLanTreinamentos[],MATCH(LARGE(IF(IF(tbLanTreinamentos[Nome]=$C145,tbLanTreinamentos[Treinamento])=Y$7,tbLanTreinamentos[Data de Validade]),1),tbLanTreinamentos[Data de Validade],0),5),""))</f>
        <v/>
      </c>
      <c r="Z145" s="90" t="str">
        <f t="array" ref="Z145">IF($C145="","",IFERROR(INDEX(tbLanTreinamentos[],MATCH(LARGE(IF(IF(tbLanTreinamentos[Nome]=$C145,tbLanTreinamentos[Treinamento])=Z$7,tbLanTreinamentos[Data de Validade]),1),tbLanTreinamentos[Data de Validade],0),5),""))</f>
        <v/>
      </c>
    </row>
    <row r="146" spans="1:26" s="23" customFormat="1" ht="21.95" customHeight="1" x14ac:dyDescent="0.2">
      <c r="A146" s="8"/>
      <c r="B146" s="204">
        <v>139</v>
      </c>
      <c r="C146" s="241" t="str">
        <f>IF(CadFun!D146="","",CadFun!D146)</f>
        <v/>
      </c>
      <c r="D146" s="92" t="str">
        <f>IF($C146="","",IFERROR(INDEX(tbFuncionarios[],MATCH($C146,tbFuncionarios[Nome],0),2),""))</f>
        <v/>
      </c>
      <c r="E146" s="92" t="str">
        <f>IF($C146="","",IFERROR(INDEX(tbFuncionarios[],MATCH($C146,tbFuncionarios[Nome],0),23),""))</f>
        <v/>
      </c>
      <c r="F146" s="92" t="str">
        <f t="shared" ca="1" si="23"/>
        <v/>
      </c>
      <c r="G146" s="92" t="str">
        <f t="shared" ca="1" si="24"/>
        <v/>
      </c>
      <c r="H146" s="92" t="str">
        <f t="shared" ca="1" si="25"/>
        <v/>
      </c>
      <c r="I146" s="92" t="str">
        <f t="shared" ca="1" si="26"/>
        <v/>
      </c>
      <c r="J146" s="92" t="str">
        <f t="shared" ca="1" si="27"/>
        <v/>
      </c>
      <c r="K146" s="92" t="str">
        <f t="shared" ca="1" si="28"/>
        <v/>
      </c>
      <c r="L146" s="91" t="str">
        <f t="shared" ca="1" si="29"/>
        <v/>
      </c>
      <c r="M146" s="91" t="str">
        <f t="shared" ca="1" si="30"/>
        <v/>
      </c>
      <c r="N146" s="92" t="str">
        <f t="shared" ca="1" si="31"/>
        <v/>
      </c>
      <c r="O146" s="92" t="str">
        <f t="shared" ca="1" si="32"/>
        <v/>
      </c>
      <c r="Q146" s="90" t="str">
        <f t="array" ref="Q146">IF($C146="","",IFERROR(INDEX(tbLanTreinamentos[],MATCH(LARGE(IF(IF(tbLanTreinamentos[Nome]=$C146,tbLanTreinamentos[Treinamento])=Q$7,tbLanTreinamentos[Data de Validade]),1),tbLanTreinamentos[Data de Validade],0),5),""))</f>
        <v/>
      </c>
      <c r="R146" s="90" t="str">
        <f t="array" ref="R146">IF($C146="","",IFERROR(INDEX(tbLanTreinamentos[],MATCH(LARGE(IF(IF(tbLanTreinamentos[Nome]=$C146,tbLanTreinamentos[Treinamento])=R$7,tbLanTreinamentos[Data de Validade]),1),tbLanTreinamentos[Data de Validade],0),5),""))</f>
        <v/>
      </c>
      <c r="S146" s="90" t="str">
        <f t="array" ref="S146">IF($C146="","",IFERROR(INDEX(tbLanTreinamentos[],MATCH(LARGE(IF(IF(tbLanTreinamentos[Nome]=$C146,tbLanTreinamentos[Treinamento])=S$7,tbLanTreinamentos[Data de Validade]),1),tbLanTreinamentos[Data de Validade],0),5),""))</f>
        <v/>
      </c>
      <c r="T146" s="90" t="str">
        <f t="array" ref="T146">IF($C146="","",IFERROR(INDEX(tbLanTreinamentos[],MATCH(LARGE(IF(IF(tbLanTreinamentos[Nome]=$C146,tbLanTreinamentos[Treinamento])=T$7,tbLanTreinamentos[Data de Validade]),1),tbLanTreinamentos[Data de Validade],0),5),""))</f>
        <v/>
      </c>
      <c r="U146" s="90" t="str">
        <f t="array" ref="U146">IF($C146="","",IFERROR(INDEX(tbLanTreinamentos[],MATCH(LARGE(IF(IF(tbLanTreinamentos[Nome]=$C146,tbLanTreinamentos[Treinamento])=U$7,tbLanTreinamentos[Data de Validade]),1),tbLanTreinamentos[Data de Validade],0),5),""))</f>
        <v/>
      </c>
      <c r="V146" s="90" t="str">
        <f t="array" ref="V146">IF($C146="","",IFERROR(INDEX(tbLanTreinamentos[],MATCH(LARGE(IF(IF(tbLanTreinamentos[Nome]=$C146,tbLanTreinamentos[Treinamento])=V$7,tbLanTreinamentos[Data de Validade]),1),tbLanTreinamentos[Data de Validade],0),5),""))</f>
        <v/>
      </c>
      <c r="W146" s="90" t="str">
        <f t="array" ref="W146">IF($C146="","",IFERROR(INDEX(tbLanTreinamentos[],MATCH(LARGE(IF(IF(tbLanTreinamentos[Nome]=$C146,tbLanTreinamentos[Treinamento])=W$7,tbLanTreinamentos[Data de Validade]),1),tbLanTreinamentos[Data de Validade],0),5),""))</f>
        <v/>
      </c>
      <c r="X146" s="90" t="str">
        <f t="array" ref="X146">IF($C146="","",IFERROR(INDEX(tbLanTreinamentos[],MATCH(LARGE(IF(IF(tbLanTreinamentos[Nome]=$C146,tbLanTreinamentos[Treinamento])=X$7,tbLanTreinamentos[Data de Validade]),1),tbLanTreinamentos[Data de Validade],0),5),""))</f>
        <v/>
      </c>
      <c r="Y146" s="90" t="str">
        <f t="array" ref="Y146">IF($C146="","",IFERROR(INDEX(tbLanTreinamentos[],MATCH(LARGE(IF(IF(tbLanTreinamentos[Nome]=$C146,tbLanTreinamentos[Treinamento])=Y$7,tbLanTreinamentos[Data de Validade]),1),tbLanTreinamentos[Data de Validade],0),5),""))</f>
        <v/>
      </c>
      <c r="Z146" s="90" t="str">
        <f t="array" ref="Z146">IF($C146="","",IFERROR(INDEX(tbLanTreinamentos[],MATCH(LARGE(IF(IF(tbLanTreinamentos[Nome]=$C146,tbLanTreinamentos[Treinamento])=Z$7,tbLanTreinamentos[Data de Validade]),1),tbLanTreinamentos[Data de Validade],0),5),""))</f>
        <v/>
      </c>
    </row>
    <row r="147" spans="1:26" s="23" customFormat="1" ht="21.95" customHeight="1" x14ac:dyDescent="0.2">
      <c r="A147" s="8"/>
      <c r="B147" s="204">
        <v>140</v>
      </c>
      <c r="C147" s="241" t="str">
        <f>IF(CadFun!D147="","",CadFun!D147)</f>
        <v/>
      </c>
      <c r="D147" s="92" t="str">
        <f>IF($C147="","",IFERROR(INDEX(tbFuncionarios[],MATCH($C147,tbFuncionarios[Nome],0),2),""))</f>
        <v/>
      </c>
      <c r="E147" s="92" t="str">
        <f>IF($C147="","",IFERROR(INDEX(tbFuncionarios[],MATCH($C147,tbFuncionarios[Nome],0),23),""))</f>
        <v/>
      </c>
      <c r="F147" s="92" t="str">
        <f t="shared" ca="1" si="23"/>
        <v/>
      </c>
      <c r="G147" s="92" t="str">
        <f t="shared" ca="1" si="24"/>
        <v/>
      </c>
      <c r="H147" s="92" t="str">
        <f t="shared" ca="1" si="25"/>
        <v/>
      </c>
      <c r="I147" s="92" t="str">
        <f t="shared" ca="1" si="26"/>
        <v/>
      </c>
      <c r="J147" s="92" t="str">
        <f t="shared" ca="1" si="27"/>
        <v/>
      </c>
      <c r="K147" s="92" t="str">
        <f t="shared" ca="1" si="28"/>
        <v/>
      </c>
      <c r="L147" s="91" t="str">
        <f t="shared" ca="1" si="29"/>
        <v/>
      </c>
      <c r="M147" s="91" t="str">
        <f t="shared" ca="1" si="30"/>
        <v/>
      </c>
      <c r="N147" s="92" t="str">
        <f t="shared" ca="1" si="31"/>
        <v/>
      </c>
      <c r="O147" s="92" t="str">
        <f t="shared" ca="1" si="32"/>
        <v/>
      </c>
      <c r="Q147" s="90" t="str">
        <f t="array" ref="Q147">IF($C147="","",IFERROR(INDEX(tbLanTreinamentos[],MATCH(LARGE(IF(IF(tbLanTreinamentos[Nome]=$C147,tbLanTreinamentos[Treinamento])=Q$7,tbLanTreinamentos[Data de Validade]),1),tbLanTreinamentos[Data de Validade],0),5),""))</f>
        <v/>
      </c>
      <c r="R147" s="90" t="str">
        <f t="array" ref="R147">IF($C147="","",IFERROR(INDEX(tbLanTreinamentos[],MATCH(LARGE(IF(IF(tbLanTreinamentos[Nome]=$C147,tbLanTreinamentos[Treinamento])=R$7,tbLanTreinamentos[Data de Validade]),1),tbLanTreinamentos[Data de Validade],0),5),""))</f>
        <v/>
      </c>
      <c r="S147" s="90" t="str">
        <f t="array" ref="S147">IF($C147="","",IFERROR(INDEX(tbLanTreinamentos[],MATCH(LARGE(IF(IF(tbLanTreinamentos[Nome]=$C147,tbLanTreinamentos[Treinamento])=S$7,tbLanTreinamentos[Data de Validade]),1),tbLanTreinamentos[Data de Validade],0),5),""))</f>
        <v/>
      </c>
      <c r="T147" s="90" t="str">
        <f t="array" ref="T147">IF($C147="","",IFERROR(INDEX(tbLanTreinamentos[],MATCH(LARGE(IF(IF(tbLanTreinamentos[Nome]=$C147,tbLanTreinamentos[Treinamento])=T$7,tbLanTreinamentos[Data de Validade]),1),tbLanTreinamentos[Data de Validade],0),5),""))</f>
        <v/>
      </c>
      <c r="U147" s="90" t="str">
        <f t="array" ref="U147">IF($C147="","",IFERROR(INDEX(tbLanTreinamentos[],MATCH(LARGE(IF(IF(tbLanTreinamentos[Nome]=$C147,tbLanTreinamentos[Treinamento])=U$7,tbLanTreinamentos[Data de Validade]),1),tbLanTreinamentos[Data de Validade],0),5),""))</f>
        <v/>
      </c>
      <c r="V147" s="90" t="str">
        <f t="array" ref="V147">IF($C147="","",IFERROR(INDEX(tbLanTreinamentos[],MATCH(LARGE(IF(IF(tbLanTreinamentos[Nome]=$C147,tbLanTreinamentos[Treinamento])=V$7,tbLanTreinamentos[Data de Validade]),1),tbLanTreinamentos[Data de Validade],0),5),""))</f>
        <v/>
      </c>
      <c r="W147" s="90" t="str">
        <f t="array" ref="W147">IF($C147="","",IFERROR(INDEX(tbLanTreinamentos[],MATCH(LARGE(IF(IF(tbLanTreinamentos[Nome]=$C147,tbLanTreinamentos[Treinamento])=W$7,tbLanTreinamentos[Data de Validade]),1),tbLanTreinamentos[Data de Validade],0),5),""))</f>
        <v/>
      </c>
      <c r="X147" s="90" t="str">
        <f t="array" ref="X147">IF($C147="","",IFERROR(INDEX(tbLanTreinamentos[],MATCH(LARGE(IF(IF(tbLanTreinamentos[Nome]=$C147,tbLanTreinamentos[Treinamento])=X$7,tbLanTreinamentos[Data de Validade]),1),tbLanTreinamentos[Data de Validade],0),5),""))</f>
        <v/>
      </c>
      <c r="Y147" s="90" t="str">
        <f t="array" ref="Y147">IF($C147="","",IFERROR(INDEX(tbLanTreinamentos[],MATCH(LARGE(IF(IF(tbLanTreinamentos[Nome]=$C147,tbLanTreinamentos[Treinamento])=Y$7,tbLanTreinamentos[Data de Validade]),1),tbLanTreinamentos[Data de Validade],0),5),""))</f>
        <v/>
      </c>
      <c r="Z147" s="90" t="str">
        <f t="array" ref="Z147">IF($C147="","",IFERROR(INDEX(tbLanTreinamentos[],MATCH(LARGE(IF(IF(tbLanTreinamentos[Nome]=$C147,tbLanTreinamentos[Treinamento])=Z$7,tbLanTreinamentos[Data de Validade]),1),tbLanTreinamentos[Data de Validade],0),5),""))</f>
        <v/>
      </c>
    </row>
    <row r="148" spans="1:26" s="23" customFormat="1" ht="21.95" customHeight="1" x14ac:dyDescent="0.2">
      <c r="A148" s="8"/>
      <c r="B148" s="204">
        <v>141</v>
      </c>
      <c r="C148" s="241" t="str">
        <f>IF(CadFun!D148="","",CadFun!D148)</f>
        <v/>
      </c>
      <c r="D148" s="92" t="str">
        <f>IF($C148="","",IFERROR(INDEX(tbFuncionarios[],MATCH($C148,tbFuncionarios[Nome],0),2),""))</f>
        <v/>
      </c>
      <c r="E148" s="92" t="str">
        <f>IF($C148="","",IFERROR(INDEX(tbFuncionarios[],MATCH($C148,tbFuncionarios[Nome],0),23),""))</f>
        <v/>
      </c>
      <c r="F148" s="92" t="str">
        <f t="shared" ca="1" si="23"/>
        <v/>
      </c>
      <c r="G148" s="92" t="str">
        <f t="shared" ca="1" si="24"/>
        <v/>
      </c>
      <c r="H148" s="92" t="str">
        <f t="shared" ca="1" si="25"/>
        <v/>
      </c>
      <c r="I148" s="92" t="str">
        <f t="shared" ca="1" si="26"/>
        <v/>
      </c>
      <c r="J148" s="92" t="str">
        <f t="shared" ca="1" si="27"/>
        <v/>
      </c>
      <c r="K148" s="92" t="str">
        <f t="shared" ca="1" si="28"/>
        <v/>
      </c>
      <c r="L148" s="91" t="str">
        <f t="shared" ca="1" si="29"/>
        <v/>
      </c>
      <c r="M148" s="91" t="str">
        <f t="shared" ca="1" si="30"/>
        <v/>
      </c>
      <c r="N148" s="92" t="str">
        <f t="shared" ca="1" si="31"/>
        <v/>
      </c>
      <c r="O148" s="92" t="str">
        <f t="shared" ca="1" si="32"/>
        <v/>
      </c>
      <c r="Q148" s="90" t="str">
        <f t="array" ref="Q148">IF($C148="","",IFERROR(INDEX(tbLanTreinamentos[],MATCH(LARGE(IF(IF(tbLanTreinamentos[Nome]=$C148,tbLanTreinamentos[Treinamento])=Q$7,tbLanTreinamentos[Data de Validade]),1),tbLanTreinamentos[Data de Validade],0),5),""))</f>
        <v/>
      </c>
      <c r="R148" s="90" t="str">
        <f t="array" ref="R148">IF($C148="","",IFERROR(INDEX(tbLanTreinamentos[],MATCH(LARGE(IF(IF(tbLanTreinamentos[Nome]=$C148,tbLanTreinamentos[Treinamento])=R$7,tbLanTreinamentos[Data de Validade]),1),tbLanTreinamentos[Data de Validade],0),5),""))</f>
        <v/>
      </c>
      <c r="S148" s="90" t="str">
        <f t="array" ref="S148">IF($C148="","",IFERROR(INDEX(tbLanTreinamentos[],MATCH(LARGE(IF(IF(tbLanTreinamentos[Nome]=$C148,tbLanTreinamentos[Treinamento])=S$7,tbLanTreinamentos[Data de Validade]),1),tbLanTreinamentos[Data de Validade],0),5),""))</f>
        <v/>
      </c>
      <c r="T148" s="90" t="str">
        <f t="array" ref="T148">IF($C148="","",IFERROR(INDEX(tbLanTreinamentos[],MATCH(LARGE(IF(IF(tbLanTreinamentos[Nome]=$C148,tbLanTreinamentos[Treinamento])=T$7,tbLanTreinamentos[Data de Validade]),1),tbLanTreinamentos[Data de Validade],0),5),""))</f>
        <v/>
      </c>
      <c r="U148" s="90" t="str">
        <f t="array" ref="U148">IF($C148="","",IFERROR(INDEX(tbLanTreinamentos[],MATCH(LARGE(IF(IF(tbLanTreinamentos[Nome]=$C148,tbLanTreinamentos[Treinamento])=U$7,tbLanTreinamentos[Data de Validade]),1),tbLanTreinamentos[Data de Validade],0),5),""))</f>
        <v/>
      </c>
      <c r="V148" s="90" t="str">
        <f t="array" ref="V148">IF($C148="","",IFERROR(INDEX(tbLanTreinamentos[],MATCH(LARGE(IF(IF(tbLanTreinamentos[Nome]=$C148,tbLanTreinamentos[Treinamento])=V$7,tbLanTreinamentos[Data de Validade]),1),tbLanTreinamentos[Data de Validade],0),5),""))</f>
        <v/>
      </c>
      <c r="W148" s="90" t="str">
        <f t="array" ref="W148">IF($C148="","",IFERROR(INDEX(tbLanTreinamentos[],MATCH(LARGE(IF(IF(tbLanTreinamentos[Nome]=$C148,tbLanTreinamentos[Treinamento])=W$7,tbLanTreinamentos[Data de Validade]),1),tbLanTreinamentos[Data de Validade],0),5),""))</f>
        <v/>
      </c>
      <c r="X148" s="90" t="str">
        <f t="array" ref="X148">IF($C148="","",IFERROR(INDEX(tbLanTreinamentos[],MATCH(LARGE(IF(IF(tbLanTreinamentos[Nome]=$C148,tbLanTreinamentos[Treinamento])=X$7,tbLanTreinamentos[Data de Validade]),1),tbLanTreinamentos[Data de Validade],0),5),""))</f>
        <v/>
      </c>
      <c r="Y148" s="90" t="str">
        <f t="array" ref="Y148">IF($C148="","",IFERROR(INDEX(tbLanTreinamentos[],MATCH(LARGE(IF(IF(tbLanTreinamentos[Nome]=$C148,tbLanTreinamentos[Treinamento])=Y$7,tbLanTreinamentos[Data de Validade]),1),tbLanTreinamentos[Data de Validade],0),5),""))</f>
        <v/>
      </c>
      <c r="Z148" s="90" t="str">
        <f t="array" ref="Z148">IF($C148="","",IFERROR(INDEX(tbLanTreinamentos[],MATCH(LARGE(IF(IF(tbLanTreinamentos[Nome]=$C148,tbLanTreinamentos[Treinamento])=Z$7,tbLanTreinamentos[Data de Validade]),1),tbLanTreinamentos[Data de Validade],0),5),""))</f>
        <v/>
      </c>
    </row>
    <row r="149" spans="1:26" s="23" customFormat="1" ht="21.95" customHeight="1" x14ac:dyDescent="0.2">
      <c r="A149" s="8"/>
      <c r="B149" s="204">
        <v>142</v>
      </c>
      <c r="C149" s="241" t="str">
        <f>IF(CadFun!D149="","",CadFun!D149)</f>
        <v/>
      </c>
      <c r="D149" s="92" t="str">
        <f>IF($C149="","",IFERROR(INDEX(tbFuncionarios[],MATCH($C149,tbFuncionarios[Nome],0),2),""))</f>
        <v/>
      </c>
      <c r="E149" s="92" t="str">
        <f>IF($C149="","",IFERROR(INDEX(tbFuncionarios[],MATCH($C149,tbFuncionarios[Nome],0),23),""))</f>
        <v/>
      </c>
      <c r="F149" s="92" t="str">
        <f t="shared" ca="1" si="23"/>
        <v/>
      </c>
      <c r="G149" s="92" t="str">
        <f t="shared" ca="1" si="24"/>
        <v/>
      </c>
      <c r="H149" s="92" t="str">
        <f t="shared" ca="1" si="25"/>
        <v/>
      </c>
      <c r="I149" s="92" t="str">
        <f t="shared" ca="1" si="26"/>
        <v/>
      </c>
      <c r="J149" s="92" t="str">
        <f t="shared" ca="1" si="27"/>
        <v/>
      </c>
      <c r="K149" s="92" t="str">
        <f t="shared" ca="1" si="28"/>
        <v/>
      </c>
      <c r="L149" s="91" t="str">
        <f t="shared" ca="1" si="29"/>
        <v/>
      </c>
      <c r="M149" s="91" t="str">
        <f t="shared" ca="1" si="30"/>
        <v/>
      </c>
      <c r="N149" s="92" t="str">
        <f t="shared" ca="1" si="31"/>
        <v/>
      </c>
      <c r="O149" s="92" t="str">
        <f t="shared" ca="1" si="32"/>
        <v/>
      </c>
      <c r="Q149" s="90" t="str">
        <f t="array" ref="Q149">IF($C149="","",IFERROR(INDEX(tbLanTreinamentos[],MATCH(LARGE(IF(IF(tbLanTreinamentos[Nome]=$C149,tbLanTreinamentos[Treinamento])=Q$7,tbLanTreinamentos[Data de Validade]),1),tbLanTreinamentos[Data de Validade],0),5),""))</f>
        <v/>
      </c>
      <c r="R149" s="90" t="str">
        <f t="array" ref="R149">IF($C149="","",IFERROR(INDEX(tbLanTreinamentos[],MATCH(LARGE(IF(IF(tbLanTreinamentos[Nome]=$C149,tbLanTreinamentos[Treinamento])=R$7,tbLanTreinamentos[Data de Validade]),1),tbLanTreinamentos[Data de Validade],0),5),""))</f>
        <v/>
      </c>
      <c r="S149" s="90" t="str">
        <f t="array" ref="S149">IF($C149="","",IFERROR(INDEX(tbLanTreinamentos[],MATCH(LARGE(IF(IF(tbLanTreinamentos[Nome]=$C149,tbLanTreinamentos[Treinamento])=S$7,tbLanTreinamentos[Data de Validade]),1),tbLanTreinamentos[Data de Validade],0),5),""))</f>
        <v/>
      </c>
      <c r="T149" s="90" t="str">
        <f t="array" ref="T149">IF($C149="","",IFERROR(INDEX(tbLanTreinamentos[],MATCH(LARGE(IF(IF(tbLanTreinamentos[Nome]=$C149,tbLanTreinamentos[Treinamento])=T$7,tbLanTreinamentos[Data de Validade]),1),tbLanTreinamentos[Data de Validade],0),5),""))</f>
        <v/>
      </c>
      <c r="U149" s="90" t="str">
        <f t="array" ref="U149">IF($C149="","",IFERROR(INDEX(tbLanTreinamentos[],MATCH(LARGE(IF(IF(tbLanTreinamentos[Nome]=$C149,tbLanTreinamentos[Treinamento])=U$7,tbLanTreinamentos[Data de Validade]),1),tbLanTreinamentos[Data de Validade],0),5),""))</f>
        <v/>
      </c>
      <c r="V149" s="90" t="str">
        <f t="array" ref="V149">IF($C149="","",IFERROR(INDEX(tbLanTreinamentos[],MATCH(LARGE(IF(IF(tbLanTreinamentos[Nome]=$C149,tbLanTreinamentos[Treinamento])=V$7,tbLanTreinamentos[Data de Validade]),1),tbLanTreinamentos[Data de Validade],0),5),""))</f>
        <v/>
      </c>
      <c r="W149" s="90" t="str">
        <f t="array" ref="W149">IF($C149="","",IFERROR(INDEX(tbLanTreinamentos[],MATCH(LARGE(IF(IF(tbLanTreinamentos[Nome]=$C149,tbLanTreinamentos[Treinamento])=W$7,tbLanTreinamentos[Data de Validade]),1),tbLanTreinamentos[Data de Validade],0),5),""))</f>
        <v/>
      </c>
      <c r="X149" s="90" t="str">
        <f t="array" ref="X149">IF($C149="","",IFERROR(INDEX(tbLanTreinamentos[],MATCH(LARGE(IF(IF(tbLanTreinamentos[Nome]=$C149,tbLanTreinamentos[Treinamento])=X$7,tbLanTreinamentos[Data de Validade]),1),tbLanTreinamentos[Data de Validade],0),5),""))</f>
        <v/>
      </c>
      <c r="Y149" s="90" t="str">
        <f t="array" ref="Y149">IF($C149="","",IFERROR(INDEX(tbLanTreinamentos[],MATCH(LARGE(IF(IF(tbLanTreinamentos[Nome]=$C149,tbLanTreinamentos[Treinamento])=Y$7,tbLanTreinamentos[Data de Validade]),1),tbLanTreinamentos[Data de Validade],0),5),""))</f>
        <v/>
      </c>
      <c r="Z149" s="90" t="str">
        <f t="array" ref="Z149">IF($C149="","",IFERROR(INDEX(tbLanTreinamentos[],MATCH(LARGE(IF(IF(tbLanTreinamentos[Nome]=$C149,tbLanTreinamentos[Treinamento])=Z$7,tbLanTreinamentos[Data de Validade]),1),tbLanTreinamentos[Data de Validade],0),5),""))</f>
        <v/>
      </c>
    </row>
    <row r="150" spans="1:26" s="23" customFormat="1" ht="21.95" customHeight="1" x14ac:dyDescent="0.2">
      <c r="A150" s="8"/>
      <c r="B150" s="204">
        <v>143</v>
      </c>
      <c r="C150" s="241" t="str">
        <f>IF(CadFun!D150="","",CadFun!D150)</f>
        <v/>
      </c>
      <c r="D150" s="92" t="str">
        <f>IF($C150="","",IFERROR(INDEX(tbFuncionarios[],MATCH($C150,tbFuncionarios[Nome],0),2),""))</f>
        <v/>
      </c>
      <c r="E150" s="92" t="str">
        <f>IF($C150="","",IFERROR(INDEX(tbFuncionarios[],MATCH($C150,tbFuncionarios[Nome],0),23),""))</f>
        <v/>
      </c>
      <c r="F150" s="92" t="str">
        <f t="shared" ca="1" si="23"/>
        <v/>
      </c>
      <c r="G150" s="92" t="str">
        <f t="shared" ca="1" si="24"/>
        <v/>
      </c>
      <c r="H150" s="92" t="str">
        <f t="shared" ca="1" si="25"/>
        <v/>
      </c>
      <c r="I150" s="92" t="str">
        <f t="shared" ca="1" si="26"/>
        <v/>
      </c>
      <c r="J150" s="92" t="str">
        <f t="shared" ca="1" si="27"/>
        <v/>
      </c>
      <c r="K150" s="92" t="str">
        <f t="shared" ca="1" si="28"/>
        <v/>
      </c>
      <c r="L150" s="91" t="str">
        <f t="shared" ca="1" si="29"/>
        <v/>
      </c>
      <c r="M150" s="91" t="str">
        <f t="shared" ca="1" si="30"/>
        <v/>
      </c>
      <c r="N150" s="92" t="str">
        <f t="shared" ca="1" si="31"/>
        <v/>
      </c>
      <c r="O150" s="92" t="str">
        <f t="shared" ca="1" si="32"/>
        <v/>
      </c>
      <c r="Q150" s="90" t="str">
        <f t="array" ref="Q150">IF($C150="","",IFERROR(INDEX(tbLanTreinamentos[],MATCH(LARGE(IF(IF(tbLanTreinamentos[Nome]=$C150,tbLanTreinamentos[Treinamento])=Q$7,tbLanTreinamentos[Data de Validade]),1),tbLanTreinamentos[Data de Validade],0),5),""))</f>
        <v/>
      </c>
      <c r="R150" s="90" t="str">
        <f t="array" ref="R150">IF($C150="","",IFERROR(INDEX(tbLanTreinamentos[],MATCH(LARGE(IF(IF(tbLanTreinamentos[Nome]=$C150,tbLanTreinamentos[Treinamento])=R$7,tbLanTreinamentos[Data de Validade]),1),tbLanTreinamentos[Data de Validade],0),5),""))</f>
        <v/>
      </c>
      <c r="S150" s="90" t="str">
        <f t="array" ref="S150">IF($C150="","",IFERROR(INDEX(tbLanTreinamentos[],MATCH(LARGE(IF(IF(tbLanTreinamentos[Nome]=$C150,tbLanTreinamentos[Treinamento])=S$7,tbLanTreinamentos[Data de Validade]),1),tbLanTreinamentos[Data de Validade],0),5),""))</f>
        <v/>
      </c>
      <c r="T150" s="90" t="str">
        <f t="array" ref="T150">IF($C150="","",IFERROR(INDEX(tbLanTreinamentos[],MATCH(LARGE(IF(IF(tbLanTreinamentos[Nome]=$C150,tbLanTreinamentos[Treinamento])=T$7,tbLanTreinamentos[Data de Validade]),1),tbLanTreinamentos[Data de Validade],0),5),""))</f>
        <v/>
      </c>
      <c r="U150" s="90" t="str">
        <f t="array" ref="U150">IF($C150="","",IFERROR(INDEX(tbLanTreinamentos[],MATCH(LARGE(IF(IF(tbLanTreinamentos[Nome]=$C150,tbLanTreinamentos[Treinamento])=U$7,tbLanTreinamentos[Data de Validade]),1),tbLanTreinamentos[Data de Validade],0),5),""))</f>
        <v/>
      </c>
      <c r="V150" s="90" t="str">
        <f t="array" ref="V150">IF($C150="","",IFERROR(INDEX(tbLanTreinamentos[],MATCH(LARGE(IF(IF(tbLanTreinamentos[Nome]=$C150,tbLanTreinamentos[Treinamento])=V$7,tbLanTreinamentos[Data de Validade]),1),tbLanTreinamentos[Data de Validade],0),5),""))</f>
        <v/>
      </c>
      <c r="W150" s="90" t="str">
        <f t="array" ref="W150">IF($C150="","",IFERROR(INDEX(tbLanTreinamentos[],MATCH(LARGE(IF(IF(tbLanTreinamentos[Nome]=$C150,tbLanTreinamentos[Treinamento])=W$7,tbLanTreinamentos[Data de Validade]),1),tbLanTreinamentos[Data de Validade],0),5),""))</f>
        <v/>
      </c>
      <c r="X150" s="90" t="str">
        <f t="array" ref="X150">IF($C150="","",IFERROR(INDEX(tbLanTreinamentos[],MATCH(LARGE(IF(IF(tbLanTreinamentos[Nome]=$C150,tbLanTreinamentos[Treinamento])=X$7,tbLanTreinamentos[Data de Validade]),1),tbLanTreinamentos[Data de Validade],0),5),""))</f>
        <v/>
      </c>
      <c r="Y150" s="90" t="str">
        <f t="array" ref="Y150">IF($C150="","",IFERROR(INDEX(tbLanTreinamentos[],MATCH(LARGE(IF(IF(tbLanTreinamentos[Nome]=$C150,tbLanTreinamentos[Treinamento])=Y$7,tbLanTreinamentos[Data de Validade]),1),tbLanTreinamentos[Data de Validade],0),5),""))</f>
        <v/>
      </c>
      <c r="Z150" s="90" t="str">
        <f t="array" ref="Z150">IF($C150="","",IFERROR(INDEX(tbLanTreinamentos[],MATCH(LARGE(IF(IF(tbLanTreinamentos[Nome]=$C150,tbLanTreinamentos[Treinamento])=Z$7,tbLanTreinamentos[Data de Validade]),1),tbLanTreinamentos[Data de Validade],0),5),""))</f>
        <v/>
      </c>
    </row>
    <row r="151" spans="1:26" s="23" customFormat="1" ht="21.95" customHeight="1" x14ac:dyDescent="0.2">
      <c r="A151" s="8"/>
      <c r="B151" s="204">
        <v>144</v>
      </c>
      <c r="C151" s="241" t="str">
        <f>IF(CadFun!D151="","",CadFun!D151)</f>
        <v/>
      </c>
      <c r="D151" s="92" t="str">
        <f>IF($C151="","",IFERROR(INDEX(tbFuncionarios[],MATCH($C151,tbFuncionarios[Nome],0),2),""))</f>
        <v/>
      </c>
      <c r="E151" s="92" t="str">
        <f>IF($C151="","",IFERROR(INDEX(tbFuncionarios[],MATCH($C151,tbFuncionarios[Nome],0),23),""))</f>
        <v/>
      </c>
      <c r="F151" s="92" t="str">
        <f t="shared" ca="1" si="23"/>
        <v/>
      </c>
      <c r="G151" s="92" t="str">
        <f t="shared" ca="1" si="24"/>
        <v/>
      </c>
      <c r="H151" s="92" t="str">
        <f t="shared" ca="1" si="25"/>
        <v/>
      </c>
      <c r="I151" s="92" t="str">
        <f t="shared" ca="1" si="26"/>
        <v/>
      </c>
      <c r="J151" s="92" t="str">
        <f t="shared" ca="1" si="27"/>
        <v/>
      </c>
      <c r="K151" s="92" t="str">
        <f t="shared" ca="1" si="28"/>
        <v/>
      </c>
      <c r="L151" s="91" t="str">
        <f t="shared" ca="1" si="29"/>
        <v/>
      </c>
      <c r="M151" s="91" t="str">
        <f t="shared" ca="1" si="30"/>
        <v/>
      </c>
      <c r="N151" s="92" t="str">
        <f t="shared" ca="1" si="31"/>
        <v/>
      </c>
      <c r="O151" s="92" t="str">
        <f t="shared" ca="1" si="32"/>
        <v/>
      </c>
      <c r="Q151" s="90" t="str">
        <f t="array" ref="Q151">IF($C151="","",IFERROR(INDEX(tbLanTreinamentos[],MATCH(LARGE(IF(IF(tbLanTreinamentos[Nome]=$C151,tbLanTreinamentos[Treinamento])=Q$7,tbLanTreinamentos[Data de Validade]),1),tbLanTreinamentos[Data de Validade],0),5),""))</f>
        <v/>
      </c>
      <c r="R151" s="90" t="str">
        <f t="array" ref="R151">IF($C151="","",IFERROR(INDEX(tbLanTreinamentos[],MATCH(LARGE(IF(IF(tbLanTreinamentos[Nome]=$C151,tbLanTreinamentos[Treinamento])=R$7,tbLanTreinamentos[Data de Validade]),1),tbLanTreinamentos[Data de Validade],0),5),""))</f>
        <v/>
      </c>
      <c r="S151" s="90" t="str">
        <f t="array" ref="S151">IF($C151="","",IFERROR(INDEX(tbLanTreinamentos[],MATCH(LARGE(IF(IF(tbLanTreinamentos[Nome]=$C151,tbLanTreinamentos[Treinamento])=S$7,tbLanTreinamentos[Data de Validade]),1),tbLanTreinamentos[Data de Validade],0),5),""))</f>
        <v/>
      </c>
      <c r="T151" s="90" t="str">
        <f t="array" ref="T151">IF($C151="","",IFERROR(INDEX(tbLanTreinamentos[],MATCH(LARGE(IF(IF(tbLanTreinamentos[Nome]=$C151,tbLanTreinamentos[Treinamento])=T$7,tbLanTreinamentos[Data de Validade]),1),tbLanTreinamentos[Data de Validade],0),5),""))</f>
        <v/>
      </c>
      <c r="U151" s="90" t="str">
        <f t="array" ref="U151">IF($C151="","",IFERROR(INDEX(tbLanTreinamentos[],MATCH(LARGE(IF(IF(tbLanTreinamentos[Nome]=$C151,tbLanTreinamentos[Treinamento])=U$7,tbLanTreinamentos[Data de Validade]),1),tbLanTreinamentos[Data de Validade],0),5),""))</f>
        <v/>
      </c>
      <c r="V151" s="90" t="str">
        <f t="array" ref="V151">IF($C151="","",IFERROR(INDEX(tbLanTreinamentos[],MATCH(LARGE(IF(IF(tbLanTreinamentos[Nome]=$C151,tbLanTreinamentos[Treinamento])=V$7,tbLanTreinamentos[Data de Validade]),1),tbLanTreinamentos[Data de Validade],0),5),""))</f>
        <v/>
      </c>
      <c r="W151" s="90" t="str">
        <f t="array" ref="W151">IF($C151="","",IFERROR(INDEX(tbLanTreinamentos[],MATCH(LARGE(IF(IF(tbLanTreinamentos[Nome]=$C151,tbLanTreinamentos[Treinamento])=W$7,tbLanTreinamentos[Data de Validade]),1),tbLanTreinamentos[Data de Validade],0),5),""))</f>
        <v/>
      </c>
      <c r="X151" s="90" t="str">
        <f t="array" ref="X151">IF($C151="","",IFERROR(INDEX(tbLanTreinamentos[],MATCH(LARGE(IF(IF(tbLanTreinamentos[Nome]=$C151,tbLanTreinamentos[Treinamento])=X$7,tbLanTreinamentos[Data de Validade]),1),tbLanTreinamentos[Data de Validade],0),5),""))</f>
        <v/>
      </c>
      <c r="Y151" s="90" t="str">
        <f t="array" ref="Y151">IF($C151="","",IFERROR(INDEX(tbLanTreinamentos[],MATCH(LARGE(IF(IF(tbLanTreinamentos[Nome]=$C151,tbLanTreinamentos[Treinamento])=Y$7,tbLanTreinamentos[Data de Validade]),1),tbLanTreinamentos[Data de Validade],0),5),""))</f>
        <v/>
      </c>
      <c r="Z151" s="90" t="str">
        <f t="array" ref="Z151">IF($C151="","",IFERROR(INDEX(tbLanTreinamentos[],MATCH(LARGE(IF(IF(tbLanTreinamentos[Nome]=$C151,tbLanTreinamentos[Treinamento])=Z$7,tbLanTreinamentos[Data de Validade]),1),tbLanTreinamentos[Data de Validade],0),5),""))</f>
        <v/>
      </c>
    </row>
    <row r="152" spans="1:26" s="23" customFormat="1" ht="21.95" customHeight="1" x14ac:dyDescent="0.2">
      <c r="A152" s="8"/>
      <c r="B152" s="204">
        <v>145</v>
      </c>
      <c r="C152" s="241" t="str">
        <f>IF(CadFun!D152="","",CadFun!D152)</f>
        <v/>
      </c>
      <c r="D152" s="92" t="str">
        <f>IF($C152="","",IFERROR(INDEX(tbFuncionarios[],MATCH($C152,tbFuncionarios[Nome],0),2),""))</f>
        <v/>
      </c>
      <c r="E152" s="92" t="str">
        <f>IF($C152="","",IFERROR(INDEX(tbFuncionarios[],MATCH($C152,tbFuncionarios[Nome],0),23),""))</f>
        <v/>
      </c>
      <c r="F152" s="92" t="str">
        <f t="shared" ca="1" si="23"/>
        <v/>
      </c>
      <c r="G152" s="92" t="str">
        <f t="shared" ca="1" si="24"/>
        <v/>
      </c>
      <c r="H152" s="92" t="str">
        <f t="shared" ca="1" si="25"/>
        <v/>
      </c>
      <c r="I152" s="92" t="str">
        <f t="shared" ca="1" si="26"/>
        <v/>
      </c>
      <c r="J152" s="92" t="str">
        <f t="shared" ca="1" si="27"/>
        <v/>
      </c>
      <c r="K152" s="92" t="str">
        <f t="shared" ca="1" si="28"/>
        <v/>
      </c>
      <c r="L152" s="91" t="str">
        <f t="shared" ca="1" si="29"/>
        <v/>
      </c>
      <c r="M152" s="91" t="str">
        <f t="shared" ca="1" si="30"/>
        <v/>
      </c>
      <c r="N152" s="92" t="str">
        <f t="shared" ca="1" si="31"/>
        <v/>
      </c>
      <c r="O152" s="92" t="str">
        <f t="shared" ca="1" si="32"/>
        <v/>
      </c>
      <c r="Q152" s="90" t="str">
        <f t="array" ref="Q152">IF($C152="","",IFERROR(INDEX(tbLanTreinamentos[],MATCH(LARGE(IF(IF(tbLanTreinamentos[Nome]=$C152,tbLanTreinamentos[Treinamento])=Q$7,tbLanTreinamentos[Data de Validade]),1),tbLanTreinamentos[Data de Validade],0),5),""))</f>
        <v/>
      </c>
      <c r="R152" s="90" t="str">
        <f t="array" ref="R152">IF($C152="","",IFERROR(INDEX(tbLanTreinamentos[],MATCH(LARGE(IF(IF(tbLanTreinamentos[Nome]=$C152,tbLanTreinamentos[Treinamento])=R$7,tbLanTreinamentos[Data de Validade]),1),tbLanTreinamentos[Data de Validade],0),5),""))</f>
        <v/>
      </c>
      <c r="S152" s="90" t="str">
        <f t="array" ref="S152">IF($C152="","",IFERROR(INDEX(tbLanTreinamentos[],MATCH(LARGE(IF(IF(tbLanTreinamentos[Nome]=$C152,tbLanTreinamentos[Treinamento])=S$7,tbLanTreinamentos[Data de Validade]),1),tbLanTreinamentos[Data de Validade],0),5),""))</f>
        <v/>
      </c>
      <c r="T152" s="90" t="str">
        <f t="array" ref="T152">IF($C152="","",IFERROR(INDEX(tbLanTreinamentos[],MATCH(LARGE(IF(IF(tbLanTreinamentos[Nome]=$C152,tbLanTreinamentos[Treinamento])=T$7,tbLanTreinamentos[Data de Validade]),1),tbLanTreinamentos[Data de Validade],0),5),""))</f>
        <v/>
      </c>
      <c r="U152" s="90" t="str">
        <f t="array" ref="U152">IF($C152="","",IFERROR(INDEX(tbLanTreinamentos[],MATCH(LARGE(IF(IF(tbLanTreinamentos[Nome]=$C152,tbLanTreinamentos[Treinamento])=U$7,tbLanTreinamentos[Data de Validade]),1),tbLanTreinamentos[Data de Validade],0),5),""))</f>
        <v/>
      </c>
      <c r="V152" s="90" t="str">
        <f t="array" ref="V152">IF($C152="","",IFERROR(INDEX(tbLanTreinamentos[],MATCH(LARGE(IF(IF(tbLanTreinamentos[Nome]=$C152,tbLanTreinamentos[Treinamento])=V$7,tbLanTreinamentos[Data de Validade]),1),tbLanTreinamentos[Data de Validade],0),5),""))</f>
        <v/>
      </c>
      <c r="W152" s="90" t="str">
        <f t="array" ref="W152">IF($C152="","",IFERROR(INDEX(tbLanTreinamentos[],MATCH(LARGE(IF(IF(tbLanTreinamentos[Nome]=$C152,tbLanTreinamentos[Treinamento])=W$7,tbLanTreinamentos[Data de Validade]),1),tbLanTreinamentos[Data de Validade],0),5),""))</f>
        <v/>
      </c>
      <c r="X152" s="90" t="str">
        <f t="array" ref="X152">IF($C152="","",IFERROR(INDEX(tbLanTreinamentos[],MATCH(LARGE(IF(IF(tbLanTreinamentos[Nome]=$C152,tbLanTreinamentos[Treinamento])=X$7,tbLanTreinamentos[Data de Validade]),1),tbLanTreinamentos[Data de Validade],0),5),""))</f>
        <v/>
      </c>
      <c r="Y152" s="90" t="str">
        <f t="array" ref="Y152">IF($C152="","",IFERROR(INDEX(tbLanTreinamentos[],MATCH(LARGE(IF(IF(tbLanTreinamentos[Nome]=$C152,tbLanTreinamentos[Treinamento])=Y$7,tbLanTreinamentos[Data de Validade]),1),tbLanTreinamentos[Data de Validade],0),5),""))</f>
        <v/>
      </c>
      <c r="Z152" s="90" t="str">
        <f t="array" ref="Z152">IF($C152="","",IFERROR(INDEX(tbLanTreinamentos[],MATCH(LARGE(IF(IF(tbLanTreinamentos[Nome]=$C152,tbLanTreinamentos[Treinamento])=Z$7,tbLanTreinamentos[Data de Validade]),1),tbLanTreinamentos[Data de Validade],0),5),""))</f>
        <v/>
      </c>
    </row>
    <row r="153" spans="1:26" s="23" customFormat="1" ht="21.95" customHeight="1" x14ac:dyDescent="0.2">
      <c r="A153" s="8"/>
      <c r="B153" s="204">
        <v>146</v>
      </c>
      <c r="C153" s="241" t="str">
        <f>IF(CadFun!D153="","",CadFun!D153)</f>
        <v/>
      </c>
      <c r="D153" s="92" t="str">
        <f>IF($C153="","",IFERROR(INDEX(tbFuncionarios[],MATCH($C153,tbFuncionarios[Nome],0),2),""))</f>
        <v/>
      </c>
      <c r="E153" s="92" t="str">
        <f>IF($C153="","",IFERROR(INDEX(tbFuncionarios[],MATCH($C153,tbFuncionarios[Nome],0),23),""))</f>
        <v/>
      </c>
      <c r="F153" s="92" t="str">
        <f t="shared" ca="1" si="23"/>
        <v/>
      </c>
      <c r="G153" s="92" t="str">
        <f t="shared" ca="1" si="24"/>
        <v/>
      </c>
      <c r="H153" s="92" t="str">
        <f t="shared" ca="1" si="25"/>
        <v/>
      </c>
      <c r="I153" s="92" t="str">
        <f t="shared" ca="1" si="26"/>
        <v/>
      </c>
      <c r="J153" s="92" t="str">
        <f t="shared" ca="1" si="27"/>
        <v/>
      </c>
      <c r="K153" s="92" t="str">
        <f t="shared" ca="1" si="28"/>
        <v/>
      </c>
      <c r="L153" s="91" t="str">
        <f t="shared" ca="1" si="29"/>
        <v/>
      </c>
      <c r="M153" s="91" t="str">
        <f t="shared" ca="1" si="30"/>
        <v/>
      </c>
      <c r="N153" s="92" t="str">
        <f t="shared" ca="1" si="31"/>
        <v/>
      </c>
      <c r="O153" s="92" t="str">
        <f t="shared" ca="1" si="32"/>
        <v/>
      </c>
      <c r="Q153" s="90" t="str">
        <f t="array" ref="Q153">IF($C153="","",IFERROR(INDEX(tbLanTreinamentos[],MATCH(LARGE(IF(IF(tbLanTreinamentos[Nome]=$C153,tbLanTreinamentos[Treinamento])=Q$7,tbLanTreinamentos[Data de Validade]),1),tbLanTreinamentos[Data de Validade],0),5),""))</f>
        <v/>
      </c>
      <c r="R153" s="90" t="str">
        <f t="array" ref="R153">IF($C153="","",IFERROR(INDEX(tbLanTreinamentos[],MATCH(LARGE(IF(IF(tbLanTreinamentos[Nome]=$C153,tbLanTreinamentos[Treinamento])=R$7,tbLanTreinamentos[Data de Validade]),1),tbLanTreinamentos[Data de Validade],0),5),""))</f>
        <v/>
      </c>
      <c r="S153" s="90" t="str">
        <f t="array" ref="S153">IF($C153="","",IFERROR(INDEX(tbLanTreinamentos[],MATCH(LARGE(IF(IF(tbLanTreinamentos[Nome]=$C153,tbLanTreinamentos[Treinamento])=S$7,tbLanTreinamentos[Data de Validade]),1),tbLanTreinamentos[Data de Validade],0),5),""))</f>
        <v/>
      </c>
      <c r="T153" s="90" t="str">
        <f t="array" ref="T153">IF($C153="","",IFERROR(INDEX(tbLanTreinamentos[],MATCH(LARGE(IF(IF(tbLanTreinamentos[Nome]=$C153,tbLanTreinamentos[Treinamento])=T$7,tbLanTreinamentos[Data de Validade]),1),tbLanTreinamentos[Data de Validade],0),5),""))</f>
        <v/>
      </c>
      <c r="U153" s="90" t="str">
        <f t="array" ref="U153">IF($C153="","",IFERROR(INDEX(tbLanTreinamentos[],MATCH(LARGE(IF(IF(tbLanTreinamentos[Nome]=$C153,tbLanTreinamentos[Treinamento])=U$7,tbLanTreinamentos[Data de Validade]),1),tbLanTreinamentos[Data de Validade],0),5),""))</f>
        <v/>
      </c>
      <c r="V153" s="90" t="str">
        <f t="array" ref="V153">IF($C153="","",IFERROR(INDEX(tbLanTreinamentos[],MATCH(LARGE(IF(IF(tbLanTreinamentos[Nome]=$C153,tbLanTreinamentos[Treinamento])=V$7,tbLanTreinamentos[Data de Validade]),1),tbLanTreinamentos[Data de Validade],0),5),""))</f>
        <v/>
      </c>
      <c r="W153" s="90" t="str">
        <f t="array" ref="W153">IF($C153="","",IFERROR(INDEX(tbLanTreinamentos[],MATCH(LARGE(IF(IF(tbLanTreinamentos[Nome]=$C153,tbLanTreinamentos[Treinamento])=W$7,tbLanTreinamentos[Data de Validade]),1),tbLanTreinamentos[Data de Validade],0),5),""))</f>
        <v/>
      </c>
      <c r="X153" s="90" t="str">
        <f t="array" ref="X153">IF($C153="","",IFERROR(INDEX(tbLanTreinamentos[],MATCH(LARGE(IF(IF(tbLanTreinamentos[Nome]=$C153,tbLanTreinamentos[Treinamento])=X$7,tbLanTreinamentos[Data de Validade]),1),tbLanTreinamentos[Data de Validade],0),5),""))</f>
        <v/>
      </c>
      <c r="Y153" s="90" t="str">
        <f t="array" ref="Y153">IF($C153="","",IFERROR(INDEX(tbLanTreinamentos[],MATCH(LARGE(IF(IF(tbLanTreinamentos[Nome]=$C153,tbLanTreinamentos[Treinamento])=Y$7,tbLanTreinamentos[Data de Validade]),1),tbLanTreinamentos[Data de Validade],0),5),""))</f>
        <v/>
      </c>
      <c r="Z153" s="90" t="str">
        <f t="array" ref="Z153">IF($C153="","",IFERROR(INDEX(tbLanTreinamentos[],MATCH(LARGE(IF(IF(tbLanTreinamentos[Nome]=$C153,tbLanTreinamentos[Treinamento])=Z$7,tbLanTreinamentos[Data de Validade]),1),tbLanTreinamentos[Data de Validade],0),5),""))</f>
        <v/>
      </c>
    </row>
    <row r="154" spans="1:26" s="23" customFormat="1" ht="21.95" customHeight="1" x14ac:dyDescent="0.2">
      <c r="A154" s="8"/>
      <c r="B154" s="204">
        <v>147</v>
      </c>
      <c r="C154" s="241" t="str">
        <f>IF(CadFun!D154="","",CadFun!D154)</f>
        <v/>
      </c>
      <c r="D154" s="92" t="str">
        <f>IF($C154="","",IFERROR(INDEX(tbFuncionarios[],MATCH($C154,tbFuncionarios[Nome],0),2),""))</f>
        <v/>
      </c>
      <c r="E154" s="92" t="str">
        <f>IF($C154="","",IFERROR(INDEX(tbFuncionarios[],MATCH($C154,tbFuncionarios[Nome],0),23),""))</f>
        <v/>
      </c>
      <c r="F154" s="92" t="str">
        <f t="shared" ca="1" si="23"/>
        <v/>
      </c>
      <c r="G154" s="92" t="str">
        <f t="shared" ca="1" si="24"/>
        <v/>
      </c>
      <c r="H154" s="92" t="str">
        <f t="shared" ca="1" si="25"/>
        <v/>
      </c>
      <c r="I154" s="92" t="str">
        <f t="shared" ca="1" si="26"/>
        <v/>
      </c>
      <c r="J154" s="92" t="str">
        <f t="shared" ca="1" si="27"/>
        <v/>
      </c>
      <c r="K154" s="92" t="str">
        <f t="shared" ca="1" si="28"/>
        <v/>
      </c>
      <c r="L154" s="91" t="str">
        <f t="shared" ca="1" si="29"/>
        <v/>
      </c>
      <c r="M154" s="91" t="str">
        <f t="shared" ca="1" si="30"/>
        <v/>
      </c>
      <c r="N154" s="92" t="str">
        <f t="shared" ca="1" si="31"/>
        <v/>
      </c>
      <c r="O154" s="92" t="str">
        <f t="shared" ca="1" si="32"/>
        <v/>
      </c>
      <c r="Q154" s="90" t="str">
        <f t="array" ref="Q154">IF($C154="","",IFERROR(INDEX(tbLanTreinamentos[],MATCH(LARGE(IF(IF(tbLanTreinamentos[Nome]=$C154,tbLanTreinamentos[Treinamento])=Q$7,tbLanTreinamentos[Data de Validade]),1),tbLanTreinamentos[Data de Validade],0),5),""))</f>
        <v/>
      </c>
      <c r="R154" s="90" t="str">
        <f t="array" ref="R154">IF($C154="","",IFERROR(INDEX(tbLanTreinamentos[],MATCH(LARGE(IF(IF(tbLanTreinamentos[Nome]=$C154,tbLanTreinamentos[Treinamento])=R$7,tbLanTreinamentos[Data de Validade]),1),tbLanTreinamentos[Data de Validade],0),5),""))</f>
        <v/>
      </c>
      <c r="S154" s="90" t="str">
        <f t="array" ref="S154">IF($C154="","",IFERROR(INDEX(tbLanTreinamentos[],MATCH(LARGE(IF(IF(tbLanTreinamentos[Nome]=$C154,tbLanTreinamentos[Treinamento])=S$7,tbLanTreinamentos[Data de Validade]),1),tbLanTreinamentos[Data de Validade],0),5),""))</f>
        <v/>
      </c>
      <c r="T154" s="90" t="str">
        <f t="array" ref="T154">IF($C154="","",IFERROR(INDEX(tbLanTreinamentos[],MATCH(LARGE(IF(IF(tbLanTreinamentos[Nome]=$C154,tbLanTreinamentos[Treinamento])=T$7,tbLanTreinamentos[Data de Validade]),1),tbLanTreinamentos[Data de Validade],0),5),""))</f>
        <v/>
      </c>
      <c r="U154" s="90" t="str">
        <f t="array" ref="U154">IF($C154="","",IFERROR(INDEX(tbLanTreinamentos[],MATCH(LARGE(IF(IF(tbLanTreinamentos[Nome]=$C154,tbLanTreinamentos[Treinamento])=U$7,tbLanTreinamentos[Data de Validade]),1),tbLanTreinamentos[Data de Validade],0),5),""))</f>
        <v/>
      </c>
      <c r="V154" s="90" t="str">
        <f t="array" ref="V154">IF($C154="","",IFERROR(INDEX(tbLanTreinamentos[],MATCH(LARGE(IF(IF(tbLanTreinamentos[Nome]=$C154,tbLanTreinamentos[Treinamento])=V$7,tbLanTreinamentos[Data de Validade]),1),tbLanTreinamentos[Data de Validade],0),5),""))</f>
        <v/>
      </c>
      <c r="W154" s="90" t="str">
        <f t="array" ref="W154">IF($C154="","",IFERROR(INDEX(tbLanTreinamentos[],MATCH(LARGE(IF(IF(tbLanTreinamentos[Nome]=$C154,tbLanTreinamentos[Treinamento])=W$7,tbLanTreinamentos[Data de Validade]),1),tbLanTreinamentos[Data de Validade],0),5),""))</f>
        <v/>
      </c>
      <c r="X154" s="90" t="str">
        <f t="array" ref="X154">IF($C154="","",IFERROR(INDEX(tbLanTreinamentos[],MATCH(LARGE(IF(IF(tbLanTreinamentos[Nome]=$C154,tbLanTreinamentos[Treinamento])=X$7,tbLanTreinamentos[Data de Validade]),1),tbLanTreinamentos[Data de Validade],0),5),""))</f>
        <v/>
      </c>
      <c r="Y154" s="90" t="str">
        <f t="array" ref="Y154">IF($C154="","",IFERROR(INDEX(tbLanTreinamentos[],MATCH(LARGE(IF(IF(tbLanTreinamentos[Nome]=$C154,tbLanTreinamentos[Treinamento])=Y$7,tbLanTreinamentos[Data de Validade]),1),tbLanTreinamentos[Data de Validade],0),5),""))</f>
        <v/>
      </c>
      <c r="Z154" s="90" t="str">
        <f t="array" ref="Z154">IF($C154="","",IFERROR(INDEX(tbLanTreinamentos[],MATCH(LARGE(IF(IF(tbLanTreinamentos[Nome]=$C154,tbLanTreinamentos[Treinamento])=Z$7,tbLanTreinamentos[Data de Validade]),1),tbLanTreinamentos[Data de Validade],0),5),""))</f>
        <v/>
      </c>
    </row>
    <row r="155" spans="1:26" s="23" customFormat="1" ht="21.95" customHeight="1" x14ac:dyDescent="0.2">
      <c r="A155" s="8"/>
      <c r="B155" s="204">
        <v>148</v>
      </c>
      <c r="C155" s="241" t="str">
        <f>IF(CadFun!D155="","",CadFun!D155)</f>
        <v/>
      </c>
      <c r="D155" s="92" t="str">
        <f>IF($C155="","",IFERROR(INDEX(tbFuncionarios[],MATCH($C155,tbFuncionarios[Nome],0),2),""))</f>
        <v/>
      </c>
      <c r="E155" s="92" t="str">
        <f>IF($C155="","",IFERROR(INDEX(tbFuncionarios[],MATCH($C155,tbFuncionarios[Nome],0),23),""))</f>
        <v/>
      </c>
      <c r="F155" s="92" t="str">
        <f t="shared" ca="1" si="23"/>
        <v/>
      </c>
      <c r="G155" s="92" t="str">
        <f t="shared" ca="1" si="24"/>
        <v/>
      </c>
      <c r="H155" s="92" t="str">
        <f t="shared" ca="1" si="25"/>
        <v/>
      </c>
      <c r="I155" s="92" t="str">
        <f t="shared" ca="1" si="26"/>
        <v/>
      </c>
      <c r="J155" s="92" t="str">
        <f t="shared" ca="1" si="27"/>
        <v/>
      </c>
      <c r="K155" s="92" t="str">
        <f t="shared" ca="1" si="28"/>
        <v/>
      </c>
      <c r="L155" s="91" t="str">
        <f t="shared" ca="1" si="29"/>
        <v/>
      </c>
      <c r="M155" s="91" t="str">
        <f t="shared" ca="1" si="30"/>
        <v/>
      </c>
      <c r="N155" s="92" t="str">
        <f t="shared" ca="1" si="31"/>
        <v/>
      </c>
      <c r="O155" s="92" t="str">
        <f t="shared" ca="1" si="32"/>
        <v/>
      </c>
      <c r="Q155" s="90" t="str">
        <f t="array" ref="Q155">IF($C155="","",IFERROR(INDEX(tbLanTreinamentos[],MATCH(LARGE(IF(IF(tbLanTreinamentos[Nome]=$C155,tbLanTreinamentos[Treinamento])=Q$7,tbLanTreinamentos[Data de Validade]),1),tbLanTreinamentos[Data de Validade],0),5),""))</f>
        <v/>
      </c>
      <c r="R155" s="90" t="str">
        <f t="array" ref="R155">IF($C155="","",IFERROR(INDEX(tbLanTreinamentos[],MATCH(LARGE(IF(IF(tbLanTreinamentos[Nome]=$C155,tbLanTreinamentos[Treinamento])=R$7,tbLanTreinamentos[Data de Validade]),1),tbLanTreinamentos[Data de Validade],0),5),""))</f>
        <v/>
      </c>
      <c r="S155" s="90" t="str">
        <f t="array" ref="S155">IF($C155="","",IFERROR(INDEX(tbLanTreinamentos[],MATCH(LARGE(IF(IF(tbLanTreinamentos[Nome]=$C155,tbLanTreinamentos[Treinamento])=S$7,tbLanTreinamentos[Data de Validade]),1),tbLanTreinamentos[Data de Validade],0),5),""))</f>
        <v/>
      </c>
      <c r="T155" s="90" t="str">
        <f t="array" ref="T155">IF($C155="","",IFERROR(INDEX(tbLanTreinamentos[],MATCH(LARGE(IF(IF(tbLanTreinamentos[Nome]=$C155,tbLanTreinamentos[Treinamento])=T$7,tbLanTreinamentos[Data de Validade]),1),tbLanTreinamentos[Data de Validade],0),5),""))</f>
        <v/>
      </c>
      <c r="U155" s="90" t="str">
        <f t="array" ref="U155">IF($C155="","",IFERROR(INDEX(tbLanTreinamentos[],MATCH(LARGE(IF(IF(tbLanTreinamentos[Nome]=$C155,tbLanTreinamentos[Treinamento])=U$7,tbLanTreinamentos[Data de Validade]),1),tbLanTreinamentos[Data de Validade],0),5),""))</f>
        <v/>
      </c>
      <c r="V155" s="90" t="str">
        <f t="array" ref="V155">IF($C155="","",IFERROR(INDEX(tbLanTreinamentos[],MATCH(LARGE(IF(IF(tbLanTreinamentos[Nome]=$C155,tbLanTreinamentos[Treinamento])=V$7,tbLanTreinamentos[Data de Validade]),1),tbLanTreinamentos[Data de Validade],0),5),""))</f>
        <v/>
      </c>
      <c r="W155" s="90" t="str">
        <f t="array" ref="W155">IF($C155="","",IFERROR(INDEX(tbLanTreinamentos[],MATCH(LARGE(IF(IF(tbLanTreinamentos[Nome]=$C155,tbLanTreinamentos[Treinamento])=W$7,tbLanTreinamentos[Data de Validade]),1),tbLanTreinamentos[Data de Validade],0),5),""))</f>
        <v/>
      </c>
      <c r="X155" s="90" t="str">
        <f t="array" ref="X155">IF($C155="","",IFERROR(INDEX(tbLanTreinamentos[],MATCH(LARGE(IF(IF(tbLanTreinamentos[Nome]=$C155,tbLanTreinamentos[Treinamento])=X$7,tbLanTreinamentos[Data de Validade]),1),tbLanTreinamentos[Data de Validade],0),5),""))</f>
        <v/>
      </c>
      <c r="Y155" s="90" t="str">
        <f t="array" ref="Y155">IF($C155="","",IFERROR(INDEX(tbLanTreinamentos[],MATCH(LARGE(IF(IF(tbLanTreinamentos[Nome]=$C155,tbLanTreinamentos[Treinamento])=Y$7,tbLanTreinamentos[Data de Validade]),1),tbLanTreinamentos[Data de Validade],0),5),""))</f>
        <v/>
      </c>
      <c r="Z155" s="90" t="str">
        <f t="array" ref="Z155">IF($C155="","",IFERROR(INDEX(tbLanTreinamentos[],MATCH(LARGE(IF(IF(tbLanTreinamentos[Nome]=$C155,tbLanTreinamentos[Treinamento])=Z$7,tbLanTreinamentos[Data de Validade]),1),tbLanTreinamentos[Data de Validade],0),5),""))</f>
        <v/>
      </c>
    </row>
    <row r="156" spans="1:26" s="23" customFormat="1" ht="21.95" customHeight="1" x14ac:dyDescent="0.2">
      <c r="A156" s="8"/>
      <c r="B156" s="204">
        <v>149</v>
      </c>
      <c r="C156" s="241" t="str">
        <f>IF(CadFun!D156="","",CadFun!D156)</f>
        <v/>
      </c>
      <c r="D156" s="92" t="str">
        <f>IF($C156="","",IFERROR(INDEX(tbFuncionarios[],MATCH($C156,tbFuncionarios[Nome],0),2),""))</f>
        <v/>
      </c>
      <c r="E156" s="92" t="str">
        <f>IF($C156="","",IFERROR(INDEX(tbFuncionarios[],MATCH($C156,tbFuncionarios[Nome],0),23),""))</f>
        <v/>
      </c>
      <c r="F156" s="92" t="str">
        <f t="shared" ca="1" si="23"/>
        <v/>
      </c>
      <c r="G156" s="92" t="str">
        <f t="shared" ca="1" si="24"/>
        <v/>
      </c>
      <c r="H156" s="92" t="str">
        <f t="shared" ca="1" si="25"/>
        <v/>
      </c>
      <c r="I156" s="92" t="str">
        <f t="shared" ca="1" si="26"/>
        <v/>
      </c>
      <c r="J156" s="92" t="str">
        <f t="shared" ca="1" si="27"/>
        <v/>
      </c>
      <c r="K156" s="92" t="str">
        <f t="shared" ca="1" si="28"/>
        <v/>
      </c>
      <c r="L156" s="91" t="str">
        <f t="shared" ca="1" si="29"/>
        <v/>
      </c>
      <c r="M156" s="91" t="str">
        <f t="shared" ca="1" si="30"/>
        <v/>
      </c>
      <c r="N156" s="92" t="str">
        <f t="shared" ca="1" si="31"/>
        <v/>
      </c>
      <c r="O156" s="92" t="str">
        <f t="shared" ca="1" si="32"/>
        <v/>
      </c>
      <c r="Q156" s="90" t="str">
        <f t="array" ref="Q156">IF($C156="","",IFERROR(INDEX(tbLanTreinamentos[],MATCH(LARGE(IF(IF(tbLanTreinamentos[Nome]=$C156,tbLanTreinamentos[Treinamento])=Q$7,tbLanTreinamentos[Data de Validade]),1),tbLanTreinamentos[Data de Validade],0),5),""))</f>
        <v/>
      </c>
      <c r="R156" s="90" t="str">
        <f t="array" ref="R156">IF($C156="","",IFERROR(INDEX(tbLanTreinamentos[],MATCH(LARGE(IF(IF(tbLanTreinamentos[Nome]=$C156,tbLanTreinamentos[Treinamento])=R$7,tbLanTreinamentos[Data de Validade]),1),tbLanTreinamentos[Data de Validade],0),5),""))</f>
        <v/>
      </c>
      <c r="S156" s="90" t="str">
        <f t="array" ref="S156">IF($C156="","",IFERROR(INDEX(tbLanTreinamentos[],MATCH(LARGE(IF(IF(tbLanTreinamentos[Nome]=$C156,tbLanTreinamentos[Treinamento])=S$7,tbLanTreinamentos[Data de Validade]),1),tbLanTreinamentos[Data de Validade],0),5),""))</f>
        <v/>
      </c>
      <c r="T156" s="90" t="str">
        <f t="array" ref="T156">IF($C156="","",IFERROR(INDEX(tbLanTreinamentos[],MATCH(LARGE(IF(IF(tbLanTreinamentos[Nome]=$C156,tbLanTreinamentos[Treinamento])=T$7,tbLanTreinamentos[Data de Validade]),1),tbLanTreinamentos[Data de Validade],0),5),""))</f>
        <v/>
      </c>
      <c r="U156" s="90" t="str">
        <f t="array" ref="U156">IF($C156="","",IFERROR(INDEX(tbLanTreinamentos[],MATCH(LARGE(IF(IF(tbLanTreinamentos[Nome]=$C156,tbLanTreinamentos[Treinamento])=U$7,tbLanTreinamentos[Data de Validade]),1),tbLanTreinamentos[Data de Validade],0),5),""))</f>
        <v/>
      </c>
      <c r="V156" s="90" t="str">
        <f t="array" ref="V156">IF($C156="","",IFERROR(INDEX(tbLanTreinamentos[],MATCH(LARGE(IF(IF(tbLanTreinamentos[Nome]=$C156,tbLanTreinamentos[Treinamento])=V$7,tbLanTreinamentos[Data de Validade]),1),tbLanTreinamentos[Data de Validade],0),5),""))</f>
        <v/>
      </c>
      <c r="W156" s="90" t="str">
        <f t="array" ref="W156">IF($C156="","",IFERROR(INDEX(tbLanTreinamentos[],MATCH(LARGE(IF(IF(tbLanTreinamentos[Nome]=$C156,tbLanTreinamentos[Treinamento])=W$7,tbLanTreinamentos[Data de Validade]),1),tbLanTreinamentos[Data de Validade],0),5),""))</f>
        <v/>
      </c>
      <c r="X156" s="90" t="str">
        <f t="array" ref="X156">IF($C156="","",IFERROR(INDEX(tbLanTreinamentos[],MATCH(LARGE(IF(IF(tbLanTreinamentos[Nome]=$C156,tbLanTreinamentos[Treinamento])=X$7,tbLanTreinamentos[Data de Validade]),1),tbLanTreinamentos[Data de Validade],0),5),""))</f>
        <v/>
      </c>
      <c r="Y156" s="90" t="str">
        <f t="array" ref="Y156">IF($C156="","",IFERROR(INDEX(tbLanTreinamentos[],MATCH(LARGE(IF(IF(tbLanTreinamentos[Nome]=$C156,tbLanTreinamentos[Treinamento])=Y$7,tbLanTreinamentos[Data de Validade]),1),tbLanTreinamentos[Data de Validade],0),5),""))</f>
        <v/>
      </c>
      <c r="Z156" s="90" t="str">
        <f t="array" ref="Z156">IF($C156="","",IFERROR(INDEX(tbLanTreinamentos[],MATCH(LARGE(IF(IF(tbLanTreinamentos[Nome]=$C156,tbLanTreinamentos[Treinamento])=Z$7,tbLanTreinamentos[Data de Validade]),1),tbLanTreinamentos[Data de Validade],0),5),""))</f>
        <v/>
      </c>
    </row>
    <row r="157" spans="1:26" s="23" customFormat="1" ht="21.95" customHeight="1" x14ac:dyDescent="0.2">
      <c r="A157" s="8"/>
      <c r="B157" s="204">
        <v>150</v>
      </c>
      <c r="C157" s="241" t="str">
        <f>IF(CadFun!D157="","",CadFun!D157)</f>
        <v/>
      </c>
      <c r="D157" s="92" t="str">
        <f>IF($C157="","",IFERROR(INDEX(tbFuncionarios[],MATCH($C157,tbFuncionarios[Nome],0),2),""))</f>
        <v/>
      </c>
      <c r="E157" s="92" t="str">
        <f>IF($C157="","",IFERROR(INDEX(tbFuncionarios[],MATCH($C157,tbFuncionarios[Nome],0),23),""))</f>
        <v/>
      </c>
      <c r="F157" s="92" t="str">
        <f t="shared" ca="1" si="23"/>
        <v/>
      </c>
      <c r="G157" s="92" t="str">
        <f t="shared" ca="1" si="24"/>
        <v/>
      </c>
      <c r="H157" s="92" t="str">
        <f t="shared" ca="1" si="25"/>
        <v/>
      </c>
      <c r="I157" s="92" t="str">
        <f t="shared" ca="1" si="26"/>
        <v/>
      </c>
      <c r="J157" s="92" t="str">
        <f t="shared" ca="1" si="27"/>
        <v/>
      </c>
      <c r="K157" s="92" t="str">
        <f t="shared" ca="1" si="28"/>
        <v/>
      </c>
      <c r="L157" s="91" t="str">
        <f t="shared" ca="1" si="29"/>
        <v/>
      </c>
      <c r="M157" s="91" t="str">
        <f t="shared" ca="1" si="30"/>
        <v/>
      </c>
      <c r="N157" s="92" t="str">
        <f t="shared" ca="1" si="31"/>
        <v/>
      </c>
      <c r="O157" s="92" t="str">
        <f t="shared" ca="1" si="32"/>
        <v/>
      </c>
      <c r="Q157" s="90" t="str">
        <f t="array" ref="Q157">IF($C157="","",IFERROR(INDEX(tbLanTreinamentos[],MATCH(LARGE(IF(IF(tbLanTreinamentos[Nome]=$C157,tbLanTreinamentos[Treinamento])=Q$7,tbLanTreinamentos[Data de Validade]),1),tbLanTreinamentos[Data de Validade],0),5),""))</f>
        <v/>
      </c>
      <c r="R157" s="90" t="str">
        <f t="array" ref="R157">IF($C157="","",IFERROR(INDEX(tbLanTreinamentos[],MATCH(LARGE(IF(IF(tbLanTreinamentos[Nome]=$C157,tbLanTreinamentos[Treinamento])=R$7,tbLanTreinamentos[Data de Validade]),1),tbLanTreinamentos[Data de Validade],0),5),""))</f>
        <v/>
      </c>
      <c r="S157" s="90" t="str">
        <f t="array" ref="S157">IF($C157="","",IFERROR(INDEX(tbLanTreinamentos[],MATCH(LARGE(IF(IF(tbLanTreinamentos[Nome]=$C157,tbLanTreinamentos[Treinamento])=S$7,tbLanTreinamentos[Data de Validade]),1),tbLanTreinamentos[Data de Validade],0),5),""))</f>
        <v/>
      </c>
      <c r="T157" s="90" t="str">
        <f t="array" ref="T157">IF($C157="","",IFERROR(INDEX(tbLanTreinamentos[],MATCH(LARGE(IF(IF(tbLanTreinamentos[Nome]=$C157,tbLanTreinamentos[Treinamento])=T$7,tbLanTreinamentos[Data de Validade]),1),tbLanTreinamentos[Data de Validade],0),5),""))</f>
        <v/>
      </c>
      <c r="U157" s="90" t="str">
        <f t="array" ref="U157">IF($C157="","",IFERROR(INDEX(tbLanTreinamentos[],MATCH(LARGE(IF(IF(tbLanTreinamentos[Nome]=$C157,tbLanTreinamentos[Treinamento])=U$7,tbLanTreinamentos[Data de Validade]),1),tbLanTreinamentos[Data de Validade],0),5),""))</f>
        <v/>
      </c>
      <c r="V157" s="90" t="str">
        <f t="array" ref="V157">IF($C157="","",IFERROR(INDEX(tbLanTreinamentos[],MATCH(LARGE(IF(IF(tbLanTreinamentos[Nome]=$C157,tbLanTreinamentos[Treinamento])=V$7,tbLanTreinamentos[Data de Validade]),1),tbLanTreinamentos[Data de Validade],0),5),""))</f>
        <v/>
      </c>
      <c r="W157" s="90" t="str">
        <f t="array" ref="W157">IF($C157="","",IFERROR(INDEX(tbLanTreinamentos[],MATCH(LARGE(IF(IF(tbLanTreinamentos[Nome]=$C157,tbLanTreinamentos[Treinamento])=W$7,tbLanTreinamentos[Data de Validade]),1),tbLanTreinamentos[Data de Validade],0),5),""))</f>
        <v/>
      </c>
      <c r="X157" s="90" t="str">
        <f t="array" ref="X157">IF($C157="","",IFERROR(INDEX(tbLanTreinamentos[],MATCH(LARGE(IF(IF(tbLanTreinamentos[Nome]=$C157,tbLanTreinamentos[Treinamento])=X$7,tbLanTreinamentos[Data de Validade]),1),tbLanTreinamentos[Data de Validade],0),5),""))</f>
        <v/>
      </c>
      <c r="Y157" s="90" t="str">
        <f t="array" ref="Y157">IF($C157="","",IFERROR(INDEX(tbLanTreinamentos[],MATCH(LARGE(IF(IF(tbLanTreinamentos[Nome]=$C157,tbLanTreinamentos[Treinamento])=Y$7,tbLanTreinamentos[Data de Validade]),1),tbLanTreinamentos[Data de Validade],0),5),""))</f>
        <v/>
      </c>
      <c r="Z157" s="90" t="str">
        <f t="array" ref="Z157">IF($C157="","",IFERROR(INDEX(tbLanTreinamentos[],MATCH(LARGE(IF(IF(tbLanTreinamentos[Nome]=$C157,tbLanTreinamentos[Treinamento])=Z$7,tbLanTreinamentos[Data de Validade]),1),tbLanTreinamentos[Data de Validade],0),5),""))</f>
        <v/>
      </c>
    </row>
    <row r="158" spans="1:26" s="23" customFormat="1" ht="21.95" customHeight="1" x14ac:dyDescent="0.2">
      <c r="A158" s="8"/>
      <c r="B158" s="204">
        <v>151</v>
      </c>
      <c r="C158" s="241" t="str">
        <f>IF(CadFun!D158="","",CadFun!D158)</f>
        <v/>
      </c>
      <c r="D158" s="92" t="str">
        <f>IF($C158="","",IFERROR(INDEX(tbFuncionarios[],MATCH($C158,tbFuncionarios[Nome],0),2),""))</f>
        <v/>
      </c>
      <c r="E158" s="92" t="str">
        <f>IF($C158="","",IFERROR(INDEX(tbFuncionarios[],MATCH($C158,tbFuncionarios[Nome],0),23),""))</f>
        <v/>
      </c>
      <c r="F158" s="92" t="str">
        <f t="shared" ca="1" si="23"/>
        <v/>
      </c>
      <c r="G158" s="92" t="str">
        <f t="shared" ca="1" si="24"/>
        <v/>
      </c>
      <c r="H158" s="92" t="str">
        <f t="shared" ca="1" si="25"/>
        <v/>
      </c>
      <c r="I158" s="92" t="str">
        <f t="shared" ca="1" si="26"/>
        <v/>
      </c>
      <c r="J158" s="92" t="str">
        <f t="shared" ca="1" si="27"/>
        <v/>
      </c>
      <c r="K158" s="92" t="str">
        <f t="shared" ca="1" si="28"/>
        <v/>
      </c>
      <c r="L158" s="91" t="str">
        <f t="shared" ca="1" si="29"/>
        <v/>
      </c>
      <c r="M158" s="91" t="str">
        <f t="shared" ca="1" si="30"/>
        <v/>
      </c>
      <c r="N158" s="92" t="str">
        <f t="shared" ca="1" si="31"/>
        <v/>
      </c>
      <c r="O158" s="92" t="str">
        <f t="shared" ca="1" si="32"/>
        <v/>
      </c>
      <c r="Q158" s="90" t="str">
        <f t="array" ref="Q158">IF($C158="","",IFERROR(INDEX(tbLanTreinamentos[],MATCH(LARGE(IF(IF(tbLanTreinamentos[Nome]=$C158,tbLanTreinamentos[Treinamento])=Q$7,tbLanTreinamentos[Data de Validade]),1),tbLanTreinamentos[Data de Validade],0),5),""))</f>
        <v/>
      </c>
      <c r="R158" s="90" t="str">
        <f t="array" ref="R158">IF($C158="","",IFERROR(INDEX(tbLanTreinamentos[],MATCH(LARGE(IF(IF(tbLanTreinamentos[Nome]=$C158,tbLanTreinamentos[Treinamento])=R$7,tbLanTreinamentos[Data de Validade]),1),tbLanTreinamentos[Data de Validade],0),5),""))</f>
        <v/>
      </c>
      <c r="S158" s="90" t="str">
        <f t="array" ref="S158">IF($C158="","",IFERROR(INDEX(tbLanTreinamentos[],MATCH(LARGE(IF(IF(tbLanTreinamentos[Nome]=$C158,tbLanTreinamentos[Treinamento])=S$7,tbLanTreinamentos[Data de Validade]),1),tbLanTreinamentos[Data de Validade],0),5),""))</f>
        <v/>
      </c>
      <c r="T158" s="90" t="str">
        <f t="array" ref="T158">IF($C158="","",IFERROR(INDEX(tbLanTreinamentos[],MATCH(LARGE(IF(IF(tbLanTreinamentos[Nome]=$C158,tbLanTreinamentos[Treinamento])=T$7,tbLanTreinamentos[Data de Validade]),1),tbLanTreinamentos[Data de Validade],0),5),""))</f>
        <v/>
      </c>
      <c r="U158" s="90" t="str">
        <f t="array" ref="U158">IF($C158="","",IFERROR(INDEX(tbLanTreinamentos[],MATCH(LARGE(IF(IF(tbLanTreinamentos[Nome]=$C158,tbLanTreinamentos[Treinamento])=U$7,tbLanTreinamentos[Data de Validade]),1),tbLanTreinamentos[Data de Validade],0),5),""))</f>
        <v/>
      </c>
      <c r="V158" s="90" t="str">
        <f t="array" ref="V158">IF($C158="","",IFERROR(INDEX(tbLanTreinamentos[],MATCH(LARGE(IF(IF(tbLanTreinamentos[Nome]=$C158,tbLanTreinamentos[Treinamento])=V$7,tbLanTreinamentos[Data de Validade]),1),tbLanTreinamentos[Data de Validade],0),5),""))</f>
        <v/>
      </c>
      <c r="W158" s="90" t="str">
        <f t="array" ref="W158">IF($C158="","",IFERROR(INDEX(tbLanTreinamentos[],MATCH(LARGE(IF(IF(tbLanTreinamentos[Nome]=$C158,tbLanTreinamentos[Treinamento])=W$7,tbLanTreinamentos[Data de Validade]),1),tbLanTreinamentos[Data de Validade],0),5),""))</f>
        <v/>
      </c>
      <c r="X158" s="90" t="str">
        <f t="array" ref="X158">IF($C158="","",IFERROR(INDEX(tbLanTreinamentos[],MATCH(LARGE(IF(IF(tbLanTreinamentos[Nome]=$C158,tbLanTreinamentos[Treinamento])=X$7,tbLanTreinamentos[Data de Validade]),1),tbLanTreinamentos[Data de Validade],0),5),""))</f>
        <v/>
      </c>
      <c r="Y158" s="90" t="str">
        <f t="array" ref="Y158">IF($C158="","",IFERROR(INDEX(tbLanTreinamentos[],MATCH(LARGE(IF(IF(tbLanTreinamentos[Nome]=$C158,tbLanTreinamentos[Treinamento])=Y$7,tbLanTreinamentos[Data de Validade]),1),tbLanTreinamentos[Data de Validade],0),5),""))</f>
        <v/>
      </c>
      <c r="Z158" s="90" t="str">
        <f t="array" ref="Z158">IF($C158="","",IFERROR(INDEX(tbLanTreinamentos[],MATCH(LARGE(IF(IF(tbLanTreinamentos[Nome]=$C158,tbLanTreinamentos[Treinamento])=Z$7,tbLanTreinamentos[Data de Validade]),1),tbLanTreinamentos[Data de Validade],0),5),""))</f>
        <v/>
      </c>
    </row>
    <row r="159" spans="1:26" s="23" customFormat="1" ht="21.95" customHeight="1" x14ac:dyDescent="0.2">
      <c r="A159" s="8"/>
      <c r="B159" s="204">
        <v>152</v>
      </c>
      <c r="C159" s="241" t="str">
        <f>IF(CadFun!D159="","",CadFun!D159)</f>
        <v/>
      </c>
      <c r="D159" s="92" t="str">
        <f>IF($C159="","",IFERROR(INDEX(tbFuncionarios[],MATCH($C159,tbFuncionarios[Nome],0),2),""))</f>
        <v/>
      </c>
      <c r="E159" s="92" t="str">
        <f>IF($C159="","",IFERROR(INDEX(tbFuncionarios[],MATCH($C159,tbFuncionarios[Nome],0),23),""))</f>
        <v/>
      </c>
      <c r="F159" s="92" t="str">
        <f t="shared" ca="1" si="23"/>
        <v/>
      </c>
      <c r="G159" s="92" t="str">
        <f t="shared" ca="1" si="24"/>
        <v/>
      </c>
      <c r="H159" s="92" t="str">
        <f t="shared" ca="1" si="25"/>
        <v/>
      </c>
      <c r="I159" s="92" t="str">
        <f t="shared" ca="1" si="26"/>
        <v/>
      </c>
      <c r="J159" s="92" t="str">
        <f t="shared" ca="1" si="27"/>
        <v/>
      </c>
      <c r="K159" s="92" t="str">
        <f t="shared" ca="1" si="28"/>
        <v/>
      </c>
      <c r="L159" s="91" t="str">
        <f t="shared" ca="1" si="29"/>
        <v/>
      </c>
      <c r="M159" s="91" t="str">
        <f t="shared" ca="1" si="30"/>
        <v/>
      </c>
      <c r="N159" s="92" t="str">
        <f t="shared" ca="1" si="31"/>
        <v/>
      </c>
      <c r="O159" s="92" t="str">
        <f t="shared" ca="1" si="32"/>
        <v/>
      </c>
      <c r="Q159" s="90" t="str">
        <f t="array" ref="Q159">IF($C159="","",IFERROR(INDEX(tbLanTreinamentos[],MATCH(LARGE(IF(IF(tbLanTreinamentos[Nome]=$C159,tbLanTreinamentos[Treinamento])=Q$7,tbLanTreinamentos[Data de Validade]),1),tbLanTreinamentos[Data de Validade],0),5),""))</f>
        <v/>
      </c>
      <c r="R159" s="90" t="str">
        <f t="array" ref="R159">IF($C159="","",IFERROR(INDEX(tbLanTreinamentos[],MATCH(LARGE(IF(IF(tbLanTreinamentos[Nome]=$C159,tbLanTreinamentos[Treinamento])=R$7,tbLanTreinamentos[Data de Validade]),1),tbLanTreinamentos[Data de Validade],0),5),""))</f>
        <v/>
      </c>
      <c r="S159" s="90" t="str">
        <f t="array" ref="S159">IF($C159="","",IFERROR(INDEX(tbLanTreinamentos[],MATCH(LARGE(IF(IF(tbLanTreinamentos[Nome]=$C159,tbLanTreinamentos[Treinamento])=S$7,tbLanTreinamentos[Data de Validade]),1),tbLanTreinamentos[Data de Validade],0),5),""))</f>
        <v/>
      </c>
      <c r="T159" s="90" t="str">
        <f t="array" ref="T159">IF($C159="","",IFERROR(INDEX(tbLanTreinamentos[],MATCH(LARGE(IF(IF(tbLanTreinamentos[Nome]=$C159,tbLanTreinamentos[Treinamento])=T$7,tbLanTreinamentos[Data de Validade]),1),tbLanTreinamentos[Data de Validade],0),5),""))</f>
        <v/>
      </c>
      <c r="U159" s="90" t="str">
        <f t="array" ref="U159">IF($C159="","",IFERROR(INDEX(tbLanTreinamentos[],MATCH(LARGE(IF(IF(tbLanTreinamentos[Nome]=$C159,tbLanTreinamentos[Treinamento])=U$7,tbLanTreinamentos[Data de Validade]),1),tbLanTreinamentos[Data de Validade],0),5),""))</f>
        <v/>
      </c>
      <c r="V159" s="90" t="str">
        <f t="array" ref="V159">IF($C159="","",IFERROR(INDEX(tbLanTreinamentos[],MATCH(LARGE(IF(IF(tbLanTreinamentos[Nome]=$C159,tbLanTreinamentos[Treinamento])=V$7,tbLanTreinamentos[Data de Validade]),1),tbLanTreinamentos[Data de Validade],0),5),""))</f>
        <v/>
      </c>
      <c r="W159" s="90" t="str">
        <f t="array" ref="W159">IF($C159="","",IFERROR(INDEX(tbLanTreinamentos[],MATCH(LARGE(IF(IF(tbLanTreinamentos[Nome]=$C159,tbLanTreinamentos[Treinamento])=W$7,tbLanTreinamentos[Data de Validade]),1),tbLanTreinamentos[Data de Validade],0),5),""))</f>
        <v/>
      </c>
      <c r="X159" s="90" t="str">
        <f t="array" ref="X159">IF($C159="","",IFERROR(INDEX(tbLanTreinamentos[],MATCH(LARGE(IF(IF(tbLanTreinamentos[Nome]=$C159,tbLanTreinamentos[Treinamento])=X$7,tbLanTreinamentos[Data de Validade]),1),tbLanTreinamentos[Data de Validade],0),5),""))</f>
        <v/>
      </c>
      <c r="Y159" s="90" t="str">
        <f t="array" ref="Y159">IF($C159="","",IFERROR(INDEX(tbLanTreinamentos[],MATCH(LARGE(IF(IF(tbLanTreinamentos[Nome]=$C159,tbLanTreinamentos[Treinamento])=Y$7,tbLanTreinamentos[Data de Validade]),1),tbLanTreinamentos[Data de Validade],0),5),""))</f>
        <v/>
      </c>
      <c r="Z159" s="90" t="str">
        <f t="array" ref="Z159">IF($C159="","",IFERROR(INDEX(tbLanTreinamentos[],MATCH(LARGE(IF(IF(tbLanTreinamentos[Nome]=$C159,tbLanTreinamentos[Treinamento])=Z$7,tbLanTreinamentos[Data de Validade]),1),tbLanTreinamentos[Data de Validade],0),5),""))</f>
        <v/>
      </c>
    </row>
    <row r="160" spans="1:26" s="23" customFormat="1" ht="21.95" customHeight="1" x14ac:dyDescent="0.2">
      <c r="A160" s="8"/>
      <c r="B160" s="204">
        <v>153</v>
      </c>
      <c r="C160" s="241" t="str">
        <f>IF(CadFun!D160="","",CadFun!D160)</f>
        <v/>
      </c>
      <c r="D160" s="92" t="str">
        <f>IF($C160="","",IFERROR(INDEX(tbFuncionarios[],MATCH($C160,tbFuncionarios[Nome],0),2),""))</f>
        <v/>
      </c>
      <c r="E160" s="92" t="str">
        <f>IF($C160="","",IFERROR(INDEX(tbFuncionarios[],MATCH($C160,tbFuncionarios[Nome],0),23),""))</f>
        <v/>
      </c>
      <c r="F160" s="92" t="str">
        <f t="shared" ca="1" si="23"/>
        <v/>
      </c>
      <c r="G160" s="92" t="str">
        <f t="shared" ca="1" si="24"/>
        <v/>
      </c>
      <c r="H160" s="92" t="str">
        <f t="shared" ca="1" si="25"/>
        <v/>
      </c>
      <c r="I160" s="92" t="str">
        <f t="shared" ca="1" si="26"/>
        <v/>
      </c>
      <c r="J160" s="92" t="str">
        <f t="shared" ca="1" si="27"/>
        <v/>
      </c>
      <c r="K160" s="92" t="str">
        <f t="shared" ca="1" si="28"/>
        <v/>
      </c>
      <c r="L160" s="91" t="str">
        <f t="shared" ca="1" si="29"/>
        <v/>
      </c>
      <c r="M160" s="91" t="str">
        <f t="shared" ca="1" si="30"/>
        <v/>
      </c>
      <c r="N160" s="92" t="str">
        <f t="shared" ca="1" si="31"/>
        <v/>
      </c>
      <c r="O160" s="92" t="str">
        <f t="shared" ca="1" si="32"/>
        <v/>
      </c>
      <c r="Q160" s="90" t="str">
        <f t="array" ref="Q160">IF($C160="","",IFERROR(INDEX(tbLanTreinamentos[],MATCH(LARGE(IF(IF(tbLanTreinamentos[Nome]=$C160,tbLanTreinamentos[Treinamento])=Q$7,tbLanTreinamentos[Data de Validade]),1),tbLanTreinamentos[Data de Validade],0),5),""))</f>
        <v/>
      </c>
      <c r="R160" s="90" t="str">
        <f t="array" ref="R160">IF($C160="","",IFERROR(INDEX(tbLanTreinamentos[],MATCH(LARGE(IF(IF(tbLanTreinamentos[Nome]=$C160,tbLanTreinamentos[Treinamento])=R$7,tbLanTreinamentos[Data de Validade]),1),tbLanTreinamentos[Data de Validade],0),5),""))</f>
        <v/>
      </c>
      <c r="S160" s="90" t="str">
        <f t="array" ref="S160">IF($C160="","",IFERROR(INDEX(tbLanTreinamentos[],MATCH(LARGE(IF(IF(tbLanTreinamentos[Nome]=$C160,tbLanTreinamentos[Treinamento])=S$7,tbLanTreinamentos[Data de Validade]),1),tbLanTreinamentos[Data de Validade],0),5),""))</f>
        <v/>
      </c>
      <c r="T160" s="90" t="str">
        <f t="array" ref="T160">IF($C160="","",IFERROR(INDEX(tbLanTreinamentos[],MATCH(LARGE(IF(IF(tbLanTreinamentos[Nome]=$C160,tbLanTreinamentos[Treinamento])=T$7,tbLanTreinamentos[Data de Validade]),1),tbLanTreinamentos[Data de Validade],0),5),""))</f>
        <v/>
      </c>
      <c r="U160" s="90" t="str">
        <f t="array" ref="U160">IF($C160="","",IFERROR(INDEX(tbLanTreinamentos[],MATCH(LARGE(IF(IF(tbLanTreinamentos[Nome]=$C160,tbLanTreinamentos[Treinamento])=U$7,tbLanTreinamentos[Data de Validade]),1),tbLanTreinamentos[Data de Validade],0),5),""))</f>
        <v/>
      </c>
      <c r="V160" s="90" t="str">
        <f t="array" ref="V160">IF($C160="","",IFERROR(INDEX(tbLanTreinamentos[],MATCH(LARGE(IF(IF(tbLanTreinamentos[Nome]=$C160,tbLanTreinamentos[Treinamento])=V$7,tbLanTreinamentos[Data de Validade]),1),tbLanTreinamentos[Data de Validade],0),5),""))</f>
        <v/>
      </c>
      <c r="W160" s="90" t="str">
        <f t="array" ref="W160">IF($C160="","",IFERROR(INDEX(tbLanTreinamentos[],MATCH(LARGE(IF(IF(tbLanTreinamentos[Nome]=$C160,tbLanTreinamentos[Treinamento])=W$7,tbLanTreinamentos[Data de Validade]),1),tbLanTreinamentos[Data de Validade],0),5),""))</f>
        <v/>
      </c>
      <c r="X160" s="90" t="str">
        <f t="array" ref="X160">IF($C160="","",IFERROR(INDEX(tbLanTreinamentos[],MATCH(LARGE(IF(IF(tbLanTreinamentos[Nome]=$C160,tbLanTreinamentos[Treinamento])=X$7,tbLanTreinamentos[Data de Validade]),1),tbLanTreinamentos[Data de Validade],0),5),""))</f>
        <v/>
      </c>
      <c r="Y160" s="90" t="str">
        <f t="array" ref="Y160">IF($C160="","",IFERROR(INDEX(tbLanTreinamentos[],MATCH(LARGE(IF(IF(tbLanTreinamentos[Nome]=$C160,tbLanTreinamentos[Treinamento])=Y$7,tbLanTreinamentos[Data de Validade]),1),tbLanTreinamentos[Data de Validade],0),5),""))</f>
        <v/>
      </c>
      <c r="Z160" s="90" t="str">
        <f t="array" ref="Z160">IF($C160="","",IFERROR(INDEX(tbLanTreinamentos[],MATCH(LARGE(IF(IF(tbLanTreinamentos[Nome]=$C160,tbLanTreinamentos[Treinamento])=Z$7,tbLanTreinamentos[Data de Validade]),1),tbLanTreinamentos[Data de Validade],0),5),""))</f>
        <v/>
      </c>
    </row>
    <row r="161" spans="1:26" s="23" customFormat="1" ht="21.95" customHeight="1" x14ac:dyDescent="0.2">
      <c r="A161" s="8"/>
      <c r="B161" s="204">
        <v>154</v>
      </c>
      <c r="C161" s="241" t="str">
        <f>IF(CadFun!D161="","",CadFun!D161)</f>
        <v/>
      </c>
      <c r="D161" s="92" t="str">
        <f>IF($C161="","",IFERROR(INDEX(tbFuncionarios[],MATCH($C161,tbFuncionarios[Nome],0),2),""))</f>
        <v/>
      </c>
      <c r="E161" s="92" t="str">
        <f>IF($C161="","",IFERROR(INDEX(tbFuncionarios[],MATCH($C161,tbFuncionarios[Nome],0),23),""))</f>
        <v/>
      </c>
      <c r="F161" s="92" t="str">
        <f t="shared" ca="1" si="23"/>
        <v/>
      </c>
      <c r="G161" s="92" t="str">
        <f t="shared" ca="1" si="24"/>
        <v/>
      </c>
      <c r="H161" s="92" t="str">
        <f t="shared" ca="1" si="25"/>
        <v/>
      </c>
      <c r="I161" s="92" t="str">
        <f t="shared" ca="1" si="26"/>
        <v/>
      </c>
      <c r="J161" s="92" t="str">
        <f t="shared" ca="1" si="27"/>
        <v/>
      </c>
      <c r="K161" s="92" t="str">
        <f t="shared" ca="1" si="28"/>
        <v/>
      </c>
      <c r="L161" s="91" t="str">
        <f t="shared" ca="1" si="29"/>
        <v/>
      </c>
      <c r="M161" s="91" t="str">
        <f t="shared" ca="1" si="30"/>
        <v/>
      </c>
      <c r="N161" s="92" t="str">
        <f t="shared" ca="1" si="31"/>
        <v/>
      </c>
      <c r="O161" s="92" t="str">
        <f t="shared" ca="1" si="32"/>
        <v/>
      </c>
      <c r="Q161" s="90" t="str">
        <f t="array" ref="Q161">IF($C161="","",IFERROR(INDEX(tbLanTreinamentos[],MATCH(LARGE(IF(IF(tbLanTreinamentos[Nome]=$C161,tbLanTreinamentos[Treinamento])=Q$7,tbLanTreinamentos[Data de Validade]),1),tbLanTreinamentos[Data de Validade],0),5),""))</f>
        <v/>
      </c>
      <c r="R161" s="90" t="str">
        <f t="array" ref="R161">IF($C161="","",IFERROR(INDEX(tbLanTreinamentos[],MATCH(LARGE(IF(IF(tbLanTreinamentos[Nome]=$C161,tbLanTreinamentos[Treinamento])=R$7,tbLanTreinamentos[Data de Validade]),1),tbLanTreinamentos[Data de Validade],0),5),""))</f>
        <v/>
      </c>
      <c r="S161" s="90" t="str">
        <f t="array" ref="S161">IF($C161="","",IFERROR(INDEX(tbLanTreinamentos[],MATCH(LARGE(IF(IF(tbLanTreinamentos[Nome]=$C161,tbLanTreinamentos[Treinamento])=S$7,tbLanTreinamentos[Data de Validade]),1),tbLanTreinamentos[Data de Validade],0),5),""))</f>
        <v/>
      </c>
      <c r="T161" s="90" t="str">
        <f t="array" ref="T161">IF($C161="","",IFERROR(INDEX(tbLanTreinamentos[],MATCH(LARGE(IF(IF(tbLanTreinamentos[Nome]=$C161,tbLanTreinamentos[Treinamento])=T$7,tbLanTreinamentos[Data de Validade]),1),tbLanTreinamentos[Data de Validade],0),5),""))</f>
        <v/>
      </c>
      <c r="U161" s="90" t="str">
        <f t="array" ref="U161">IF($C161="","",IFERROR(INDEX(tbLanTreinamentos[],MATCH(LARGE(IF(IF(tbLanTreinamentos[Nome]=$C161,tbLanTreinamentos[Treinamento])=U$7,tbLanTreinamentos[Data de Validade]),1),tbLanTreinamentos[Data de Validade],0),5),""))</f>
        <v/>
      </c>
      <c r="V161" s="90" t="str">
        <f t="array" ref="V161">IF($C161="","",IFERROR(INDEX(tbLanTreinamentos[],MATCH(LARGE(IF(IF(tbLanTreinamentos[Nome]=$C161,tbLanTreinamentos[Treinamento])=V$7,tbLanTreinamentos[Data de Validade]),1),tbLanTreinamentos[Data de Validade],0),5),""))</f>
        <v/>
      </c>
      <c r="W161" s="90" t="str">
        <f t="array" ref="W161">IF($C161="","",IFERROR(INDEX(tbLanTreinamentos[],MATCH(LARGE(IF(IF(tbLanTreinamentos[Nome]=$C161,tbLanTreinamentos[Treinamento])=W$7,tbLanTreinamentos[Data de Validade]),1),tbLanTreinamentos[Data de Validade],0),5),""))</f>
        <v/>
      </c>
      <c r="X161" s="90" t="str">
        <f t="array" ref="X161">IF($C161="","",IFERROR(INDEX(tbLanTreinamentos[],MATCH(LARGE(IF(IF(tbLanTreinamentos[Nome]=$C161,tbLanTreinamentos[Treinamento])=X$7,tbLanTreinamentos[Data de Validade]),1),tbLanTreinamentos[Data de Validade],0),5),""))</f>
        <v/>
      </c>
      <c r="Y161" s="90" t="str">
        <f t="array" ref="Y161">IF($C161="","",IFERROR(INDEX(tbLanTreinamentos[],MATCH(LARGE(IF(IF(tbLanTreinamentos[Nome]=$C161,tbLanTreinamentos[Treinamento])=Y$7,tbLanTreinamentos[Data de Validade]),1),tbLanTreinamentos[Data de Validade],0),5),""))</f>
        <v/>
      </c>
      <c r="Z161" s="90" t="str">
        <f t="array" ref="Z161">IF($C161="","",IFERROR(INDEX(tbLanTreinamentos[],MATCH(LARGE(IF(IF(tbLanTreinamentos[Nome]=$C161,tbLanTreinamentos[Treinamento])=Z$7,tbLanTreinamentos[Data de Validade]),1),tbLanTreinamentos[Data de Validade],0),5),""))</f>
        <v/>
      </c>
    </row>
    <row r="162" spans="1:26" s="23" customFormat="1" ht="21.95" customHeight="1" x14ac:dyDescent="0.2">
      <c r="A162" s="8"/>
      <c r="B162" s="204">
        <v>155</v>
      </c>
      <c r="C162" s="241" t="str">
        <f>IF(CadFun!D162="","",CadFun!D162)</f>
        <v/>
      </c>
      <c r="D162" s="92" t="str">
        <f>IF($C162="","",IFERROR(INDEX(tbFuncionarios[],MATCH($C162,tbFuncionarios[Nome],0),2),""))</f>
        <v/>
      </c>
      <c r="E162" s="92" t="str">
        <f>IF($C162="","",IFERROR(INDEX(tbFuncionarios[],MATCH($C162,tbFuncionarios[Nome],0),23),""))</f>
        <v/>
      </c>
      <c r="F162" s="92" t="str">
        <f t="shared" ca="1" si="23"/>
        <v/>
      </c>
      <c r="G162" s="92" t="str">
        <f t="shared" ca="1" si="24"/>
        <v/>
      </c>
      <c r="H162" s="92" t="str">
        <f t="shared" ca="1" si="25"/>
        <v/>
      </c>
      <c r="I162" s="92" t="str">
        <f t="shared" ca="1" si="26"/>
        <v/>
      </c>
      <c r="J162" s="92" t="str">
        <f t="shared" ca="1" si="27"/>
        <v/>
      </c>
      <c r="K162" s="92" t="str">
        <f t="shared" ca="1" si="28"/>
        <v/>
      </c>
      <c r="L162" s="91" t="str">
        <f t="shared" ca="1" si="29"/>
        <v/>
      </c>
      <c r="M162" s="91" t="str">
        <f t="shared" ca="1" si="30"/>
        <v/>
      </c>
      <c r="N162" s="92" t="str">
        <f t="shared" ca="1" si="31"/>
        <v/>
      </c>
      <c r="O162" s="92" t="str">
        <f t="shared" ca="1" si="32"/>
        <v/>
      </c>
      <c r="Q162" s="90" t="str">
        <f t="array" ref="Q162">IF($C162="","",IFERROR(INDEX(tbLanTreinamentos[],MATCH(LARGE(IF(IF(tbLanTreinamentos[Nome]=$C162,tbLanTreinamentos[Treinamento])=Q$7,tbLanTreinamentos[Data de Validade]),1),tbLanTreinamentos[Data de Validade],0),5),""))</f>
        <v/>
      </c>
      <c r="R162" s="90" t="str">
        <f t="array" ref="R162">IF($C162="","",IFERROR(INDEX(tbLanTreinamentos[],MATCH(LARGE(IF(IF(tbLanTreinamentos[Nome]=$C162,tbLanTreinamentos[Treinamento])=R$7,tbLanTreinamentos[Data de Validade]),1),tbLanTreinamentos[Data de Validade],0),5),""))</f>
        <v/>
      </c>
      <c r="S162" s="90" t="str">
        <f t="array" ref="S162">IF($C162="","",IFERROR(INDEX(tbLanTreinamentos[],MATCH(LARGE(IF(IF(tbLanTreinamentos[Nome]=$C162,tbLanTreinamentos[Treinamento])=S$7,tbLanTreinamentos[Data de Validade]),1),tbLanTreinamentos[Data de Validade],0),5),""))</f>
        <v/>
      </c>
      <c r="T162" s="90" t="str">
        <f t="array" ref="T162">IF($C162="","",IFERROR(INDEX(tbLanTreinamentos[],MATCH(LARGE(IF(IF(tbLanTreinamentos[Nome]=$C162,tbLanTreinamentos[Treinamento])=T$7,tbLanTreinamentos[Data de Validade]),1),tbLanTreinamentos[Data de Validade],0),5),""))</f>
        <v/>
      </c>
      <c r="U162" s="90" t="str">
        <f t="array" ref="U162">IF($C162="","",IFERROR(INDEX(tbLanTreinamentos[],MATCH(LARGE(IF(IF(tbLanTreinamentos[Nome]=$C162,tbLanTreinamentos[Treinamento])=U$7,tbLanTreinamentos[Data de Validade]),1),tbLanTreinamentos[Data de Validade],0),5),""))</f>
        <v/>
      </c>
      <c r="V162" s="90" t="str">
        <f t="array" ref="V162">IF($C162="","",IFERROR(INDEX(tbLanTreinamentos[],MATCH(LARGE(IF(IF(tbLanTreinamentos[Nome]=$C162,tbLanTreinamentos[Treinamento])=V$7,tbLanTreinamentos[Data de Validade]),1),tbLanTreinamentos[Data de Validade],0),5),""))</f>
        <v/>
      </c>
      <c r="W162" s="90" t="str">
        <f t="array" ref="W162">IF($C162="","",IFERROR(INDEX(tbLanTreinamentos[],MATCH(LARGE(IF(IF(tbLanTreinamentos[Nome]=$C162,tbLanTreinamentos[Treinamento])=W$7,tbLanTreinamentos[Data de Validade]),1),tbLanTreinamentos[Data de Validade],0),5),""))</f>
        <v/>
      </c>
      <c r="X162" s="90" t="str">
        <f t="array" ref="X162">IF($C162="","",IFERROR(INDEX(tbLanTreinamentos[],MATCH(LARGE(IF(IF(tbLanTreinamentos[Nome]=$C162,tbLanTreinamentos[Treinamento])=X$7,tbLanTreinamentos[Data de Validade]),1),tbLanTreinamentos[Data de Validade],0),5),""))</f>
        <v/>
      </c>
      <c r="Y162" s="90" t="str">
        <f t="array" ref="Y162">IF($C162="","",IFERROR(INDEX(tbLanTreinamentos[],MATCH(LARGE(IF(IF(tbLanTreinamentos[Nome]=$C162,tbLanTreinamentos[Treinamento])=Y$7,tbLanTreinamentos[Data de Validade]),1),tbLanTreinamentos[Data de Validade],0),5),""))</f>
        <v/>
      </c>
      <c r="Z162" s="90" t="str">
        <f t="array" ref="Z162">IF($C162="","",IFERROR(INDEX(tbLanTreinamentos[],MATCH(LARGE(IF(IF(tbLanTreinamentos[Nome]=$C162,tbLanTreinamentos[Treinamento])=Z$7,tbLanTreinamentos[Data de Validade]),1),tbLanTreinamentos[Data de Validade],0),5),""))</f>
        <v/>
      </c>
    </row>
    <row r="163" spans="1:26" s="23" customFormat="1" ht="21.95" customHeight="1" x14ac:dyDescent="0.2">
      <c r="A163" s="8"/>
      <c r="B163" s="204">
        <v>156</v>
      </c>
      <c r="C163" s="241" t="str">
        <f>IF(CadFun!D163="","",CadFun!D163)</f>
        <v/>
      </c>
      <c r="D163" s="92" t="str">
        <f>IF($C163="","",IFERROR(INDEX(tbFuncionarios[],MATCH($C163,tbFuncionarios[Nome],0),2),""))</f>
        <v/>
      </c>
      <c r="E163" s="92" t="str">
        <f>IF($C163="","",IFERROR(INDEX(tbFuncionarios[],MATCH($C163,tbFuncionarios[Nome],0),23),""))</f>
        <v/>
      </c>
      <c r="F163" s="92" t="str">
        <f t="shared" ca="1" si="23"/>
        <v/>
      </c>
      <c r="G163" s="92" t="str">
        <f t="shared" ca="1" si="24"/>
        <v/>
      </c>
      <c r="H163" s="92" t="str">
        <f t="shared" ca="1" si="25"/>
        <v/>
      </c>
      <c r="I163" s="92" t="str">
        <f t="shared" ca="1" si="26"/>
        <v/>
      </c>
      <c r="J163" s="92" t="str">
        <f t="shared" ca="1" si="27"/>
        <v/>
      </c>
      <c r="K163" s="92" t="str">
        <f t="shared" ca="1" si="28"/>
        <v/>
      </c>
      <c r="L163" s="91" t="str">
        <f t="shared" ca="1" si="29"/>
        <v/>
      </c>
      <c r="M163" s="91" t="str">
        <f t="shared" ca="1" si="30"/>
        <v/>
      </c>
      <c r="N163" s="92" t="str">
        <f t="shared" ca="1" si="31"/>
        <v/>
      </c>
      <c r="O163" s="92" t="str">
        <f t="shared" ca="1" si="32"/>
        <v/>
      </c>
      <c r="Q163" s="90" t="str">
        <f t="array" ref="Q163">IF($C163="","",IFERROR(INDEX(tbLanTreinamentos[],MATCH(LARGE(IF(IF(tbLanTreinamentos[Nome]=$C163,tbLanTreinamentos[Treinamento])=Q$7,tbLanTreinamentos[Data de Validade]),1),tbLanTreinamentos[Data de Validade],0),5),""))</f>
        <v/>
      </c>
      <c r="R163" s="90" t="str">
        <f t="array" ref="R163">IF($C163="","",IFERROR(INDEX(tbLanTreinamentos[],MATCH(LARGE(IF(IF(tbLanTreinamentos[Nome]=$C163,tbLanTreinamentos[Treinamento])=R$7,tbLanTreinamentos[Data de Validade]),1),tbLanTreinamentos[Data de Validade],0),5),""))</f>
        <v/>
      </c>
      <c r="S163" s="90" t="str">
        <f t="array" ref="S163">IF($C163="","",IFERROR(INDEX(tbLanTreinamentos[],MATCH(LARGE(IF(IF(tbLanTreinamentos[Nome]=$C163,tbLanTreinamentos[Treinamento])=S$7,tbLanTreinamentos[Data de Validade]),1),tbLanTreinamentos[Data de Validade],0),5),""))</f>
        <v/>
      </c>
      <c r="T163" s="90" t="str">
        <f t="array" ref="T163">IF($C163="","",IFERROR(INDEX(tbLanTreinamentos[],MATCH(LARGE(IF(IF(tbLanTreinamentos[Nome]=$C163,tbLanTreinamentos[Treinamento])=T$7,tbLanTreinamentos[Data de Validade]),1),tbLanTreinamentos[Data de Validade],0),5),""))</f>
        <v/>
      </c>
      <c r="U163" s="90" t="str">
        <f t="array" ref="U163">IF($C163="","",IFERROR(INDEX(tbLanTreinamentos[],MATCH(LARGE(IF(IF(tbLanTreinamentos[Nome]=$C163,tbLanTreinamentos[Treinamento])=U$7,tbLanTreinamentos[Data de Validade]),1),tbLanTreinamentos[Data de Validade],0),5),""))</f>
        <v/>
      </c>
      <c r="V163" s="90" t="str">
        <f t="array" ref="V163">IF($C163="","",IFERROR(INDEX(tbLanTreinamentos[],MATCH(LARGE(IF(IF(tbLanTreinamentos[Nome]=$C163,tbLanTreinamentos[Treinamento])=V$7,tbLanTreinamentos[Data de Validade]),1),tbLanTreinamentos[Data de Validade],0),5),""))</f>
        <v/>
      </c>
      <c r="W163" s="90" t="str">
        <f t="array" ref="W163">IF($C163="","",IFERROR(INDEX(tbLanTreinamentos[],MATCH(LARGE(IF(IF(tbLanTreinamentos[Nome]=$C163,tbLanTreinamentos[Treinamento])=W$7,tbLanTreinamentos[Data de Validade]),1),tbLanTreinamentos[Data de Validade],0),5),""))</f>
        <v/>
      </c>
      <c r="X163" s="90" t="str">
        <f t="array" ref="X163">IF($C163="","",IFERROR(INDEX(tbLanTreinamentos[],MATCH(LARGE(IF(IF(tbLanTreinamentos[Nome]=$C163,tbLanTreinamentos[Treinamento])=X$7,tbLanTreinamentos[Data de Validade]),1),tbLanTreinamentos[Data de Validade],0),5),""))</f>
        <v/>
      </c>
      <c r="Y163" s="90" t="str">
        <f t="array" ref="Y163">IF($C163="","",IFERROR(INDEX(tbLanTreinamentos[],MATCH(LARGE(IF(IF(tbLanTreinamentos[Nome]=$C163,tbLanTreinamentos[Treinamento])=Y$7,tbLanTreinamentos[Data de Validade]),1),tbLanTreinamentos[Data de Validade],0),5),""))</f>
        <v/>
      </c>
      <c r="Z163" s="90" t="str">
        <f t="array" ref="Z163">IF($C163="","",IFERROR(INDEX(tbLanTreinamentos[],MATCH(LARGE(IF(IF(tbLanTreinamentos[Nome]=$C163,tbLanTreinamentos[Treinamento])=Z$7,tbLanTreinamentos[Data de Validade]),1),tbLanTreinamentos[Data de Validade],0),5),""))</f>
        <v/>
      </c>
    </row>
    <row r="164" spans="1:26" s="23" customFormat="1" ht="21.95" customHeight="1" x14ac:dyDescent="0.2">
      <c r="A164" s="8"/>
      <c r="B164" s="204">
        <v>157</v>
      </c>
      <c r="C164" s="241" t="str">
        <f>IF(CadFun!D164="","",CadFun!D164)</f>
        <v/>
      </c>
      <c r="D164" s="92" t="str">
        <f>IF($C164="","",IFERROR(INDEX(tbFuncionarios[],MATCH($C164,tbFuncionarios[Nome],0),2),""))</f>
        <v/>
      </c>
      <c r="E164" s="92" t="str">
        <f>IF($C164="","",IFERROR(INDEX(tbFuncionarios[],MATCH($C164,tbFuncionarios[Nome],0),23),""))</f>
        <v/>
      </c>
      <c r="F164" s="92" t="str">
        <f t="shared" ca="1" si="23"/>
        <v/>
      </c>
      <c r="G164" s="92" t="str">
        <f t="shared" ca="1" si="24"/>
        <v/>
      </c>
      <c r="H164" s="92" t="str">
        <f t="shared" ca="1" si="25"/>
        <v/>
      </c>
      <c r="I164" s="92" t="str">
        <f t="shared" ca="1" si="26"/>
        <v/>
      </c>
      <c r="J164" s="92" t="str">
        <f t="shared" ca="1" si="27"/>
        <v/>
      </c>
      <c r="K164" s="92" t="str">
        <f t="shared" ca="1" si="28"/>
        <v/>
      </c>
      <c r="L164" s="91" t="str">
        <f t="shared" ca="1" si="29"/>
        <v/>
      </c>
      <c r="M164" s="91" t="str">
        <f t="shared" ca="1" si="30"/>
        <v/>
      </c>
      <c r="N164" s="92" t="str">
        <f t="shared" ca="1" si="31"/>
        <v/>
      </c>
      <c r="O164" s="92" t="str">
        <f t="shared" ca="1" si="32"/>
        <v/>
      </c>
      <c r="Q164" s="90" t="str">
        <f t="array" ref="Q164">IF($C164="","",IFERROR(INDEX(tbLanTreinamentos[],MATCH(LARGE(IF(IF(tbLanTreinamentos[Nome]=$C164,tbLanTreinamentos[Treinamento])=Q$7,tbLanTreinamentos[Data de Validade]),1),tbLanTreinamentos[Data de Validade],0),5),""))</f>
        <v/>
      </c>
      <c r="R164" s="90" t="str">
        <f t="array" ref="R164">IF($C164="","",IFERROR(INDEX(tbLanTreinamentos[],MATCH(LARGE(IF(IF(tbLanTreinamentos[Nome]=$C164,tbLanTreinamentos[Treinamento])=R$7,tbLanTreinamentos[Data de Validade]),1),tbLanTreinamentos[Data de Validade],0),5),""))</f>
        <v/>
      </c>
      <c r="S164" s="90" t="str">
        <f t="array" ref="S164">IF($C164="","",IFERROR(INDEX(tbLanTreinamentos[],MATCH(LARGE(IF(IF(tbLanTreinamentos[Nome]=$C164,tbLanTreinamentos[Treinamento])=S$7,tbLanTreinamentos[Data de Validade]),1),tbLanTreinamentos[Data de Validade],0),5),""))</f>
        <v/>
      </c>
      <c r="T164" s="90" t="str">
        <f t="array" ref="T164">IF($C164="","",IFERROR(INDEX(tbLanTreinamentos[],MATCH(LARGE(IF(IF(tbLanTreinamentos[Nome]=$C164,tbLanTreinamentos[Treinamento])=T$7,tbLanTreinamentos[Data de Validade]),1),tbLanTreinamentos[Data de Validade],0),5),""))</f>
        <v/>
      </c>
      <c r="U164" s="90" t="str">
        <f t="array" ref="U164">IF($C164="","",IFERROR(INDEX(tbLanTreinamentos[],MATCH(LARGE(IF(IF(tbLanTreinamentos[Nome]=$C164,tbLanTreinamentos[Treinamento])=U$7,tbLanTreinamentos[Data de Validade]),1),tbLanTreinamentos[Data de Validade],0),5),""))</f>
        <v/>
      </c>
      <c r="V164" s="90" t="str">
        <f t="array" ref="V164">IF($C164="","",IFERROR(INDEX(tbLanTreinamentos[],MATCH(LARGE(IF(IF(tbLanTreinamentos[Nome]=$C164,tbLanTreinamentos[Treinamento])=V$7,tbLanTreinamentos[Data de Validade]),1),tbLanTreinamentos[Data de Validade],0),5),""))</f>
        <v/>
      </c>
      <c r="W164" s="90" t="str">
        <f t="array" ref="W164">IF($C164="","",IFERROR(INDEX(tbLanTreinamentos[],MATCH(LARGE(IF(IF(tbLanTreinamentos[Nome]=$C164,tbLanTreinamentos[Treinamento])=W$7,tbLanTreinamentos[Data de Validade]),1),tbLanTreinamentos[Data de Validade],0),5),""))</f>
        <v/>
      </c>
      <c r="X164" s="90" t="str">
        <f t="array" ref="X164">IF($C164="","",IFERROR(INDEX(tbLanTreinamentos[],MATCH(LARGE(IF(IF(tbLanTreinamentos[Nome]=$C164,tbLanTreinamentos[Treinamento])=X$7,tbLanTreinamentos[Data de Validade]),1),tbLanTreinamentos[Data de Validade],0),5),""))</f>
        <v/>
      </c>
      <c r="Y164" s="90" t="str">
        <f t="array" ref="Y164">IF($C164="","",IFERROR(INDEX(tbLanTreinamentos[],MATCH(LARGE(IF(IF(tbLanTreinamentos[Nome]=$C164,tbLanTreinamentos[Treinamento])=Y$7,tbLanTreinamentos[Data de Validade]),1),tbLanTreinamentos[Data de Validade],0),5),""))</f>
        <v/>
      </c>
      <c r="Z164" s="90" t="str">
        <f t="array" ref="Z164">IF($C164="","",IFERROR(INDEX(tbLanTreinamentos[],MATCH(LARGE(IF(IF(tbLanTreinamentos[Nome]=$C164,tbLanTreinamentos[Treinamento])=Z$7,tbLanTreinamentos[Data de Validade]),1),tbLanTreinamentos[Data de Validade],0),5),""))</f>
        <v/>
      </c>
    </row>
    <row r="165" spans="1:26" s="23" customFormat="1" ht="21.95" customHeight="1" x14ac:dyDescent="0.2">
      <c r="A165" s="8"/>
      <c r="B165" s="204">
        <v>158</v>
      </c>
      <c r="C165" s="241" t="str">
        <f>IF(CadFun!D165="","",CadFun!D165)</f>
        <v/>
      </c>
      <c r="D165" s="92" t="str">
        <f>IF($C165="","",IFERROR(INDEX(tbFuncionarios[],MATCH($C165,tbFuncionarios[Nome],0),2),""))</f>
        <v/>
      </c>
      <c r="E165" s="92" t="str">
        <f>IF($C165="","",IFERROR(INDEX(tbFuncionarios[],MATCH($C165,tbFuncionarios[Nome],0),23),""))</f>
        <v/>
      </c>
      <c r="F165" s="92" t="str">
        <f t="shared" ca="1" si="23"/>
        <v/>
      </c>
      <c r="G165" s="92" t="str">
        <f t="shared" ca="1" si="24"/>
        <v/>
      </c>
      <c r="H165" s="92" t="str">
        <f t="shared" ca="1" si="25"/>
        <v/>
      </c>
      <c r="I165" s="92" t="str">
        <f t="shared" ca="1" si="26"/>
        <v/>
      </c>
      <c r="J165" s="92" t="str">
        <f t="shared" ca="1" si="27"/>
        <v/>
      </c>
      <c r="K165" s="92" t="str">
        <f t="shared" ca="1" si="28"/>
        <v/>
      </c>
      <c r="L165" s="91" t="str">
        <f t="shared" ca="1" si="29"/>
        <v/>
      </c>
      <c r="M165" s="91" t="str">
        <f t="shared" ca="1" si="30"/>
        <v/>
      </c>
      <c r="N165" s="92" t="str">
        <f t="shared" ca="1" si="31"/>
        <v/>
      </c>
      <c r="O165" s="92" t="str">
        <f t="shared" ca="1" si="32"/>
        <v/>
      </c>
      <c r="Q165" s="90" t="str">
        <f t="array" ref="Q165">IF($C165="","",IFERROR(INDEX(tbLanTreinamentos[],MATCH(LARGE(IF(IF(tbLanTreinamentos[Nome]=$C165,tbLanTreinamentos[Treinamento])=Q$7,tbLanTreinamentos[Data de Validade]),1),tbLanTreinamentos[Data de Validade],0),5),""))</f>
        <v/>
      </c>
      <c r="R165" s="90" t="str">
        <f t="array" ref="R165">IF($C165="","",IFERROR(INDEX(tbLanTreinamentos[],MATCH(LARGE(IF(IF(tbLanTreinamentos[Nome]=$C165,tbLanTreinamentos[Treinamento])=R$7,tbLanTreinamentos[Data de Validade]),1),tbLanTreinamentos[Data de Validade],0),5),""))</f>
        <v/>
      </c>
      <c r="S165" s="90" t="str">
        <f t="array" ref="S165">IF($C165="","",IFERROR(INDEX(tbLanTreinamentos[],MATCH(LARGE(IF(IF(tbLanTreinamentos[Nome]=$C165,tbLanTreinamentos[Treinamento])=S$7,tbLanTreinamentos[Data de Validade]),1),tbLanTreinamentos[Data de Validade],0),5),""))</f>
        <v/>
      </c>
      <c r="T165" s="90" t="str">
        <f t="array" ref="T165">IF($C165="","",IFERROR(INDEX(tbLanTreinamentos[],MATCH(LARGE(IF(IF(tbLanTreinamentos[Nome]=$C165,tbLanTreinamentos[Treinamento])=T$7,tbLanTreinamentos[Data de Validade]),1),tbLanTreinamentos[Data de Validade],0),5),""))</f>
        <v/>
      </c>
      <c r="U165" s="90" t="str">
        <f t="array" ref="U165">IF($C165="","",IFERROR(INDEX(tbLanTreinamentos[],MATCH(LARGE(IF(IF(tbLanTreinamentos[Nome]=$C165,tbLanTreinamentos[Treinamento])=U$7,tbLanTreinamentos[Data de Validade]),1),tbLanTreinamentos[Data de Validade],0),5),""))</f>
        <v/>
      </c>
      <c r="V165" s="90" t="str">
        <f t="array" ref="V165">IF($C165="","",IFERROR(INDEX(tbLanTreinamentos[],MATCH(LARGE(IF(IF(tbLanTreinamentos[Nome]=$C165,tbLanTreinamentos[Treinamento])=V$7,tbLanTreinamentos[Data de Validade]),1),tbLanTreinamentos[Data de Validade],0),5),""))</f>
        <v/>
      </c>
      <c r="W165" s="90" t="str">
        <f t="array" ref="W165">IF($C165="","",IFERROR(INDEX(tbLanTreinamentos[],MATCH(LARGE(IF(IF(tbLanTreinamentos[Nome]=$C165,tbLanTreinamentos[Treinamento])=W$7,tbLanTreinamentos[Data de Validade]),1),tbLanTreinamentos[Data de Validade],0),5),""))</f>
        <v/>
      </c>
      <c r="X165" s="90" t="str">
        <f t="array" ref="X165">IF($C165="","",IFERROR(INDEX(tbLanTreinamentos[],MATCH(LARGE(IF(IF(tbLanTreinamentos[Nome]=$C165,tbLanTreinamentos[Treinamento])=X$7,tbLanTreinamentos[Data de Validade]),1),tbLanTreinamentos[Data de Validade],0),5),""))</f>
        <v/>
      </c>
      <c r="Y165" s="90" t="str">
        <f t="array" ref="Y165">IF($C165="","",IFERROR(INDEX(tbLanTreinamentos[],MATCH(LARGE(IF(IF(tbLanTreinamentos[Nome]=$C165,tbLanTreinamentos[Treinamento])=Y$7,tbLanTreinamentos[Data de Validade]),1),tbLanTreinamentos[Data de Validade],0),5),""))</f>
        <v/>
      </c>
      <c r="Z165" s="90" t="str">
        <f t="array" ref="Z165">IF($C165="","",IFERROR(INDEX(tbLanTreinamentos[],MATCH(LARGE(IF(IF(tbLanTreinamentos[Nome]=$C165,tbLanTreinamentos[Treinamento])=Z$7,tbLanTreinamentos[Data de Validade]),1),tbLanTreinamentos[Data de Validade],0),5),""))</f>
        <v/>
      </c>
    </row>
    <row r="166" spans="1:26" s="23" customFormat="1" ht="21.95" customHeight="1" x14ac:dyDescent="0.2">
      <c r="A166" s="8"/>
      <c r="B166" s="204">
        <v>159</v>
      </c>
      <c r="C166" s="241" t="str">
        <f>IF(CadFun!D166="","",CadFun!D166)</f>
        <v/>
      </c>
      <c r="D166" s="92" t="str">
        <f>IF($C166="","",IFERROR(INDEX(tbFuncionarios[],MATCH($C166,tbFuncionarios[Nome],0),2),""))</f>
        <v/>
      </c>
      <c r="E166" s="92" t="str">
        <f>IF($C166="","",IFERROR(INDEX(tbFuncionarios[],MATCH($C166,tbFuncionarios[Nome],0),23),""))</f>
        <v/>
      </c>
      <c r="F166" s="92" t="str">
        <f t="shared" ca="1" si="23"/>
        <v/>
      </c>
      <c r="G166" s="92" t="str">
        <f t="shared" ca="1" si="24"/>
        <v/>
      </c>
      <c r="H166" s="92" t="str">
        <f t="shared" ca="1" si="25"/>
        <v/>
      </c>
      <c r="I166" s="92" t="str">
        <f t="shared" ca="1" si="26"/>
        <v/>
      </c>
      <c r="J166" s="92" t="str">
        <f t="shared" ca="1" si="27"/>
        <v/>
      </c>
      <c r="K166" s="92" t="str">
        <f t="shared" ca="1" si="28"/>
        <v/>
      </c>
      <c r="L166" s="91" t="str">
        <f t="shared" ca="1" si="29"/>
        <v/>
      </c>
      <c r="M166" s="91" t="str">
        <f t="shared" ca="1" si="30"/>
        <v/>
      </c>
      <c r="N166" s="92" t="str">
        <f t="shared" ca="1" si="31"/>
        <v/>
      </c>
      <c r="O166" s="92" t="str">
        <f t="shared" ca="1" si="32"/>
        <v/>
      </c>
      <c r="Q166" s="90" t="str">
        <f t="array" ref="Q166">IF($C166="","",IFERROR(INDEX(tbLanTreinamentos[],MATCH(LARGE(IF(IF(tbLanTreinamentos[Nome]=$C166,tbLanTreinamentos[Treinamento])=Q$7,tbLanTreinamentos[Data de Validade]),1),tbLanTreinamentos[Data de Validade],0),5),""))</f>
        <v/>
      </c>
      <c r="R166" s="90" t="str">
        <f t="array" ref="R166">IF($C166="","",IFERROR(INDEX(tbLanTreinamentos[],MATCH(LARGE(IF(IF(tbLanTreinamentos[Nome]=$C166,tbLanTreinamentos[Treinamento])=R$7,tbLanTreinamentos[Data de Validade]),1),tbLanTreinamentos[Data de Validade],0),5),""))</f>
        <v/>
      </c>
      <c r="S166" s="90" t="str">
        <f t="array" ref="S166">IF($C166="","",IFERROR(INDEX(tbLanTreinamentos[],MATCH(LARGE(IF(IF(tbLanTreinamentos[Nome]=$C166,tbLanTreinamentos[Treinamento])=S$7,tbLanTreinamentos[Data de Validade]),1),tbLanTreinamentos[Data de Validade],0),5),""))</f>
        <v/>
      </c>
      <c r="T166" s="90" t="str">
        <f t="array" ref="T166">IF($C166="","",IFERROR(INDEX(tbLanTreinamentos[],MATCH(LARGE(IF(IF(tbLanTreinamentos[Nome]=$C166,tbLanTreinamentos[Treinamento])=T$7,tbLanTreinamentos[Data de Validade]),1),tbLanTreinamentos[Data de Validade],0),5),""))</f>
        <v/>
      </c>
      <c r="U166" s="90" t="str">
        <f t="array" ref="U166">IF($C166="","",IFERROR(INDEX(tbLanTreinamentos[],MATCH(LARGE(IF(IF(tbLanTreinamentos[Nome]=$C166,tbLanTreinamentos[Treinamento])=U$7,tbLanTreinamentos[Data de Validade]),1),tbLanTreinamentos[Data de Validade],0),5),""))</f>
        <v/>
      </c>
      <c r="V166" s="90" t="str">
        <f t="array" ref="V166">IF($C166="","",IFERROR(INDEX(tbLanTreinamentos[],MATCH(LARGE(IF(IF(tbLanTreinamentos[Nome]=$C166,tbLanTreinamentos[Treinamento])=V$7,tbLanTreinamentos[Data de Validade]),1),tbLanTreinamentos[Data de Validade],0),5),""))</f>
        <v/>
      </c>
      <c r="W166" s="90" t="str">
        <f t="array" ref="W166">IF($C166="","",IFERROR(INDEX(tbLanTreinamentos[],MATCH(LARGE(IF(IF(tbLanTreinamentos[Nome]=$C166,tbLanTreinamentos[Treinamento])=W$7,tbLanTreinamentos[Data de Validade]),1),tbLanTreinamentos[Data de Validade],0),5),""))</f>
        <v/>
      </c>
      <c r="X166" s="90" t="str">
        <f t="array" ref="X166">IF($C166="","",IFERROR(INDEX(tbLanTreinamentos[],MATCH(LARGE(IF(IF(tbLanTreinamentos[Nome]=$C166,tbLanTreinamentos[Treinamento])=X$7,tbLanTreinamentos[Data de Validade]),1),tbLanTreinamentos[Data de Validade],0),5),""))</f>
        <v/>
      </c>
      <c r="Y166" s="90" t="str">
        <f t="array" ref="Y166">IF($C166="","",IFERROR(INDEX(tbLanTreinamentos[],MATCH(LARGE(IF(IF(tbLanTreinamentos[Nome]=$C166,tbLanTreinamentos[Treinamento])=Y$7,tbLanTreinamentos[Data de Validade]),1),tbLanTreinamentos[Data de Validade],0),5),""))</f>
        <v/>
      </c>
      <c r="Z166" s="90" t="str">
        <f t="array" ref="Z166">IF($C166="","",IFERROR(INDEX(tbLanTreinamentos[],MATCH(LARGE(IF(IF(tbLanTreinamentos[Nome]=$C166,tbLanTreinamentos[Treinamento])=Z$7,tbLanTreinamentos[Data de Validade]),1),tbLanTreinamentos[Data de Validade],0),5),""))</f>
        <v/>
      </c>
    </row>
    <row r="167" spans="1:26" s="23" customFormat="1" ht="21.95" customHeight="1" x14ac:dyDescent="0.2">
      <c r="A167" s="8"/>
      <c r="B167" s="204">
        <v>160</v>
      </c>
      <c r="C167" s="241" t="str">
        <f>IF(CadFun!D167="","",CadFun!D167)</f>
        <v/>
      </c>
      <c r="D167" s="92" t="str">
        <f>IF($C167="","",IFERROR(INDEX(tbFuncionarios[],MATCH($C167,tbFuncionarios[Nome],0),2),""))</f>
        <v/>
      </c>
      <c r="E167" s="92" t="str">
        <f>IF($C167="","",IFERROR(INDEX(tbFuncionarios[],MATCH($C167,tbFuncionarios[Nome],0),23),""))</f>
        <v/>
      </c>
      <c r="F167" s="92" t="str">
        <f t="shared" ca="1" si="23"/>
        <v/>
      </c>
      <c r="G167" s="92" t="str">
        <f t="shared" ca="1" si="24"/>
        <v/>
      </c>
      <c r="H167" s="92" t="str">
        <f t="shared" ca="1" si="25"/>
        <v/>
      </c>
      <c r="I167" s="92" t="str">
        <f t="shared" ca="1" si="26"/>
        <v/>
      </c>
      <c r="J167" s="92" t="str">
        <f t="shared" ca="1" si="27"/>
        <v/>
      </c>
      <c r="K167" s="92" t="str">
        <f t="shared" ca="1" si="28"/>
        <v/>
      </c>
      <c r="L167" s="91" t="str">
        <f t="shared" ca="1" si="29"/>
        <v/>
      </c>
      <c r="M167" s="91" t="str">
        <f t="shared" ca="1" si="30"/>
        <v/>
      </c>
      <c r="N167" s="92" t="str">
        <f t="shared" ca="1" si="31"/>
        <v/>
      </c>
      <c r="O167" s="92" t="str">
        <f t="shared" ca="1" si="32"/>
        <v/>
      </c>
      <c r="Q167" s="90" t="str">
        <f t="array" ref="Q167">IF($C167="","",IFERROR(INDEX(tbLanTreinamentos[],MATCH(LARGE(IF(IF(tbLanTreinamentos[Nome]=$C167,tbLanTreinamentos[Treinamento])=Q$7,tbLanTreinamentos[Data de Validade]),1),tbLanTreinamentos[Data de Validade],0),5),""))</f>
        <v/>
      </c>
      <c r="R167" s="90" t="str">
        <f t="array" ref="R167">IF($C167="","",IFERROR(INDEX(tbLanTreinamentos[],MATCH(LARGE(IF(IF(tbLanTreinamentos[Nome]=$C167,tbLanTreinamentos[Treinamento])=R$7,tbLanTreinamentos[Data de Validade]),1),tbLanTreinamentos[Data de Validade],0),5),""))</f>
        <v/>
      </c>
      <c r="S167" s="90" t="str">
        <f t="array" ref="S167">IF($C167="","",IFERROR(INDEX(tbLanTreinamentos[],MATCH(LARGE(IF(IF(tbLanTreinamentos[Nome]=$C167,tbLanTreinamentos[Treinamento])=S$7,tbLanTreinamentos[Data de Validade]),1),tbLanTreinamentos[Data de Validade],0),5),""))</f>
        <v/>
      </c>
      <c r="T167" s="90" t="str">
        <f t="array" ref="T167">IF($C167="","",IFERROR(INDEX(tbLanTreinamentos[],MATCH(LARGE(IF(IF(tbLanTreinamentos[Nome]=$C167,tbLanTreinamentos[Treinamento])=T$7,tbLanTreinamentos[Data de Validade]),1),tbLanTreinamentos[Data de Validade],0),5),""))</f>
        <v/>
      </c>
      <c r="U167" s="90" t="str">
        <f t="array" ref="U167">IF($C167="","",IFERROR(INDEX(tbLanTreinamentos[],MATCH(LARGE(IF(IF(tbLanTreinamentos[Nome]=$C167,tbLanTreinamentos[Treinamento])=U$7,tbLanTreinamentos[Data de Validade]),1),tbLanTreinamentos[Data de Validade],0),5),""))</f>
        <v/>
      </c>
      <c r="V167" s="90" t="str">
        <f t="array" ref="V167">IF($C167="","",IFERROR(INDEX(tbLanTreinamentos[],MATCH(LARGE(IF(IF(tbLanTreinamentos[Nome]=$C167,tbLanTreinamentos[Treinamento])=V$7,tbLanTreinamentos[Data de Validade]),1),tbLanTreinamentos[Data de Validade],0),5),""))</f>
        <v/>
      </c>
      <c r="W167" s="90" t="str">
        <f t="array" ref="W167">IF($C167="","",IFERROR(INDEX(tbLanTreinamentos[],MATCH(LARGE(IF(IF(tbLanTreinamentos[Nome]=$C167,tbLanTreinamentos[Treinamento])=W$7,tbLanTreinamentos[Data de Validade]),1),tbLanTreinamentos[Data de Validade],0),5),""))</f>
        <v/>
      </c>
      <c r="X167" s="90" t="str">
        <f t="array" ref="X167">IF($C167="","",IFERROR(INDEX(tbLanTreinamentos[],MATCH(LARGE(IF(IF(tbLanTreinamentos[Nome]=$C167,tbLanTreinamentos[Treinamento])=X$7,tbLanTreinamentos[Data de Validade]),1),tbLanTreinamentos[Data de Validade],0),5),""))</f>
        <v/>
      </c>
      <c r="Y167" s="90" t="str">
        <f t="array" ref="Y167">IF($C167="","",IFERROR(INDEX(tbLanTreinamentos[],MATCH(LARGE(IF(IF(tbLanTreinamentos[Nome]=$C167,tbLanTreinamentos[Treinamento])=Y$7,tbLanTreinamentos[Data de Validade]),1),tbLanTreinamentos[Data de Validade],0),5),""))</f>
        <v/>
      </c>
      <c r="Z167" s="90" t="str">
        <f t="array" ref="Z167">IF($C167="","",IFERROR(INDEX(tbLanTreinamentos[],MATCH(LARGE(IF(IF(tbLanTreinamentos[Nome]=$C167,tbLanTreinamentos[Treinamento])=Z$7,tbLanTreinamentos[Data de Validade]),1),tbLanTreinamentos[Data de Validade],0),5),""))</f>
        <v/>
      </c>
    </row>
    <row r="168" spans="1:26" s="23" customFormat="1" ht="21.95" customHeight="1" x14ac:dyDescent="0.2">
      <c r="A168" s="8"/>
      <c r="B168" s="204">
        <v>161</v>
      </c>
      <c r="C168" s="241" t="str">
        <f>IF(CadFun!D168="","",CadFun!D168)</f>
        <v/>
      </c>
      <c r="D168" s="92" t="str">
        <f>IF($C168="","",IFERROR(INDEX(tbFuncionarios[],MATCH($C168,tbFuncionarios[Nome],0),2),""))</f>
        <v/>
      </c>
      <c r="E168" s="92" t="str">
        <f>IF($C168="","",IFERROR(INDEX(tbFuncionarios[],MATCH($C168,tbFuncionarios[Nome],0),23),""))</f>
        <v/>
      </c>
      <c r="F168" s="92" t="str">
        <f t="shared" ca="1" si="23"/>
        <v/>
      </c>
      <c r="G168" s="92" t="str">
        <f t="shared" ca="1" si="24"/>
        <v/>
      </c>
      <c r="H168" s="92" t="str">
        <f t="shared" ca="1" si="25"/>
        <v/>
      </c>
      <c r="I168" s="92" t="str">
        <f t="shared" ca="1" si="26"/>
        <v/>
      </c>
      <c r="J168" s="92" t="str">
        <f t="shared" ca="1" si="27"/>
        <v/>
      </c>
      <c r="K168" s="92" t="str">
        <f t="shared" ca="1" si="28"/>
        <v/>
      </c>
      <c r="L168" s="91" t="str">
        <f t="shared" ca="1" si="29"/>
        <v/>
      </c>
      <c r="M168" s="91" t="str">
        <f t="shared" ca="1" si="30"/>
        <v/>
      </c>
      <c r="N168" s="92" t="str">
        <f t="shared" ca="1" si="31"/>
        <v/>
      </c>
      <c r="O168" s="92" t="str">
        <f t="shared" ca="1" si="32"/>
        <v/>
      </c>
      <c r="Q168" s="90" t="str">
        <f t="array" ref="Q168">IF($C168="","",IFERROR(INDEX(tbLanTreinamentos[],MATCH(LARGE(IF(IF(tbLanTreinamentos[Nome]=$C168,tbLanTreinamentos[Treinamento])=Q$7,tbLanTreinamentos[Data de Validade]),1),tbLanTreinamentos[Data de Validade],0),5),""))</f>
        <v/>
      </c>
      <c r="R168" s="90" t="str">
        <f t="array" ref="R168">IF($C168="","",IFERROR(INDEX(tbLanTreinamentos[],MATCH(LARGE(IF(IF(tbLanTreinamentos[Nome]=$C168,tbLanTreinamentos[Treinamento])=R$7,tbLanTreinamentos[Data de Validade]),1),tbLanTreinamentos[Data de Validade],0),5),""))</f>
        <v/>
      </c>
      <c r="S168" s="90" t="str">
        <f t="array" ref="S168">IF($C168="","",IFERROR(INDEX(tbLanTreinamentos[],MATCH(LARGE(IF(IF(tbLanTreinamentos[Nome]=$C168,tbLanTreinamentos[Treinamento])=S$7,tbLanTreinamentos[Data de Validade]),1),tbLanTreinamentos[Data de Validade],0),5),""))</f>
        <v/>
      </c>
      <c r="T168" s="90" t="str">
        <f t="array" ref="T168">IF($C168="","",IFERROR(INDEX(tbLanTreinamentos[],MATCH(LARGE(IF(IF(tbLanTreinamentos[Nome]=$C168,tbLanTreinamentos[Treinamento])=T$7,tbLanTreinamentos[Data de Validade]),1),tbLanTreinamentos[Data de Validade],0),5),""))</f>
        <v/>
      </c>
      <c r="U168" s="90" t="str">
        <f t="array" ref="U168">IF($C168="","",IFERROR(INDEX(tbLanTreinamentos[],MATCH(LARGE(IF(IF(tbLanTreinamentos[Nome]=$C168,tbLanTreinamentos[Treinamento])=U$7,tbLanTreinamentos[Data de Validade]),1),tbLanTreinamentos[Data de Validade],0),5),""))</f>
        <v/>
      </c>
      <c r="V168" s="90" t="str">
        <f t="array" ref="V168">IF($C168="","",IFERROR(INDEX(tbLanTreinamentos[],MATCH(LARGE(IF(IF(tbLanTreinamentos[Nome]=$C168,tbLanTreinamentos[Treinamento])=V$7,tbLanTreinamentos[Data de Validade]),1),tbLanTreinamentos[Data de Validade],0),5),""))</f>
        <v/>
      </c>
      <c r="W168" s="90" t="str">
        <f t="array" ref="W168">IF($C168="","",IFERROR(INDEX(tbLanTreinamentos[],MATCH(LARGE(IF(IF(tbLanTreinamentos[Nome]=$C168,tbLanTreinamentos[Treinamento])=W$7,tbLanTreinamentos[Data de Validade]),1),tbLanTreinamentos[Data de Validade],0),5),""))</f>
        <v/>
      </c>
      <c r="X168" s="90" t="str">
        <f t="array" ref="X168">IF($C168="","",IFERROR(INDEX(tbLanTreinamentos[],MATCH(LARGE(IF(IF(tbLanTreinamentos[Nome]=$C168,tbLanTreinamentos[Treinamento])=X$7,tbLanTreinamentos[Data de Validade]),1),tbLanTreinamentos[Data de Validade],0),5),""))</f>
        <v/>
      </c>
      <c r="Y168" s="90" t="str">
        <f t="array" ref="Y168">IF($C168="","",IFERROR(INDEX(tbLanTreinamentos[],MATCH(LARGE(IF(IF(tbLanTreinamentos[Nome]=$C168,tbLanTreinamentos[Treinamento])=Y$7,tbLanTreinamentos[Data de Validade]),1),tbLanTreinamentos[Data de Validade],0),5),""))</f>
        <v/>
      </c>
      <c r="Z168" s="90" t="str">
        <f t="array" ref="Z168">IF($C168="","",IFERROR(INDEX(tbLanTreinamentos[],MATCH(LARGE(IF(IF(tbLanTreinamentos[Nome]=$C168,tbLanTreinamentos[Treinamento])=Z$7,tbLanTreinamentos[Data de Validade]),1),tbLanTreinamentos[Data de Validade],0),5),""))</f>
        <v/>
      </c>
    </row>
    <row r="169" spans="1:26" s="23" customFormat="1" ht="21.95" customHeight="1" x14ac:dyDescent="0.2">
      <c r="A169" s="8"/>
      <c r="B169" s="204">
        <v>162</v>
      </c>
      <c r="C169" s="241" t="str">
        <f>IF(CadFun!D169="","",CadFun!D169)</f>
        <v/>
      </c>
      <c r="D169" s="92" t="str">
        <f>IF($C169="","",IFERROR(INDEX(tbFuncionarios[],MATCH($C169,tbFuncionarios[Nome],0),2),""))</f>
        <v/>
      </c>
      <c r="E169" s="92" t="str">
        <f>IF($C169="","",IFERROR(INDEX(tbFuncionarios[],MATCH($C169,tbFuncionarios[Nome],0),23),""))</f>
        <v/>
      </c>
      <c r="F169" s="92" t="str">
        <f t="shared" ca="1" si="23"/>
        <v/>
      </c>
      <c r="G169" s="92" t="str">
        <f t="shared" ca="1" si="24"/>
        <v/>
      </c>
      <c r="H169" s="92" t="str">
        <f t="shared" ca="1" si="25"/>
        <v/>
      </c>
      <c r="I169" s="92" t="str">
        <f t="shared" ca="1" si="26"/>
        <v/>
      </c>
      <c r="J169" s="92" t="str">
        <f t="shared" ca="1" si="27"/>
        <v/>
      </c>
      <c r="K169" s="92" t="str">
        <f t="shared" ca="1" si="28"/>
        <v/>
      </c>
      <c r="L169" s="91" t="str">
        <f t="shared" ca="1" si="29"/>
        <v/>
      </c>
      <c r="M169" s="91" t="str">
        <f t="shared" ca="1" si="30"/>
        <v/>
      </c>
      <c r="N169" s="92" t="str">
        <f t="shared" ca="1" si="31"/>
        <v/>
      </c>
      <c r="O169" s="92" t="str">
        <f t="shared" ca="1" si="32"/>
        <v/>
      </c>
      <c r="Q169" s="90" t="str">
        <f t="array" ref="Q169">IF($C169="","",IFERROR(INDEX(tbLanTreinamentos[],MATCH(LARGE(IF(IF(tbLanTreinamentos[Nome]=$C169,tbLanTreinamentos[Treinamento])=Q$7,tbLanTreinamentos[Data de Validade]),1),tbLanTreinamentos[Data de Validade],0),5),""))</f>
        <v/>
      </c>
      <c r="R169" s="90" t="str">
        <f t="array" ref="R169">IF($C169="","",IFERROR(INDEX(tbLanTreinamentos[],MATCH(LARGE(IF(IF(tbLanTreinamentos[Nome]=$C169,tbLanTreinamentos[Treinamento])=R$7,tbLanTreinamentos[Data de Validade]),1),tbLanTreinamentos[Data de Validade],0),5),""))</f>
        <v/>
      </c>
      <c r="S169" s="90" t="str">
        <f t="array" ref="S169">IF($C169="","",IFERROR(INDEX(tbLanTreinamentos[],MATCH(LARGE(IF(IF(tbLanTreinamentos[Nome]=$C169,tbLanTreinamentos[Treinamento])=S$7,tbLanTreinamentos[Data de Validade]),1),tbLanTreinamentos[Data de Validade],0),5),""))</f>
        <v/>
      </c>
      <c r="T169" s="90" t="str">
        <f t="array" ref="T169">IF($C169="","",IFERROR(INDEX(tbLanTreinamentos[],MATCH(LARGE(IF(IF(tbLanTreinamentos[Nome]=$C169,tbLanTreinamentos[Treinamento])=T$7,tbLanTreinamentos[Data de Validade]),1),tbLanTreinamentos[Data de Validade],0),5),""))</f>
        <v/>
      </c>
      <c r="U169" s="90" t="str">
        <f t="array" ref="U169">IF($C169="","",IFERROR(INDEX(tbLanTreinamentos[],MATCH(LARGE(IF(IF(tbLanTreinamentos[Nome]=$C169,tbLanTreinamentos[Treinamento])=U$7,tbLanTreinamentos[Data de Validade]),1),tbLanTreinamentos[Data de Validade],0),5),""))</f>
        <v/>
      </c>
      <c r="V169" s="90" t="str">
        <f t="array" ref="V169">IF($C169="","",IFERROR(INDEX(tbLanTreinamentos[],MATCH(LARGE(IF(IF(tbLanTreinamentos[Nome]=$C169,tbLanTreinamentos[Treinamento])=V$7,tbLanTreinamentos[Data de Validade]),1),tbLanTreinamentos[Data de Validade],0),5),""))</f>
        <v/>
      </c>
      <c r="W169" s="90" t="str">
        <f t="array" ref="W169">IF($C169="","",IFERROR(INDEX(tbLanTreinamentos[],MATCH(LARGE(IF(IF(tbLanTreinamentos[Nome]=$C169,tbLanTreinamentos[Treinamento])=W$7,tbLanTreinamentos[Data de Validade]),1),tbLanTreinamentos[Data de Validade],0),5),""))</f>
        <v/>
      </c>
      <c r="X169" s="90" t="str">
        <f t="array" ref="X169">IF($C169="","",IFERROR(INDEX(tbLanTreinamentos[],MATCH(LARGE(IF(IF(tbLanTreinamentos[Nome]=$C169,tbLanTreinamentos[Treinamento])=X$7,tbLanTreinamentos[Data de Validade]),1),tbLanTreinamentos[Data de Validade],0),5),""))</f>
        <v/>
      </c>
      <c r="Y169" s="90" t="str">
        <f t="array" ref="Y169">IF($C169="","",IFERROR(INDEX(tbLanTreinamentos[],MATCH(LARGE(IF(IF(tbLanTreinamentos[Nome]=$C169,tbLanTreinamentos[Treinamento])=Y$7,tbLanTreinamentos[Data de Validade]),1),tbLanTreinamentos[Data de Validade],0),5),""))</f>
        <v/>
      </c>
      <c r="Z169" s="90" t="str">
        <f t="array" ref="Z169">IF($C169="","",IFERROR(INDEX(tbLanTreinamentos[],MATCH(LARGE(IF(IF(tbLanTreinamentos[Nome]=$C169,tbLanTreinamentos[Treinamento])=Z$7,tbLanTreinamentos[Data de Validade]),1),tbLanTreinamentos[Data de Validade],0),5),""))</f>
        <v/>
      </c>
    </row>
    <row r="170" spans="1:26" s="23" customFormat="1" ht="21.95" customHeight="1" x14ac:dyDescent="0.2">
      <c r="A170" s="8"/>
      <c r="B170" s="204">
        <v>163</v>
      </c>
      <c r="C170" s="241" t="str">
        <f>IF(CadFun!D170="","",CadFun!D170)</f>
        <v/>
      </c>
      <c r="D170" s="92" t="str">
        <f>IF($C170="","",IFERROR(INDEX(tbFuncionarios[],MATCH($C170,tbFuncionarios[Nome],0),2),""))</f>
        <v/>
      </c>
      <c r="E170" s="92" t="str">
        <f>IF($C170="","",IFERROR(INDEX(tbFuncionarios[],MATCH($C170,tbFuncionarios[Nome],0),23),""))</f>
        <v/>
      </c>
      <c r="F170" s="92" t="str">
        <f t="shared" ca="1" si="23"/>
        <v/>
      </c>
      <c r="G170" s="92" t="str">
        <f t="shared" ca="1" si="24"/>
        <v/>
      </c>
      <c r="H170" s="92" t="str">
        <f t="shared" ca="1" si="25"/>
        <v/>
      </c>
      <c r="I170" s="92" t="str">
        <f t="shared" ca="1" si="26"/>
        <v/>
      </c>
      <c r="J170" s="92" t="str">
        <f t="shared" ca="1" si="27"/>
        <v/>
      </c>
      <c r="K170" s="92" t="str">
        <f t="shared" ca="1" si="28"/>
        <v/>
      </c>
      <c r="L170" s="91" t="str">
        <f t="shared" ca="1" si="29"/>
        <v/>
      </c>
      <c r="M170" s="91" t="str">
        <f t="shared" ca="1" si="30"/>
        <v/>
      </c>
      <c r="N170" s="92" t="str">
        <f t="shared" ca="1" si="31"/>
        <v/>
      </c>
      <c r="O170" s="92" t="str">
        <f t="shared" ca="1" si="32"/>
        <v/>
      </c>
      <c r="Q170" s="90" t="str">
        <f t="array" ref="Q170">IF($C170="","",IFERROR(INDEX(tbLanTreinamentos[],MATCH(LARGE(IF(IF(tbLanTreinamentos[Nome]=$C170,tbLanTreinamentos[Treinamento])=Q$7,tbLanTreinamentos[Data de Validade]),1),tbLanTreinamentos[Data de Validade],0),5),""))</f>
        <v/>
      </c>
      <c r="R170" s="90" t="str">
        <f t="array" ref="R170">IF($C170="","",IFERROR(INDEX(tbLanTreinamentos[],MATCH(LARGE(IF(IF(tbLanTreinamentos[Nome]=$C170,tbLanTreinamentos[Treinamento])=R$7,tbLanTreinamentos[Data de Validade]),1),tbLanTreinamentos[Data de Validade],0),5),""))</f>
        <v/>
      </c>
      <c r="S170" s="90" t="str">
        <f t="array" ref="S170">IF($C170="","",IFERROR(INDEX(tbLanTreinamentos[],MATCH(LARGE(IF(IF(tbLanTreinamentos[Nome]=$C170,tbLanTreinamentos[Treinamento])=S$7,tbLanTreinamentos[Data de Validade]),1),tbLanTreinamentos[Data de Validade],0),5),""))</f>
        <v/>
      </c>
      <c r="T170" s="90" t="str">
        <f t="array" ref="T170">IF($C170="","",IFERROR(INDEX(tbLanTreinamentos[],MATCH(LARGE(IF(IF(tbLanTreinamentos[Nome]=$C170,tbLanTreinamentos[Treinamento])=T$7,tbLanTreinamentos[Data de Validade]),1),tbLanTreinamentos[Data de Validade],0),5),""))</f>
        <v/>
      </c>
      <c r="U170" s="90" t="str">
        <f t="array" ref="U170">IF($C170="","",IFERROR(INDEX(tbLanTreinamentos[],MATCH(LARGE(IF(IF(tbLanTreinamentos[Nome]=$C170,tbLanTreinamentos[Treinamento])=U$7,tbLanTreinamentos[Data de Validade]),1),tbLanTreinamentos[Data de Validade],0),5),""))</f>
        <v/>
      </c>
      <c r="V170" s="90" t="str">
        <f t="array" ref="V170">IF($C170="","",IFERROR(INDEX(tbLanTreinamentos[],MATCH(LARGE(IF(IF(tbLanTreinamentos[Nome]=$C170,tbLanTreinamentos[Treinamento])=V$7,tbLanTreinamentos[Data de Validade]),1),tbLanTreinamentos[Data de Validade],0),5),""))</f>
        <v/>
      </c>
      <c r="W170" s="90" t="str">
        <f t="array" ref="W170">IF($C170="","",IFERROR(INDEX(tbLanTreinamentos[],MATCH(LARGE(IF(IF(tbLanTreinamentos[Nome]=$C170,tbLanTreinamentos[Treinamento])=W$7,tbLanTreinamentos[Data de Validade]),1),tbLanTreinamentos[Data de Validade],0),5),""))</f>
        <v/>
      </c>
      <c r="X170" s="90" t="str">
        <f t="array" ref="X170">IF($C170="","",IFERROR(INDEX(tbLanTreinamentos[],MATCH(LARGE(IF(IF(tbLanTreinamentos[Nome]=$C170,tbLanTreinamentos[Treinamento])=X$7,tbLanTreinamentos[Data de Validade]),1),tbLanTreinamentos[Data de Validade],0),5),""))</f>
        <v/>
      </c>
      <c r="Y170" s="90" t="str">
        <f t="array" ref="Y170">IF($C170="","",IFERROR(INDEX(tbLanTreinamentos[],MATCH(LARGE(IF(IF(tbLanTreinamentos[Nome]=$C170,tbLanTreinamentos[Treinamento])=Y$7,tbLanTreinamentos[Data de Validade]),1),tbLanTreinamentos[Data de Validade],0),5),""))</f>
        <v/>
      </c>
      <c r="Z170" s="90" t="str">
        <f t="array" ref="Z170">IF($C170="","",IFERROR(INDEX(tbLanTreinamentos[],MATCH(LARGE(IF(IF(tbLanTreinamentos[Nome]=$C170,tbLanTreinamentos[Treinamento])=Z$7,tbLanTreinamentos[Data de Validade]),1),tbLanTreinamentos[Data de Validade],0),5),""))</f>
        <v/>
      </c>
    </row>
    <row r="171" spans="1:26" s="23" customFormat="1" ht="21.95" customHeight="1" x14ac:dyDescent="0.2">
      <c r="A171" s="8"/>
      <c r="B171" s="204">
        <v>164</v>
      </c>
      <c r="C171" s="241" t="str">
        <f>IF(CadFun!D171="","",CadFun!D171)</f>
        <v/>
      </c>
      <c r="D171" s="92" t="str">
        <f>IF($C171="","",IFERROR(INDEX(tbFuncionarios[],MATCH($C171,tbFuncionarios[Nome],0),2),""))</f>
        <v/>
      </c>
      <c r="E171" s="92" t="str">
        <f>IF($C171="","",IFERROR(INDEX(tbFuncionarios[],MATCH($C171,tbFuncionarios[Nome],0),23),""))</f>
        <v/>
      </c>
      <c r="F171" s="92" t="str">
        <f t="shared" ca="1" si="23"/>
        <v/>
      </c>
      <c r="G171" s="92" t="str">
        <f t="shared" ca="1" si="24"/>
        <v/>
      </c>
      <c r="H171" s="92" t="str">
        <f t="shared" ca="1" si="25"/>
        <v/>
      </c>
      <c r="I171" s="92" t="str">
        <f t="shared" ca="1" si="26"/>
        <v/>
      </c>
      <c r="J171" s="92" t="str">
        <f t="shared" ca="1" si="27"/>
        <v/>
      </c>
      <c r="K171" s="92" t="str">
        <f t="shared" ca="1" si="28"/>
        <v/>
      </c>
      <c r="L171" s="91" t="str">
        <f t="shared" ca="1" si="29"/>
        <v/>
      </c>
      <c r="M171" s="91" t="str">
        <f t="shared" ca="1" si="30"/>
        <v/>
      </c>
      <c r="N171" s="92" t="str">
        <f t="shared" ca="1" si="31"/>
        <v/>
      </c>
      <c r="O171" s="92" t="str">
        <f t="shared" ca="1" si="32"/>
        <v/>
      </c>
      <c r="Q171" s="90" t="str">
        <f t="array" ref="Q171">IF($C171="","",IFERROR(INDEX(tbLanTreinamentos[],MATCH(LARGE(IF(IF(tbLanTreinamentos[Nome]=$C171,tbLanTreinamentos[Treinamento])=Q$7,tbLanTreinamentos[Data de Validade]),1),tbLanTreinamentos[Data de Validade],0),5),""))</f>
        <v/>
      </c>
      <c r="R171" s="90" t="str">
        <f t="array" ref="R171">IF($C171="","",IFERROR(INDEX(tbLanTreinamentos[],MATCH(LARGE(IF(IF(tbLanTreinamentos[Nome]=$C171,tbLanTreinamentos[Treinamento])=R$7,tbLanTreinamentos[Data de Validade]),1),tbLanTreinamentos[Data de Validade],0),5),""))</f>
        <v/>
      </c>
      <c r="S171" s="90" t="str">
        <f t="array" ref="S171">IF($C171="","",IFERROR(INDEX(tbLanTreinamentos[],MATCH(LARGE(IF(IF(tbLanTreinamentos[Nome]=$C171,tbLanTreinamentos[Treinamento])=S$7,tbLanTreinamentos[Data de Validade]),1),tbLanTreinamentos[Data de Validade],0),5),""))</f>
        <v/>
      </c>
      <c r="T171" s="90" t="str">
        <f t="array" ref="T171">IF($C171="","",IFERROR(INDEX(tbLanTreinamentos[],MATCH(LARGE(IF(IF(tbLanTreinamentos[Nome]=$C171,tbLanTreinamentos[Treinamento])=T$7,tbLanTreinamentos[Data de Validade]),1),tbLanTreinamentos[Data de Validade],0),5),""))</f>
        <v/>
      </c>
      <c r="U171" s="90" t="str">
        <f t="array" ref="U171">IF($C171="","",IFERROR(INDEX(tbLanTreinamentos[],MATCH(LARGE(IF(IF(tbLanTreinamentos[Nome]=$C171,tbLanTreinamentos[Treinamento])=U$7,tbLanTreinamentos[Data de Validade]),1),tbLanTreinamentos[Data de Validade],0),5),""))</f>
        <v/>
      </c>
      <c r="V171" s="90" t="str">
        <f t="array" ref="V171">IF($C171="","",IFERROR(INDEX(tbLanTreinamentos[],MATCH(LARGE(IF(IF(tbLanTreinamentos[Nome]=$C171,tbLanTreinamentos[Treinamento])=V$7,tbLanTreinamentos[Data de Validade]),1),tbLanTreinamentos[Data de Validade],0),5),""))</f>
        <v/>
      </c>
      <c r="W171" s="90" t="str">
        <f t="array" ref="W171">IF($C171="","",IFERROR(INDEX(tbLanTreinamentos[],MATCH(LARGE(IF(IF(tbLanTreinamentos[Nome]=$C171,tbLanTreinamentos[Treinamento])=W$7,tbLanTreinamentos[Data de Validade]),1),tbLanTreinamentos[Data de Validade],0),5),""))</f>
        <v/>
      </c>
      <c r="X171" s="90" t="str">
        <f t="array" ref="X171">IF($C171="","",IFERROR(INDEX(tbLanTreinamentos[],MATCH(LARGE(IF(IF(tbLanTreinamentos[Nome]=$C171,tbLanTreinamentos[Treinamento])=X$7,tbLanTreinamentos[Data de Validade]),1),tbLanTreinamentos[Data de Validade],0),5),""))</f>
        <v/>
      </c>
      <c r="Y171" s="90" t="str">
        <f t="array" ref="Y171">IF($C171="","",IFERROR(INDEX(tbLanTreinamentos[],MATCH(LARGE(IF(IF(tbLanTreinamentos[Nome]=$C171,tbLanTreinamentos[Treinamento])=Y$7,tbLanTreinamentos[Data de Validade]),1),tbLanTreinamentos[Data de Validade],0),5),""))</f>
        <v/>
      </c>
      <c r="Z171" s="90" t="str">
        <f t="array" ref="Z171">IF($C171="","",IFERROR(INDEX(tbLanTreinamentos[],MATCH(LARGE(IF(IF(tbLanTreinamentos[Nome]=$C171,tbLanTreinamentos[Treinamento])=Z$7,tbLanTreinamentos[Data de Validade]),1),tbLanTreinamentos[Data de Validade],0),5),""))</f>
        <v/>
      </c>
    </row>
    <row r="172" spans="1:26" s="23" customFormat="1" ht="21.95" customHeight="1" x14ac:dyDescent="0.2">
      <c r="A172" s="8"/>
      <c r="B172" s="204">
        <v>165</v>
      </c>
      <c r="C172" s="241" t="str">
        <f>IF(CadFun!D172="","",CadFun!D172)</f>
        <v/>
      </c>
      <c r="D172" s="92" t="str">
        <f>IF($C172="","",IFERROR(INDEX(tbFuncionarios[],MATCH($C172,tbFuncionarios[Nome],0),2),""))</f>
        <v/>
      </c>
      <c r="E172" s="92" t="str">
        <f>IF($C172="","",IFERROR(INDEX(tbFuncionarios[],MATCH($C172,tbFuncionarios[Nome],0),23),""))</f>
        <v/>
      </c>
      <c r="F172" s="92" t="str">
        <f t="shared" ca="1" si="23"/>
        <v/>
      </c>
      <c r="G172" s="92" t="str">
        <f t="shared" ca="1" si="24"/>
        <v/>
      </c>
      <c r="H172" s="92" t="str">
        <f t="shared" ca="1" si="25"/>
        <v/>
      </c>
      <c r="I172" s="92" t="str">
        <f t="shared" ca="1" si="26"/>
        <v/>
      </c>
      <c r="J172" s="92" t="str">
        <f t="shared" ca="1" si="27"/>
        <v/>
      </c>
      <c r="K172" s="92" t="str">
        <f t="shared" ca="1" si="28"/>
        <v/>
      </c>
      <c r="L172" s="91" t="str">
        <f t="shared" ca="1" si="29"/>
        <v/>
      </c>
      <c r="M172" s="91" t="str">
        <f t="shared" ca="1" si="30"/>
        <v/>
      </c>
      <c r="N172" s="92" t="str">
        <f t="shared" ca="1" si="31"/>
        <v/>
      </c>
      <c r="O172" s="92" t="str">
        <f t="shared" ca="1" si="32"/>
        <v/>
      </c>
      <c r="Q172" s="90" t="str">
        <f t="array" ref="Q172">IF($C172="","",IFERROR(INDEX(tbLanTreinamentos[],MATCH(LARGE(IF(IF(tbLanTreinamentos[Nome]=$C172,tbLanTreinamentos[Treinamento])=Q$7,tbLanTreinamentos[Data de Validade]),1),tbLanTreinamentos[Data de Validade],0),5),""))</f>
        <v/>
      </c>
      <c r="R172" s="90" t="str">
        <f t="array" ref="R172">IF($C172="","",IFERROR(INDEX(tbLanTreinamentos[],MATCH(LARGE(IF(IF(tbLanTreinamentos[Nome]=$C172,tbLanTreinamentos[Treinamento])=R$7,tbLanTreinamentos[Data de Validade]),1),tbLanTreinamentos[Data de Validade],0),5),""))</f>
        <v/>
      </c>
      <c r="S172" s="90" t="str">
        <f t="array" ref="S172">IF($C172="","",IFERROR(INDEX(tbLanTreinamentos[],MATCH(LARGE(IF(IF(tbLanTreinamentos[Nome]=$C172,tbLanTreinamentos[Treinamento])=S$7,tbLanTreinamentos[Data de Validade]),1),tbLanTreinamentos[Data de Validade],0),5),""))</f>
        <v/>
      </c>
      <c r="T172" s="90" t="str">
        <f t="array" ref="T172">IF($C172="","",IFERROR(INDEX(tbLanTreinamentos[],MATCH(LARGE(IF(IF(tbLanTreinamentos[Nome]=$C172,tbLanTreinamentos[Treinamento])=T$7,tbLanTreinamentos[Data de Validade]),1),tbLanTreinamentos[Data de Validade],0),5),""))</f>
        <v/>
      </c>
      <c r="U172" s="90" t="str">
        <f t="array" ref="U172">IF($C172="","",IFERROR(INDEX(tbLanTreinamentos[],MATCH(LARGE(IF(IF(tbLanTreinamentos[Nome]=$C172,tbLanTreinamentos[Treinamento])=U$7,tbLanTreinamentos[Data de Validade]),1),tbLanTreinamentos[Data de Validade],0),5),""))</f>
        <v/>
      </c>
      <c r="V172" s="90" t="str">
        <f t="array" ref="V172">IF($C172="","",IFERROR(INDEX(tbLanTreinamentos[],MATCH(LARGE(IF(IF(tbLanTreinamentos[Nome]=$C172,tbLanTreinamentos[Treinamento])=V$7,tbLanTreinamentos[Data de Validade]),1),tbLanTreinamentos[Data de Validade],0),5),""))</f>
        <v/>
      </c>
      <c r="W172" s="90" t="str">
        <f t="array" ref="W172">IF($C172="","",IFERROR(INDEX(tbLanTreinamentos[],MATCH(LARGE(IF(IF(tbLanTreinamentos[Nome]=$C172,tbLanTreinamentos[Treinamento])=W$7,tbLanTreinamentos[Data de Validade]),1),tbLanTreinamentos[Data de Validade],0),5),""))</f>
        <v/>
      </c>
      <c r="X172" s="90" t="str">
        <f t="array" ref="X172">IF($C172="","",IFERROR(INDEX(tbLanTreinamentos[],MATCH(LARGE(IF(IF(tbLanTreinamentos[Nome]=$C172,tbLanTreinamentos[Treinamento])=X$7,tbLanTreinamentos[Data de Validade]),1),tbLanTreinamentos[Data de Validade],0),5),""))</f>
        <v/>
      </c>
      <c r="Y172" s="90" t="str">
        <f t="array" ref="Y172">IF($C172="","",IFERROR(INDEX(tbLanTreinamentos[],MATCH(LARGE(IF(IF(tbLanTreinamentos[Nome]=$C172,tbLanTreinamentos[Treinamento])=Y$7,tbLanTreinamentos[Data de Validade]),1),tbLanTreinamentos[Data de Validade],0),5),""))</f>
        <v/>
      </c>
      <c r="Z172" s="90" t="str">
        <f t="array" ref="Z172">IF($C172="","",IFERROR(INDEX(tbLanTreinamentos[],MATCH(LARGE(IF(IF(tbLanTreinamentos[Nome]=$C172,tbLanTreinamentos[Treinamento])=Z$7,tbLanTreinamentos[Data de Validade]),1),tbLanTreinamentos[Data de Validade],0),5),""))</f>
        <v/>
      </c>
    </row>
    <row r="173" spans="1:26" s="23" customFormat="1" ht="21.95" customHeight="1" x14ac:dyDescent="0.2">
      <c r="A173" s="8"/>
      <c r="B173" s="204">
        <v>166</v>
      </c>
      <c r="C173" s="241" t="str">
        <f>IF(CadFun!D173="","",CadFun!D173)</f>
        <v/>
      </c>
      <c r="D173" s="92" t="str">
        <f>IF($C173="","",IFERROR(INDEX(tbFuncionarios[],MATCH($C173,tbFuncionarios[Nome],0),2),""))</f>
        <v/>
      </c>
      <c r="E173" s="92" t="str">
        <f>IF($C173="","",IFERROR(INDEX(tbFuncionarios[],MATCH($C173,tbFuncionarios[Nome],0),23),""))</f>
        <v/>
      </c>
      <c r="F173" s="92" t="str">
        <f t="shared" ca="1" si="23"/>
        <v/>
      </c>
      <c r="G173" s="92" t="str">
        <f t="shared" ca="1" si="24"/>
        <v/>
      </c>
      <c r="H173" s="92" t="str">
        <f t="shared" ca="1" si="25"/>
        <v/>
      </c>
      <c r="I173" s="92" t="str">
        <f t="shared" ca="1" si="26"/>
        <v/>
      </c>
      <c r="J173" s="92" t="str">
        <f t="shared" ca="1" si="27"/>
        <v/>
      </c>
      <c r="K173" s="92" t="str">
        <f t="shared" ca="1" si="28"/>
        <v/>
      </c>
      <c r="L173" s="91" t="str">
        <f t="shared" ca="1" si="29"/>
        <v/>
      </c>
      <c r="M173" s="91" t="str">
        <f t="shared" ca="1" si="30"/>
        <v/>
      </c>
      <c r="N173" s="92" t="str">
        <f t="shared" ca="1" si="31"/>
        <v/>
      </c>
      <c r="O173" s="92" t="str">
        <f t="shared" ca="1" si="32"/>
        <v/>
      </c>
      <c r="Q173" s="90" t="str">
        <f t="array" ref="Q173">IF($C173="","",IFERROR(INDEX(tbLanTreinamentos[],MATCH(LARGE(IF(IF(tbLanTreinamentos[Nome]=$C173,tbLanTreinamentos[Treinamento])=Q$7,tbLanTreinamentos[Data de Validade]),1),tbLanTreinamentos[Data de Validade],0),5),""))</f>
        <v/>
      </c>
      <c r="R173" s="90" t="str">
        <f t="array" ref="R173">IF($C173="","",IFERROR(INDEX(tbLanTreinamentos[],MATCH(LARGE(IF(IF(tbLanTreinamentos[Nome]=$C173,tbLanTreinamentos[Treinamento])=R$7,tbLanTreinamentos[Data de Validade]),1),tbLanTreinamentos[Data de Validade],0),5),""))</f>
        <v/>
      </c>
      <c r="S173" s="90" t="str">
        <f t="array" ref="S173">IF($C173="","",IFERROR(INDEX(tbLanTreinamentos[],MATCH(LARGE(IF(IF(tbLanTreinamentos[Nome]=$C173,tbLanTreinamentos[Treinamento])=S$7,tbLanTreinamentos[Data de Validade]),1),tbLanTreinamentos[Data de Validade],0),5),""))</f>
        <v/>
      </c>
      <c r="T173" s="90" t="str">
        <f t="array" ref="T173">IF($C173="","",IFERROR(INDEX(tbLanTreinamentos[],MATCH(LARGE(IF(IF(tbLanTreinamentos[Nome]=$C173,tbLanTreinamentos[Treinamento])=T$7,tbLanTreinamentos[Data de Validade]),1),tbLanTreinamentos[Data de Validade],0),5),""))</f>
        <v/>
      </c>
      <c r="U173" s="90" t="str">
        <f t="array" ref="U173">IF($C173="","",IFERROR(INDEX(tbLanTreinamentos[],MATCH(LARGE(IF(IF(tbLanTreinamentos[Nome]=$C173,tbLanTreinamentos[Treinamento])=U$7,tbLanTreinamentos[Data de Validade]),1),tbLanTreinamentos[Data de Validade],0),5),""))</f>
        <v/>
      </c>
      <c r="V173" s="90" t="str">
        <f t="array" ref="V173">IF($C173="","",IFERROR(INDEX(tbLanTreinamentos[],MATCH(LARGE(IF(IF(tbLanTreinamentos[Nome]=$C173,tbLanTreinamentos[Treinamento])=V$7,tbLanTreinamentos[Data de Validade]),1),tbLanTreinamentos[Data de Validade],0),5),""))</f>
        <v/>
      </c>
      <c r="W173" s="90" t="str">
        <f t="array" ref="W173">IF($C173="","",IFERROR(INDEX(tbLanTreinamentos[],MATCH(LARGE(IF(IF(tbLanTreinamentos[Nome]=$C173,tbLanTreinamentos[Treinamento])=W$7,tbLanTreinamentos[Data de Validade]),1),tbLanTreinamentos[Data de Validade],0),5),""))</f>
        <v/>
      </c>
      <c r="X173" s="90" t="str">
        <f t="array" ref="X173">IF($C173="","",IFERROR(INDEX(tbLanTreinamentos[],MATCH(LARGE(IF(IF(tbLanTreinamentos[Nome]=$C173,tbLanTreinamentos[Treinamento])=X$7,tbLanTreinamentos[Data de Validade]),1),tbLanTreinamentos[Data de Validade],0),5),""))</f>
        <v/>
      </c>
      <c r="Y173" s="90" t="str">
        <f t="array" ref="Y173">IF($C173="","",IFERROR(INDEX(tbLanTreinamentos[],MATCH(LARGE(IF(IF(tbLanTreinamentos[Nome]=$C173,tbLanTreinamentos[Treinamento])=Y$7,tbLanTreinamentos[Data de Validade]),1),tbLanTreinamentos[Data de Validade],0),5),""))</f>
        <v/>
      </c>
      <c r="Z173" s="90" t="str">
        <f t="array" ref="Z173">IF($C173="","",IFERROR(INDEX(tbLanTreinamentos[],MATCH(LARGE(IF(IF(tbLanTreinamentos[Nome]=$C173,tbLanTreinamentos[Treinamento])=Z$7,tbLanTreinamentos[Data de Validade]),1),tbLanTreinamentos[Data de Validade],0),5),""))</f>
        <v/>
      </c>
    </row>
    <row r="174" spans="1:26" s="23" customFormat="1" ht="21.95" customHeight="1" x14ac:dyDescent="0.2">
      <c r="A174" s="8"/>
      <c r="B174" s="204">
        <v>167</v>
      </c>
      <c r="C174" s="241" t="str">
        <f>IF(CadFun!D174="","",CadFun!D174)</f>
        <v/>
      </c>
      <c r="D174" s="92" t="str">
        <f>IF($C174="","",IFERROR(INDEX(tbFuncionarios[],MATCH($C174,tbFuncionarios[Nome],0),2),""))</f>
        <v/>
      </c>
      <c r="E174" s="92" t="str">
        <f>IF($C174="","",IFERROR(INDEX(tbFuncionarios[],MATCH($C174,tbFuncionarios[Nome],0),23),""))</f>
        <v/>
      </c>
      <c r="F174" s="92" t="str">
        <f t="shared" ca="1" si="23"/>
        <v/>
      </c>
      <c r="G174" s="92" t="str">
        <f t="shared" ca="1" si="24"/>
        <v/>
      </c>
      <c r="H174" s="92" t="str">
        <f t="shared" ca="1" si="25"/>
        <v/>
      </c>
      <c r="I174" s="92" t="str">
        <f t="shared" ca="1" si="26"/>
        <v/>
      </c>
      <c r="J174" s="92" t="str">
        <f t="shared" ca="1" si="27"/>
        <v/>
      </c>
      <c r="K174" s="92" t="str">
        <f t="shared" ca="1" si="28"/>
        <v/>
      </c>
      <c r="L174" s="91" t="str">
        <f t="shared" ca="1" si="29"/>
        <v/>
      </c>
      <c r="M174" s="91" t="str">
        <f t="shared" ca="1" si="30"/>
        <v/>
      </c>
      <c r="N174" s="92" t="str">
        <f t="shared" ca="1" si="31"/>
        <v/>
      </c>
      <c r="O174" s="92" t="str">
        <f t="shared" ca="1" si="32"/>
        <v/>
      </c>
      <c r="Q174" s="90" t="str">
        <f t="array" ref="Q174">IF($C174="","",IFERROR(INDEX(tbLanTreinamentos[],MATCH(LARGE(IF(IF(tbLanTreinamentos[Nome]=$C174,tbLanTreinamentos[Treinamento])=Q$7,tbLanTreinamentos[Data de Validade]),1),tbLanTreinamentos[Data de Validade],0),5),""))</f>
        <v/>
      </c>
      <c r="R174" s="90" t="str">
        <f t="array" ref="R174">IF($C174="","",IFERROR(INDEX(tbLanTreinamentos[],MATCH(LARGE(IF(IF(tbLanTreinamentos[Nome]=$C174,tbLanTreinamentos[Treinamento])=R$7,tbLanTreinamentos[Data de Validade]),1),tbLanTreinamentos[Data de Validade],0),5),""))</f>
        <v/>
      </c>
      <c r="S174" s="90" t="str">
        <f t="array" ref="S174">IF($C174="","",IFERROR(INDEX(tbLanTreinamentos[],MATCH(LARGE(IF(IF(tbLanTreinamentos[Nome]=$C174,tbLanTreinamentos[Treinamento])=S$7,tbLanTreinamentos[Data de Validade]),1),tbLanTreinamentos[Data de Validade],0),5),""))</f>
        <v/>
      </c>
      <c r="T174" s="90" t="str">
        <f t="array" ref="T174">IF($C174="","",IFERROR(INDEX(tbLanTreinamentos[],MATCH(LARGE(IF(IF(tbLanTreinamentos[Nome]=$C174,tbLanTreinamentos[Treinamento])=T$7,tbLanTreinamentos[Data de Validade]),1),tbLanTreinamentos[Data de Validade],0),5),""))</f>
        <v/>
      </c>
      <c r="U174" s="90" t="str">
        <f t="array" ref="U174">IF($C174="","",IFERROR(INDEX(tbLanTreinamentos[],MATCH(LARGE(IF(IF(tbLanTreinamentos[Nome]=$C174,tbLanTreinamentos[Treinamento])=U$7,tbLanTreinamentos[Data de Validade]),1),tbLanTreinamentos[Data de Validade],0),5),""))</f>
        <v/>
      </c>
      <c r="V174" s="90" t="str">
        <f t="array" ref="V174">IF($C174="","",IFERROR(INDEX(tbLanTreinamentos[],MATCH(LARGE(IF(IF(tbLanTreinamentos[Nome]=$C174,tbLanTreinamentos[Treinamento])=V$7,tbLanTreinamentos[Data de Validade]),1),tbLanTreinamentos[Data de Validade],0),5),""))</f>
        <v/>
      </c>
      <c r="W174" s="90" t="str">
        <f t="array" ref="W174">IF($C174="","",IFERROR(INDEX(tbLanTreinamentos[],MATCH(LARGE(IF(IF(tbLanTreinamentos[Nome]=$C174,tbLanTreinamentos[Treinamento])=W$7,tbLanTreinamentos[Data de Validade]),1),tbLanTreinamentos[Data de Validade],0),5),""))</f>
        <v/>
      </c>
      <c r="X174" s="90" t="str">
        <f t="array" ref="X174">IF($C174="","",IFERROR(INDEX(tbLanTreinamentos[],MATCH(LARGE(IF(IF(tbLanTreinamentos[Nome]=$C174,tbLanTreinamentos[Treinamento])=X$7,tbLanTreinamentos[Data de Validade]),1),tbLanTreinamentos[Data de Validade],0),5),""))</f>
        <v/>
      </c>
      <c r="Y174" s="90" t="str">
        <f t="array" ref="Y174">IF($C174="","",IFERROR(INDEX(tbLanTreinamentos[],MATCH(LARGE(IF(IF(tbLanTreinamentos[Nome]=$C174,tbLanTreinamentos[Treinamento])=Y$7,tbLanTreinamentos[Data de Validade]),1),tbLanTreinamentos[Data de Validade],0),5),""))</f>
        <v/>
      </c>
      <c r="Z174" s="90" t="str">
        <f t="array" ref="Z174">IF($C174="","",IFERROR(INDEX(tbLanTreinamentos[],MATCH(LARGE(IF(IF(tbLanTreinamentos[Nome]=$C174,tbLanTreinamentos[Treinamento])=Z$7,tbLanTreinamentos[Data de Validade]),1),tbLanTreinamentos[Data de Validade],0),5),""))</f>
        <v/>
      </c>
    </row>
    <row r="175" spans="1:26" s="23" customFormat="1" ht="21.95" customHeight="1" x14ac:dyDescent="0.2">
      <c r="A175" s="8"/>
      <c r="B175" s="204">
        <v>168</v>
      </c>
      <c r="C175" s="241" t="str">
        <f>IF(CadFun!D175="","",CadFun!D175)</f>
        <v/>
      </c>
      <c r="D175" s="92" t="str">
        <f>IF($C175="","",IFERROR(INDEX(tbFuncionarios[],MATCH($C175,tbFuncionarios[Nome],0),2),""))</f>
        <v/>
      </c>
      <c r="E175" s="92" t="str">
        <f>IF($C175="","",IFERROR(INDEX(tbFuncionarios[],MATCH($C175,tbFuncionarios[Nome],0),23),""))</f>
        <v/>
      </c>
      <c r="F175" s="92" t="str">
        <f t="shared" ca="1" si="23"/>
        <v/>
      </c>
      <c r="G175" s="92" t="str">
        <f t="shared" ca="1" si="24"/>
        <v/>
      </c>
      <c r="H175" s="92" t="str">
        <f t="shared" ca="1" si="25"/>
        <v/>
      </c>
      <c r="I175" s="92" t="str">
        <f t="shared" ca="1" si="26"/>
        <v/>
      </c>
      <c r="J175" s="92" t="str">
        <f t="shared" ca="1" si="27"/>
        <v/>
      </c>
      <c r="K175" s="92" t="str">
        <f t="shared" ca="1" si="28"/>
        <v/>
      </c>
      <c r="L175" s="91" t="str">
        <f t="shared" ca="1" si="29"/>
        <v/>
      </c>
      <c r="M175" s="91" t="str">
        <f t="shared" ca="1" si="30"/>
        <v/>
      </c>
      <c r="N175" s="92" t="str">
        <f t="shared" ca="1" si="31"/>
        <v/>
      </c>
      <c r="O175" s="92" t="str">
        <f t="shared" ca="1" si="32"/>
        <v/>
      </c>
      <c r="Q175" s="90" t="str">
        <f t="array" ref="Q175">IF($C175="","",IFERROR(INDEX(tbLanTreinamentos[],MATCH(LARGE(IF(IF(tbLanTreinamentos[Nome]=$C175,tbLanTreinamentos[Treinamento])=Q$7,tbLanTreinamentos[Data de Validade]),1),tbLanTreinamentos[Data de Validade],0),5),""))</f>
        <v/>
      </c>
      <c r="R175" s="90" t="str">
        <f t="array" ref="R175">IF($C175="","",IFERROR(INDEX(tbLanTreinamentos[],MATCH(LARGE(IF(IF(tbLanTreinamentos[Nome]=$C175,tbLanTreinamentos[Treinamento])=R$7,tbLanTreinamentos[Data de Validade]),1),tbLanTreinamentos[Data de Validade],0),5),""))</f>
        <v/>
      </c>
      <c r="S175" s="90" t="str">
        <f t="array" ref="S175">IF($C175="","",IFERROR(INDEX(tbLanTreinamentos[],MATCH(LARGE(IF(IF(tbLanTreinamentos[Nome]=$C175,tbLanTreinamentos[Treinamento])=S$7,tbLanTreinamentos[Data de Validade]),1),tbLanTreinamentos[Data de Validade],0),5),""))</f>
        <v/>
      </c>
      <c r="T175" s="90" t="str">
        <f t="array" ref="T175">IF($C175="","",IFERROR(INDEX(tbLanTreinamentos[],MATCH(LARGE(IF(IF(tbLanTreinamentos[Nome]=$C175,tbLanTreinamentos[Treinamento])=T$7,tbLanTreinamentos[Data de Validade]),1),tbLanTreinamentos[Data de Validade],0),5),""))</f>
        <v/>
      </c>
      <c r="U175" s="90" t="str">
        <f t="array" ref="U175">IF($C175="","",IFERROR(INDEX(tbLanTreinamentos[],MATCH(LARGE(IF(IF(tbLanTreinamentos[Nome]=$C175,tbLanTreinamentos[Treinamento])=U$7,tbLanTreinamentos[Data de Validade]),1),tbLanTreinamentos[Data de Validade],0),5),""))</f>
        <v/>
      </c>
      <c r="V175" s="90" t="str">
        <f t="array" ref="V175">IF($C175="","",IFERROR(INDEX(tbLanTreinamentos[],MATCH(LARGE(IF(IF(tbLanTreinamentos[Nome]=$C175,tbLanTreinamentos[Treinamento])=V$7,tbLanTreinamentos[Data de Validade]),1),tbLanTreinamentos[Data de Validade],0),5),""))</f>
        <v/>
      </c>
      <c r="W175" s="90" t="str">
        <f t="array" ref="W175">IF($C175="","",IFERROR(INDEX(tbLanTreinamentos[],MATCH(LARGE(IF(IF(tbLanTreinamentos[Nome]=$C175,tbLanTreinamentos[Treinamento])=W$7,tbLanTreinamentos[Data de Validade]),1),tbLanTreinamentos[Data de Validade],0),5),""))</f>
        <v/>
      </c>
      <c r="X175" s="90" t="str">
        <f t="array" ref="X175">IF($C175="","",IFERROR(INDEX(tbLanTreinamentos[],MATCH(LARGE(IF(IF(tbLanTreinamentos[Nome]=$C175,tbLanTreinamentos[Treinamento])=X$7,tbLanTreinamentos[Data de Validade]),1),tbLanTreinamentos[Data de Validade],0),5),""))</f>
        <v/>
      </c>
      <c r="Y175" s="90" t="str">
        <f t="array" ref="Y175">IF($C175="","",IFERROR(INDEX(tbLanTreinamentos[],MATCH(LARGE(IF(IF(tbLanTreinamentos[Nome]=$C175,tbLanTreinamentos[Treinamento])=Y$7,tbLanTreinamentos[Data de Validade]),1),tbLanTreinamentos[Data de Validade],0),5),""))</f>
        <v/>
      </c>
      <c r="Z175" s="90" t="str">
        <f t="array" ref="Z175">IF($C175="","",IFERROR(INDEX(tbLanTreinamentos[],MATCH(LARGE(IF(IF(tbLanTreinamentos[Nome]=$C175,tbLanTreinamentos[Treinamento])=Z$7,tbLanTreinamentos[Data de Validade]),1),tbLanTreinamentos[Data de Validade],0),5),""))</f>
        <v/>
      </c>
    </row>
    <row r="176" spans="1:26" s="23" customFormat="1" ht="21.95" customHeight="1" x14ac:dyDescent="0.2">
      <c r="A176" s="8"/>
      <c r="B176" s="204">
        <v>169</v>
      </c>
      <c r="C176" s="241" t="str">
        <f>IF(CadFun!D176="","",CadFun!D176)</f>
        <v/>
      </c>
      <c r="D176" s="92" t="str">
        <f>IF($C176="","",IFERROR(INDEX(tbFuncionarios[],MATCH($C176,tbFuncionarios[Nome],0),2),""))</f>
        <v/>
      </c>
      <c r="E176" s="92" t="str">
        <f>IF($C176="","",IFERROR(INDEX(tbFuncionarios[],MATCH($C176,tbFuncionarios[Nome],0),23),""))</f>
        <v/>
      </c>
      <c r="F176" s="92" t="str">
        <f t="shared" ca="1" si="23"/>
        <v/>
      </c>
      <c r="G176" s="92" t="str">
        <f t="shared" ca="1" si="24"/>
        <v/>
      </c>
      <c r="H176" s="92" t="str">
        <f t="shared" ca="1" si="25"/>
        <v/>
      </c>
      <c r="I176" s="92" t="str">
        <f t="shared" ca="1" si="26"/>
        <v/>
      </c>
      <c r="J176" s="92" t="str">
        <f t="shared" ca="1" si="27"/>
        <v/>
      </c>
      <c r="K176" s="92" t="str">
        <f t="shared" ca="1" si="28"/>
        <v/>
      </c>
      <c r="L176" s="91" t="str">
        <f t="shared" ca="1" si="29"/>
        <v/>
      </c>
      <c r="M176" s="91" t="str">
        <f t="shared" ca="1" si="30"/>
        <v/>
      </c>
      <c r="N176" s="92" t="str">
        <f t="shared" ca="1" si="31"/>
        <v/>
      </c>
      <c r="O176" s="92" t="str">
        <f t="shared" ca="1" si="32"/>
        <v/>
      </c>
      <c r="Q176" s="90" t="str">
        <f t="array" ref="Q176">IF($C176="","",IFERROR(INDEX(tbLanTreinamentos[],MATCH(LARGE(IF(IF(tbLanTreinamentos[Nome]=$C176,tbLanTreinamentos[Treinamento])=Q$7,tbLanTreinamentos[Data de Validade]),1),tbLanTreinamentos[Data de Validade],0),5),""))</f>
        <v/>
      </c>
      <c r="R176" s="90" t="str">
        <f t="array" ref="R176">IF($C176="","",IFERROR(INDEX(tbLanTreinamentos[],MATCH(LARGE(IF(IF(tbLanTreinamentos[Nome]=$C176,tbLanTreinamentos[Treinamento])=R$7,tbLanTreinamentos[Data de Validade]),1),tbLanTreinamentos[Data de Validade],0),5),""))</f>
        <v/>
      </c>
      <c r="S176" s="90" t="str">
        <f t="array" ref="S176">IF($C176="","",IFERROR(INDEX(tbLanTreinamentos[],MATCH(LARGE(IF(IF(tbLanTreinamentos[Nome]=$C176,tbLanTreinamentos[Treinamento])=S$7,tbLanTreinamentos[Data de Validade]),1),tbLanTreinamentos[Data de Validade],0),5),""))</f>
        <v/>
      </c>
      <c r="T176" s="90" t="str">
        <f t="array" ref="T176">IF($C176="","",IFERROR(INDEX(tbLanTreinamentos[],MATCH(LARGE(IF(IF(tbLanTreinamentos[Nome]=$C176,tbLanTreinamentos[Treinamento])=T$7,tbLanTreinamentos[Data de Validade]),1),tbLanTreinamentos[Data de Validade],0),5),""))</f>
        <v/>
      </c>
      <c r="U176" s="90" t="str">
        <f t="array" ref="U176">IF($C176="","",IFERROR(INDEX(tbLanTreinamentos[],MATCH(LARGE(IF(IF(tbLanTreinamentos[Nome]=$C176,tbLanTreinamentos[Treinamento])=U$7,tbLanTreinamentos[Data de Validade]),1),tbLanTreinamentos[Data de Validade],0),5),""))</f>
        <v/>
      </c>
      <c r="V176" s="90" t="str">
        <f t="array" ref="V176">IF($C176="","",IFERROR(INDEX(tbLanTreinamentos[],MATCH(LARGE(IF(IF(tbLanTreinamentos[Nome]=$C176,tbLanTreinamentos[Treinamento])=V$7,tbLanTreinamentos[Data de Validade]),1),tbLanTreinamentos[Data de Validade],0),5),""))</f>
        <v/>
      </c>
      <c r="W176" s="90" t="str">
        <f t="array" ref="W176">IF($C176="","",IFERROR(INDEX(tbLanTreinamentos[],MATCH(LARGE(IF(IF(tbLanTreinamentos[Nome]=$C176,tbLanTreinamentos[Treinamento])=W$7,tbLanTreinamentos[Data de Validade]),1),tbLanTreinamentos[Data de Validade],0),5),""))</f>
        <v/>
      </c>
      <c r="X176" s="90" t="str">
        <f t="array" ref="X176">IF($C176="","",IFERROR(INDEX(tbLanTreinamentos[],MATCH(LARGE(IF(IF(tbLanTreinamentos[Nome]=$C176,tbLanTreinamentos[Treinamento])=X$7,tbLanTreinamentos[Data de Validade]),1),tbLanTreinamentos[Data de Validade],0),5),""))</f>
        <v/>
      </c>
      <c r="Y176" s="90" t="str">
        <f t="array" ref="Y176">IF($C176="","",IFERROR(INDEX(tbLanTreinamentos[],MATCH(LARGE(IF(IF(tbLanTreinamentos[Nome]=$C176,tbLanTreinamentos[Treinamento])=Y$7,tbLanTreinamentos[Data de Validade]),1),tbLanTreinamentos[Data de Validade],0),5),""))</f>
        <v/>
      </c>
      <c r="Z176" s="90" t="str">
        <f t="array" ref="Z176">IF($C176="","",IFERROR(INDEX(tbLanTreinamentos[],MATCH(LARGE(IF(IF(tbLanTreinamentos[Nome]=$C176,tbLanTreinamentos[Treinamento])=Z$7,tbLanTreinamentos[Data de Validade]),1),tbLanTreinamentos[Data de Validade],0),5),""))</f>
        <v/>
      </c>
    </row>
    <row r="177" spans="1:26" s="23" customFormat="1" ht="21.95" customHeight="1" x14ac:dyDescent="0.2">
      <c r="A177" s="8"/>
      <c r="B177" s="204">
        <v>170</v>
      </c>
      <c r="C177" s="241" t="str">
        <f>IF(CadFun!D177="","",CadFun!D177)</f>
        <v/>
      </c>
      <c r="D177" s="92" t="str">
        <f>IF($C177="","",IFERROR(INDEX(tbFuncionarios[],MATCH($C177,tbFuncionarios[Nome],0),2),""))</f>
        <v/>
      </c>
      <c r="E177" s="92" t="str">
        <f>IF($C177="","",IFERROR(INDEX(tbFuncionarios[],MATCH($C177,tbFuncionarios[Nome],0),23),""))</f>
        <v/>
      </c>
      <c r="F177" s="92" t="str">
        <f t="shared" ca="1" si="23"/>
        <v/>
      </c>
      <c r="G177" s="92" t="str">
        <f t="shared" ca="1" si="24"/>
        <v/>
      </c>
      <c r="H177" s="92" t="str">
        <f t="shared" ca="1" si="25"/>
        <v/>
      </c>
      <c r="I177" s="92" t="str">
        <f t="shared" ca="1" si="26"/>
        <v/>
      </c>
      <c r="J177" s="92" t="str">
        <f t="shared" ca="1" si="27"/>
        <v/>
      </c>
      <c r="K177" s="92" t="str">
        <f t="shared" ca="1" si="28"/>
        <v/>
      </c>
      <c r="L177" s="91" t="str">
        <f t="shared" ca="1" si="29"/>
        <v/>
      </c>
      <c r="M177" s="91" t="str">
        <f t="shared" ca="1" si="30"/>
        <v/>
      </c>
      <c r="N177" s="92" t="str">
        <f t="shared" ca="1" si="31"/>
        <v/>
      </c>
      <c r="O177" s="92" t="str">
        <f t="shared" ca="1" si="32"/>
        <v/>
      </c>
      <c r="Q177" s="90" t="str">
        <f t="array" ref="Q177">IF($C177="","",IFERROR(INDEX(tbLanTreinamentos[],MATCH(LARGE(IF(IF(tbLanTreinamentos[Nome]=$C177,tbLanTreinamentos[Treinamento])=Q$7,tbLanTreinamentos[Data de Validade]),1),tbLanTreinamentos[Data de Validade],0),5),""))</f>
        <v/>
      </c>
      <c r="R177" s="90" t="str">
        <f t="array" ref="R177">IF($C177="","",IFERROR(INDEX(tbLanTreinamentos[],MATCH(LARGE(IF(IF(tbLanTreinamentos[Nome]=$C177,tbLanTreinamentos[Treinamento])=R$7,tbLanTreinamentos[Data de Validade]),1),tbLanTreinamentos[Data de Validade],0),5),""))</f>
        <v/>
      </c>
      <c r="S177" s="90" t="str">
        <f t="array" ref="S177">IF($C177="","",IFERROR(INDEX(tbLanTreinamentos[],MATCH(LARGE(IF(IF(tbLanTreinamentos[Nome]=$C177,tbLanTreinamentos[Treinamento])=S$7,tbLanTreinamentos[Data de Validade]),1),tbLanTreinamentos[Data de Validade],0),5),""))</f>
        <v/>
      </c>
      <c r="T177" s="90" t="str">
        <f t="array" ref="T177">IF($C177="","",IFERROR(INDEX(tbLanTreinamentos[],MATCH(LARGE(IF(IF(tbLanTreinamentos[Nome]=$C177,tbLanTreinamentos[Treinamento])=T$7,tbLanTreinamentos[Data de Validade]),1),tbLanTreinamentos[Data de Validade],0),5),""))</f>
        <v/>
      </c>
      <c r="U177" s="90" t="str">
        <f t="array" ref="U177">IF($C177="","",IFERROR(INDEX(tbLanTreinamentos[],MATCH(LARGE(IF(IF(tbLanTreinamentos[Nome]=$C177,tbLanTreinamentos[Treinamento])=U$7,tbLanTreinamentos[Data de Validade]),1),tbLanTreinamentos[Data de Validade],0),5),""))</f>
        <v/>
      </c>
      <c r="V177" s="90" t="str">
        <f t="array" ref="V177">IF($C177="","",IFERROR(INDEX(tbLanTreinamentos[],MATCH(LARGE(IF(IF(tbLanTreinamentos[Nome]=$C177,tbLanTreinamentos[Treinamento])=V$7,tbLanTreinamentos[Data de Validade]),1),tbLanTreinamentos[Data de Validade],0),5),""))</f>
        <v/>
      </c>
      <c r="W177" s="90" t="str">
        <f t="array" ref="W177">IF($C177="","",IFERROR(INDEX(tbLanTreinamentos[],MATCH(LARGE(IF(IF(tbLanTreinamentos[Nome]=$C177,tbLanTreinamentos[Treinamento])=W$7,tbLanTreinamentos[Data de Validade]),1),tbLanTreinamentos[Data de Validade],0),5),""))</f>
        <v/>
      </c>
      <c r="X177" s="90" t="str">
        <f t="array" ref="X177">IF($C177="","",IFERROR(INDEX(tbLanTreinamentos[],MATCH(LARGE(IF(IF(tbLanTreinamentos[Nome]=$C177,tbLanTreinamentos[Treinamento])=X$7,tbLanTreinamentos[Data de Validade]),1),tbLanTreinamentos[Data de Validade],0),5),""))</f>
        <v/>
      </c>
      <c r="Y177" s="90" t="str">
        <f t="array" ref="Y177">IF($C177="","",IFERROR(INDEX(tbLanTreinamentos[],MATCH(LARGE(IF(IF(tbLanTreinamentos[Nome]=$C177,tbLanTreinamentos[Treinamento])=Y$7,tbLanTreinamentos[Data de Validade]),1),tbLanTreinamentos[Data de Validade],0),5),""))</f>
        <v/>
      </c>
      <c r="Z177" s="90" t="str">
        <f t="array" ref="Z177">IF($C177="","",IFERROR(INDEX(tbLanTreinamentos[],MATCH(LARGE(IF(IF(tbLanTreinamentos[Nome]=$C177,tbLanTreinamentos[Treinamento])=Z$7,tbLanTreinamentos[Data de Validade]),1),tbLanTreinamentos[Data de Validade],0),5),""))</f>
        <v/>
      </c>
    </row>
    <row r="178" spans="1:26" s="23" customFormat="1" ht="21.95" customHeight="1" x14ac:dyDescent="0.2">
      <c r="A178" s="8"/>
      <c r="B178" s="204">
        <v>171</v>
      </c>
      <c r="C178" s="241" t="str">
        <f>IF(CadFun!D178="","",CadFun!D178)</f>
        <v/>
      </c>
      <c r="D178" s="92" t="str">
        <f>IF($C178="","",IFERROR(INDEX(tbFuncionarios[],MATCH($C178,tbFuncionarios[Nome],0),2),""))</f>
        <v/>
      </c>
      <c r="E178" s="92" t="str">
        <f>IF($C178="","",IFERROR(INDEX(tbFuncionarios[],MATCH($C178,tbFuncionarios[Nome],0),23),""))</f>
        <v/>
      </c>
      <c r="F178" s="92" t="str">
        <f t="shared" ca="1" si="23"/>
        <v/>
      </c>
      <c r="G178" s="92" t="str">
        <f t="shared" ca="1" si="24"/>
        <v/>
      </c>
      <c r="H178" s="92" t="str">
        <f t="shared" ca="1" si="25"/>
        <v/>
      </c>
      <c r="I178" s="92" t="str">
        <f t="shared" ca="1" si="26"/>
        <v/>
      </c>
      <c r="J178" s="92" t="str">
        <f t="shared" ca="1" si="27"/>
        <v/>
      </c>
      <c r="K178" s="92" t="str">
        <f t="shared" ca="1" si="28"/>
        <v/>
      </c>
      <c r="L178" s="91" t="str">
        <f t="shared" ca="1" si="29"/>
        <v/>
      </c>
      <c r="M178" s="91" t="str">
        <f t="shared" ca="1" si="30"/>
        <v/>
      </c>
      <c r="N178" s="92" t="str">
        <f t="shared" ca="1" si="31"/>
        <v/>
      </c>
      <c r="O178" s="92" t="str">
        <f t="shared" ca="1" si="32"/>
        <v/>
      </c>
      <c r="Q178" s="90" t="str">
        <f t="array" ref="Q178">IF($C178="","",IFERROR(INDEX(tbLanTreinamentos[],MATCH(LARGE(IF(IF(tbLanTreinamentos[Nome]=$C178,tbLanTreinamentos[Treinamento])=Q$7,tbLanTreinamentos[Data de Validade]),1),tbLanTreinamentos[Data de Validade],0),5),""))</f>
        <v/>
      </c>
      <c r="R178" s="90" t="str">
        <f t="array" ref="R178">IF($C178="","",IFERROR(INDEX(tbLanTreinamentos[],MATCH(LARGE(IF(IF(tbLanTreinamentos[Nome]=$C178,tbLanTreinamentos[Treinamento])=R$7,tbLanTreinamentos[Data de Validade]),1),tbLanTreinamentos[Data de Validade],0),5),""))</f>
        <v/>
      </c>
      <c r="S178" s="90" t="str">
        <f t="array" ref="S178">IF($C178="","",IFERROR(INDEX(tbLanTreinamentos[],MATCH(LARGE(IF(IF(tbLanTreinamentos[Nome]=$C178,tbLanTreinamentos[Treinamento])=S$7,tbLanTreinamentos[Data de Validade]),1),tbLanTreinamentos[Data de Validade],0),5),""))</f>
        <v/>
      </c>
      <c r="T178" s="90" t="str">
        <f t="array" ref="T178">IF($C178="","",IFERROR(INDEX(tbLanTreinamentos[],MATCH(LARGE(IF(IF(tbLanTreinamentos[Nome]=$C178,tbLanTreinamentos[Treinamento])=T$7,tbLanTreinamentos[Data de Validade]),1),tbLanTreinamentos[Data de Validade],0),5),""))</f>
        <v/>
      </c>
      <c r="U178" s="90" t="str">
        <f t="array" ref="U178">IF($C178="","",IFERROR(INDEX(tbLanTreinamentos[],MATCH(LARGE(IF(IF(tbLanTreinamentos[Nome]=$C178,tbLanTreinamentos[Treinamento])=U$7,tbLanTreinamentos[Data de Validade]),1),tbLanTreinamentos[Data de Validade],0),5),""))</f>
        <v/>
      </c>
      <c r="V178" s="90" t="str">
        <f t="array" ref="V178">IF($C178="","",IFERROR(INDEX(tbLanTreinamentos[],MATCH(LARGE(IF(IF(tbLanTreinamentos[Nome]=$C178,tbLanTreinamentos[Treinamento])=V$7,tbLanTreinamentos[Data de Validade]),1),tbLanTreinamentos[Data de Validade],0),5),""))</f>
        <v/>
      </c>
      <c r="W178" s="90" t="str">
        <f t="array" ref="W178">IF($C178="","",IFERROR(INDEX(tbLanTreinamentos[],MATCH(LARGE(IF(IF(tbLanTreinamentos[Nome]=$C178,tbLanTreinamentos[Treinamento])=W$7,tbLanTreinamentos[Data de Validade]),1),tbLanTreinamentos[Data de Validade],0),5),""))</f>
        <v/>
      </c>
      <c r="X178" s="90" t="str">
        <f t="array" ref="X178">IF($C178="","",IFERROR(INDEX(tbLanTreinamentos[],MATCH(LARGE(IF(IF(tbLanTreinamentos[Nome]=$C178,tbLanTreinamentos[Treinamento])=X$7,tbLanTreinamentos[Data de Validade]),1),tbLanTreinamentos[Data de Validade],0),5),""))</f>
        <v/>
      </c>
      <c r="Y178" s="90" t="str">
        <f t="array" ref="Y178">IF($C178="","",IFERROR(INDEX(tbLanTreinamentos[],MATCH(LARGE(IF(IF(tbLanTreinamentos[Nome]=$C178,tbLanTreinamentos[Treinamento])=Y$7,tbLanTreinamentos[Data de Validade]),1),tbLanTreinamentos[Data de Validade],0),5),""))</f>
        <v/>
      </c>
      <c r="Z178" s="90" t="str">
        <f t="array" ref="Z178">IF($C178="","",IFERROR(INDEX(tbLanTreinamentos[],MATCH(LARGE(IF(IF(tbLanTreinamentos[Nome]=$C178,tbLanTreinamentos[Treinamento])=Z$7,tbLanTreinamentos[Data de Validade]),1),tbLanTreinamentos[Data de Validade],0),5),""))</f>
        <v/>
      </c>
    </row>
    <row r="179" spans="1:26" s="23" customFormat="1" ht="21.95" customHeight="1" x14ac:dyDescent="0.2">
      <c r="A179" s="8"/>
      <c r="B179" s="204">
        <v>172</v>
      </c>
      <c r="C179" s="241" t="str">
        <f>IF(CadFun!D179="","",CadFun!D179)</f>
        <v/>
      </c>
      <c r="D179" s="92" t="str">
        <f>IF($C179="","",IFERROR(INDEX(tbFuncionarios[],MATCH($C179,tbFuncionarios[Nome],0),2),""))</f>
        <v/>
      </c>
      <c r="E179" s="92" t="str">
        <f>IF($C179="","",IFERROR(INDEX(tbFuncionarios[],MATCH($C179,tbFuncionarios[Nome],0),23),""))</f>
        <v/>
      </c>
      <c r="F179" s="92" t="str">
        <f t="shared" ca="1" si="23"/>
        <v/>
      </c>
      <c r="G179" s="92" t="str">
        <f t="shared" ca="1" si="24"/>
        <v/>
      </c>
      <c r="H179" s="92" t="str">
        <f t="shared" ca="1" si="25"/>
        <v/>
      </c>
      <c r="I179" s="92" t="str">
        <f t="shared" ca="1" si="26"/>
        <v/>
      </c>
      <c r="J179" s="92" t="str">
        <f t="shared" ca="1" si="27"/>
        <v/>
      </c>
      <c r="K179" s="92" t="str">
        <f t="shared" ca="1" si="28"/>
        <v/>
      </c>
      <c r="L179" s="91" t="str">
        <f t="shared" ca="1" si="29"/>
        <v/>
      </c>
      <c r="M179" s="91" t="str">
        <f t="shared" ca="1" si="30"/>
        <v/>
      </c>
      <c r="N179" s="92" t="str">
        <f t="shared" ca="1" si="31"/>
        <v/>
      </c>
      <c r="O179" s="92" t="str">
        <f t="shared" ca="1" si="32"/>
        <v/>
      </c>
      <c r="Q179" s="90" t="str">
        <f t="array" ref="Q179">IF($C179="","",IFERROR(INDEX(tbLanTreinamentos[],MATCH(LARGE(IF(IF(tbLanTreinamentos[Nome]=$C179,tbLanTreinamentos[Treinamento])=Q$7,tbLanTreinamentos[Data de Validade]),1),tbLanTreinamentos[Data de Validade],0),5),""))</f>
        <v/>
      </c>
      <c r="R179" s="90" t="str">
        <f t="array" ref="R179">IF($C179="","",IFERROR(INDEX(tbLanTreinamentos[],MATCH(LARGE(IF(IF(tbLanTreinamentos[Nome]=$C179,tbLanTreinamentos[Treinamento])=R$7,tbLanTreinamentos[Data de Validade]),1),tbLanTreinamentos[Data de Validade],0),5),""))</f>
        <v/>
      </c>
      <c r="S179" s="90" t="str">
        <f t="array" ref="S179">IF($C179="","",IFERROR(INDEX(tbLanTreinamentos[],MATCH(LARGE(IF(IF(tbLanTreinamentos[Nome]=$C179,tbLanTreinamentos[Treinamento])=S$7,tbLanTreinamentos[Data de Validade]),1),tbLanTreinamentos[Data de Validade],0),5),""))</f>
        <v/>
      </c>
      <c r="T179" s="90" t="str">
        <f t="array" ref="T179">IF($C179="","",IFERROR(INDEX(tbLanTreinamentos[],MATCH(LARGE(IF(IF(tbLanTreinamentos[Nome]=$C179,tbLanTreinamentos[Treinamento])=T$7,tbLanTreinamentos[Data de Validade]),1),tbLanTreinamentos[Data de Validade],0),5),""))</f>
        <v/>
      </c>
      <c r="U179" s="90" t="str">
        <f t="array" ref="U179">IF($C179="","",IFERROR(INDEX(tbLanTreinamentos[],MATCH(LARGE(IF(IF(tbLanTreinamentos[Nome]=$C179,tbLanTreinamentos[Treinamento])=U$7,tbLanTreinamentos[Data de Validade]),1),tbLanTreinamentos[Data de Validade],0),5),""))</f>
        <v/>
      </c>
      <c r="V179" s="90" t="str">
        <f t="array" ref="V179">IF($C179="","",IFERROR(INDEX(tbLanTreinamentos[],MATCH(LARGE(IF(IF(tbLanTreinamentos[Nome]=$C179,tbLanTreinamentos[Treinamento])=V$7,tbLanTreinamentos[Data de Validade]),1),tbLanTreinamentos[Data de Validade],0),5),""))</f>
        <v/>
      </c>
      <c r="W179" s="90" t="str">
        <f t="array" ref="W179">IF($C179="","",IFERROR(INDEX(tbLanTreinamentos[],MATCH(LARGE(IF(IF(tbLanTreinamentos[Nome]=$C179,tbLanTreinamentos[Treinamento])=W$7,tbLanTreinamentos[Data de Validade]),1),tbLanTreinamentos[Data de Validade],0),5),""))</f>
        <v/>
      </c>
      <c r="X179" s="90" t="str">
        <f t="array" ref="X179">IF($C179="","",IFERROR(INDEX(tbLanTreinamentos[],MATCH(LARGE(IF(IF(tbLanTreinamentos[Nome]=$C179,tbLanTreinamentos[Treinamento])=X$7,tbLanTreinamentos[Data de Validade]),1),tbLanTreinamentos[Data de Validade],0),5),""))</f>
        <v/>
      </c>
      <c r="Y179" s="90" t="str">
        <f t="array" ref="Y179">IF($C179="","",IFERROR(INDEX(tbLanTreinamentos[],MATCH(LARGE(IF(IF(tbLanTreinamentos[Nome]=$C179,tbLanTreinamentos[Treinamento])=Y$7,tbLanTreinamentos[Data de Validade]),1),tbLanTreinamentos[Data de Validade],0),5),""))</f>
        <v/>
      </c>
      <c r="Z179" s="90" t="str">
        <f t="array" ref="Z179">IF($C179="","",IFERROR(INDEX(tbLanTreinamentos[],MATCH(LARGE(IF(IF(tbLanTreinamentos[Nome]=$C179,tbLanTreinamentos[Treinamento])=Z$7,tbLanTreinamentos[Data de Validade]),1),tbLanTreinamentos[Data de Validade],0),5),""))</f>
        <v/>
      </c>
    </row>
    <row r="180" spans="1:26" s="23" customFormat="1" ht="21.95" customHeight="1" x14ac:dyDescent="0.2">
      <c r="A180" s="8"/>
      <c r="B180" s="204">
        <v>173</v>
      </c>
      <c r="C180" s="241" t="str">
        <f>IF(CadFun!D180="","",CadFun!D180)</f>
        <v/>
      </c>
      <c r="D180" s="92" t="str">
        <f>IF($C180="","",IFERROR(INDEX(tbFuncionarios[],MATCH($C180,tbFuncionarios[Nome],0),2),""))</f>
        <v/>
      </c>
      <c r="E180" s="92" t="str">
        <f>IF($C180="","",IFERROR(INDEX(tbFuncionarios[],MATCH($C180,tbFuncionarios[Nome],0),23),""))</f>
        <v/>
      </c>
      <c r="F180" s="92" t="str">
        <f t="shared" ca="1" si="23"/>
        <v/>
      </c>
      <c r="G180" s="92" t="str">
        <f t="shared" ca="1" si="24"/>
        <v/>
      </c>
      <c r="H180" s="92" t="str">
        <f t="shared" ca="1" si="25"/>
        <v/>
      </c>
      <c r="I180" s="92" t="str">
        <f t="shared" ca="1" si="26"/>
        <v/>
      </c>
      <c r="J180" s="92" t="str">
        <f t="shared" ca="1" si="27"/>
        <v/>
      </c>
      <c r="K180" s="92" t="str">
        <f t="shared" ca="1" si="28"/>
        <v/>
      </c>
      <c r="L180" s="91" t="str">
        <f t="shared" ca="1" si="29"/>
        <v/>
      </c>
      <c r="M180" s="91" t="str">
        <f t="shared" ca="1" si="30"/>
        <v/>
      </c>
      <c r="N180" s="92" t="str">
        <f t="shared" ca="1" si="31"/>
        <v/>
      </c>
      <c r="O180" s="92" t="str">
        <f t="shared" ca="1" si="32"/>
        <v/>
      </c>
      <c r="Q180" s="90" t="str">
        <f t="array" ref="Q180">IF($C180="","",IFERROR(INDEX(tbLanTreinamentos[],MATCH(LARGE(IF(IF(tbLanTreinamentos[Nome]=$C180,tbLanTreinamentos[Treinamento])=Q$7,tbLanTreinamentos[Data de Validade]),1),tbLanTreinamentos[Data de Validade],0),5),""))</f>
        <v/>
      </c>
      <c r="R180" s="90" t="str">
        <f t="array" ref="R180">IF($C180="","",IFERROR(INDEX(tbLanTreinamentos[],MATCH(LARGE(IF(IF(tbLanTreinamentos[Nome]=$C180,tbLanTreinamentos[Treinamento])=R$7,tbLanTreinamentos[Data de Validade]),1),tbLanTreinamentos[Data de Validade],0),5),""))</f>
        <v/>
      </c>
      <c r="S180" s="90" t="str">
        <f t="array" ref="S180">IF($C180="","",IFERROR(INDEX(tbLanTreinamentos[],MATCH(LARGE(IF(IF(tbLanTreinamentos[Nome]=$C180,tbLanTreinamentos[Treinamento])=S$7,tbLanTreinamentos[Data de Validade]),1),tbLanTreinamentos[Data de Validade],0),5),""))</f>
        <v/>
      </c>
      <c r="T180" s="90" t="str">
        <f t="array" ref="T180">IF($C180="","",IFERROR(INDEX(tbLanTreinamentos[],MATCH(LARGE(IF(IF(tbLanTreinamentos[Nome]=$C180,tbLanTreinamentos[Treinamento])=T$7,tbLanTreinamentos[Data de Validade]),1),tbLanTreinamentos[Data de Validade],0),5),""))</f>
        <v/>
      </c>
      <c r="U180" s="90" t="str">
        <f t="array" ref="U180">IF($C180="","",IFERROR(INDEX(tbLanTreinamentos[],MATCH(LARGE(IF(IF(tbLanTreinamentos[Nome]=$C180,tbLanTreinamentos[Treinamento])=U$7,tbLanTreinamentos[Data de Validade]),1),tbLanTreinamentos[Data de Validade],0),5),""))</f>
        <v/>
      </c>
      <c r="V180" s="90" t="str">
        <f t="array" ref="V180">IF($C180="","",IFERROR(INDEX(tbLanTreinamentos[],MATCH(LARGE(IF(IF(tbLanTreinamentos[Nome]=$C180,tbLanTreinamentos[Treinamento])=V$7,tbLanTreinamentos[Data de Validade]),1),tbLanTreinamentos[Data de Validade],0),5),""))</f>
        <v/>
      </c>
      <c r="W180" s="90" t="str">
        <f t="array" ref="W180">IF($C180="","",IFERROR(INDEX(tbLanTreinamentos[],MATCH(LARGE(IF(IF(tbLanTreinamentos[Nome]=$C180,tbLanTreinamentos[Treinamento])=W$7,tbLanTreinamentos[Data de Validade]),1),tbLanTreinamentos[Data de Validade],0),5),""))</f>
        <v/>
      </c>
      <c r="X180" s="90" t="str">
        <f t="array" ref="X180">IF($C180="","",IFERROR(INDEX(tbLanTreinamentos[],MATCH(LARGE(IF(IF(tbLanTreinamentos[Nome]=$C180,tbLanTreinamentos[Treinamento])=X$7,tbLanTreinamentos[Data de Validade]),1),tbLanTreinamentos[Data de Validade],0),5),""))</f>
        <v/>
      </c>
      <c r="Y180" s="90" t="str">
        <f t="array" ref="Y180">IF($C180="","",IFERROR(INDEX(tbLanTreinamentos[],MATCH(LARGE(IF(IF(tbLanTreinamentos[Nome]=$C180,tbLanTreinamentos[Treinamento])=Y$7,tbLanTreinamentos[Data de Validade]),1),tbLanTreinamentos[Data de Validade],0),5),""))</f>
        <v/>
      </c>
      <c r="Z180" s="90" t="str">
        <f t="array" ref="Z180">IF($C180="","",IFERROR(INDEX(tbLanTreinamentos[],MATCH(LARGE(IF(IF(tbLanTreinamentos[Nome]=$C180,tbLanTreinamentos[Treinamento])=Z$7,tbLanTreinamentos[Data de Validade]),1),tbLanTreinamentos[Data de Validade],0),5),""))</f>
        <v/>
      </c>
    </row>
    <row r="181" spans="1:26" s="23" customFormat="1" ht="21.95" customHeight="1" x14ac:dyDescent="0.2">
      <c r="A181" s="8"/>
      <c r="B181" s="204">
        <v>174</v>
      </c>
      <c r="C181" s="241" t="str">
        <f>IF(CadFun!D181="","",CadFun!D181)</f>
        <v/>
      </c>
      <c r="D181" s="92" t="str">
        <f>IF($C181="","",IFERROR(INDEX(tbFuncionarios[],MATCH($C181,tbFuncionarios[Nome],0),2),""))</f>
        <v/>
      </c>
      <c r="E181" s="92" t="str">
        <f>IF($C181="","",IFERROR(INDEX(tbFuncionarios[],MATCH($C181,tbFuncionarios[Nome],0),23),""))</f>
        <v/>
      </c>
      <c r="F181" s="92" t="str">
        <f t="shared" ca="1" si="23"/>
        <v/>
      </c>
      <c r="G181" s="92" t="str">
        <f t="shared" ca="1" si="24"/>
        <v/>
      </c>
      <c r="H181" s="92" t="str">
        <f t="shared" ca="1" si="25"/>
        <v/>
      </c>
      <c r="I181" s="92" t="str">
        <f t="shared" ca="1" si="26"/>
        <v/>
      </c>
      <c r="J181" s="92" t="str">
        <f t="shared" ca="1" si="27"/>
        <v/>
      </c>
      <c r="K181" s="92" t="str">
        <f t="shared" ca="1" si="28"/>
        <v/>
      </c>
      <c r="L181" s="91" t="str">
        <f t="shared" ca="1" si="29"/>
        <v/>
      </c>
      <c r="M181" s="91" t="str">
        <f t="shared" ca="1" si="30"/>
        <v/>
      </c>
      <c r="N181" s="92" t="str">
        <f t="shared" ca="1" si="31"/>
        <v/>
      </c>
      <c r="O181" s="92" t="str">
        <f t="shared" ca="1" si="32"/>
        <v/>
      </c>
      <c r="Q181" s="90" t="str">
        <f t="array" ref="Q181">IF($C181="","",IFERROR(INDEX(tbLanTreinamentos[],MATCH(LARGE(IF(IF(tbLanTreinamentos[Nome]=$C181,tbLanTreinamentos[Treinamento])=Q$7,tbLanTreinamentos[Data de Validade]),1),tbLanTreinamentos[Data de Validade],0),5),""))</f>
        <v/>
      </c>
      <c r="R181" s="90" t="str">
        <f t="array" ref="R181">IF($C181="","",IFERROR(INDEX(tbLanTreinamentos[],MATCH(LARGE(IF(IF(tbLanTreinamentos[Nome]=$C181,tbLanTreinamentos[Treinamento])=R$7,tbLanTreinamentos[Data de Validade]),1),tbLanTreinamentos[Data de Validade],0),5),""))</f>
        <v/>
      </c>
      <c r="S181" s="90" t="str">
        <f t="array" ref="S181">IF($C181="","",IFERROR(INDEX(tbLanTreinamentos[],MATCH(LARGE(IF(IF(tbLanTreinamentos[Nome]=$C181,tbLanTreinamentos[Treinamento])=S$7,tbLanTreinamentos[Data de Validade]),1),tbLanTreinamentos[Data de Validade],0),5),""))</f>
        <v/>
      </c>
      <c r="T181" s="90" t="str">
        <f t="array" ref="T181">IF($C181="","",IFERROR(INDEX(tbLanTreinamentos[],MATCH(LARGE(IF(IF(tbLanTreinamentos[Nome]=$C181,tbLanTreinamentos[Treinamento])=T$7,tbLanTreinamentos[Data de Validade]),1),tbLanTreinamentos[Data de Validade],0),5),""))</f>
        <v/>
      </c>
      <c r="U181" s="90" t="str">
        <f t="array" ref="U181">IF($C181="","",IFERROR(INDEX(tbLanTreinamentos[],MATCH(LARGE(IF(IF(tbLanTreinamentos[Nome]=$C181,tbLanTreinamentos[Treinamento])=U$7,tbLanTreinamentos[Data de Validade]),1),tbLanTreinamentos[Data de Validade],0),5),""))</f>
        <v/>
      </c>
      <c r="V181" s="90" t="str">
        <f t="array" ref="V181">IF($C181="","",IFERROR(INDEX(tbLanTreinamentos[],MATCH(LARGE(IF(IF(tbLanTreinamentos[Nome]=$C181,tbLanTreinamentos[Treinamento])=V$7,tbLanTreinamentos[Data de Validade]),1),tbLanTreinamentos[Data de Validade],0),5),""))</f>
        <v/>
      </c>
      <c r="W181" s="90" t="str">
        <f t="array" ref="W181">IF($C181="","",IFERROR(INDEX(tbLanTreinamentos[],MATCH(LARGE(IF(IF(tbLanTreinamentos[Nome]=$C181,tbLanTreinamentos[Treinamento])=W$7,tbLanTreinamentos[Data de Validade]),1),tbLanTreinamentos[Data de Validade],0),5),""))</f>
        <v/>
      </c>
      <c r="X181" s="90" t="str">
        <f t="array" ref="X181">IF($C181="","",IFERROR(INDEX(tbLanTreinamentos[],MATCH(LARGE(IF(IF(tbLanTreinamentos[Nome]=$C181,tbLanTreinamentos[Treinamento])=X$7,tbLanTreinamentos[Data de Validade]),1),tbLanTreinamentos[Data de Validade],0),5),""))</f>
        <v/>
      </c>
      <c r="Y181" s="90" t="str">
        <f t="array" ref="Y181">IF($C181="","",IFERROR(INDEX(tbLanTreinamentos[],MATCH(LARGE(IF(IF(tbLanTreinamentos[Nome]=$C181,tbLanTreinamentos[Treinamento])=Y$7,tbLanTreinamentos[Data de Validade]),1),tbLanTreinamentos[Data de Validade],0),5),""))</f>
        <v/>
      </c>
      <c r="Z181" s="90" t="str">
        <f t="array" ref="Z181">IF($C181="","",IFERROR(INDEX(tbLanTreinamentos[],MATCH(LARGE(IF(IF(tbLanTreinamentos[Nome]=$C181,tbLanTreinamentos[Treinamento])=Z$7,tbLanTreinamentos[Data de Validade]),1),tbLanTreinamentos[Data de Validade],0),5),""))</f>
        <v/>
      </c>
    </row>
    <row r="182" spans="1:26" s="23" customFormat="1" ht="21.95" customHeight="1" x14ac:dyDescent="0.2">
      <c r="A182" s="8"/>
      <c r="B182" s="204">
        <v>175</v>
      </c>
      <c r="C182" s="241" t="str">
        <f>IF(CadFun!D182="","",CadFun!D182)</f>
        <v/>
      </c>
      <c r="D182" s="92" t="str">
        <f>IF($C182="","",IFERROR(INDEX(tbFuncionarios[],MATCH($C182,tbFuncionarios[Nome],0),2),""))</f>
        <v/>
      </c>
      <c r="E182" s="92" t="str">
        <f>IF($C182="","",IFERROR(INDEX(tbFuncionarios[],MATCH($C182,tbFuncionarios[Nome],0),23),""))</f>
        <v/>
      </c>
      <c r="F182" s="92" t="str">
        <f t="shared" ca="1" si="23"/>
        <v/>
      </c>
      <c r="G182" s="92" t="str">
        <f t="shared" ca="1" si="24"/>
        <v/>
      </c>
      <c r="H182" s="92" t="str">
        <f t="shared" ca="1" si="25"/>
        <v/>
      </c>
      <c r="I182" s="92" t="str">
        <f t="shared" ca="1" si="26"/>
        <v/>
      </c>
      <c r="J182" s="92" t="str">
        <f t="shared" ca="1" si="27"/>
        <v/>
      </c>
      <c r="K182" s="92" t="str">
        <f t="shared" ca="1" si="28"/>
        <v/>
      </c>
      <c r="L182" s="91" t="str">
        <f t="shared" ca="1" si="29"/>
        <v/>
      </c>
      <c r="M182" s="91" t="str">
        <f t="shared" ca="1" si="30"/>
        <v/>
      </c>
      <c r="N182" s="92" t="str">
        <f t="shared" ca="1" si="31"/>
        <v/>
      </c>
      <c r="O182" s="92" t="str">
        <f t="shared" ca="1" si="32"/>
        <v/>
      </c>
      <c r="Q182" s="90" t="str">
        <f t="array" ref="Q182">IF($C182="","",IFERROR(INDEX(tbLanTreinamentos[],MATCH(LARGE(IF(IF(tbLanTreinamentos[Nome]=$C182,tbLanTreinamentos[Treinamento])=Q$7,tbLanTreinamentos[Data de Validade]),1),tbLanTreinamentos[Data de Validade],0),5),""))</f>
        <v/>
      </c>
      <c r="R182" s="90" t="str">
        <f t="array" ref="R182">IF($C182="","",IFERROR(INDEX(tbLanTreinamentos[],MATCH(LARGE(IF(IF(tbLanTreinamentos[Nome]=$C182,tbLanTreinamentos[Treinamento])=R$7,tbLanTreinamentos[Data de Validade]),1),tbLanTreinamentos[Data de Validade],0),5),""))</f>
        <v/>
      </c>
      <c r="S182" s="90" t="str">
        <f t="array" ref="S182">IF($C182="","",IFERROR(INDEX(tbLanTreinamentos[],MATCH(LARGE(IF(IF(tbLanTreinamentos[Nome]=$C182,tbLanTreinamentos[Treinamento])=S$7,tbLanTreinamentos[Data de Validade]),1),tbLanTreinamentos[Data de Validade],0),5),""))</f>
        <v/>
      </c>
      <c r="T182" s="90" t="str">
        <f t="array" ref="T182">IF($C182="","",IFERROR(INDEX(tbLanTreinamentos[],MATCH(LARGE(IF(IF(tbLanTreinamentos[Nome]=$C182,tbLanTreinamentos[Treinamento])=T$7,tbLanTreinamentos[Data de Validade]),1),tbLanTreinamentos[Data de Validade],0),5),""))</f>
        <v/>
      </c>
      <c r="U182" s="90" t="str">
        <f t="array" ref="U182">IF($C182="","",IFERROR(INDEX(tbLanTreinamentos[],MATCH(LARGE(IF(IF(tbLanTreinamentos[Nome]=$C182,tbLanTreinamentos[Treinamento])=U$7,tbLanTreinamentos[Data de Validade]),1),tbLanTreinamentos[Data de Validade],0),5),""))</f>
        <v/>
      </c>
      <c r="V182" s="90" t="str">
        <f t="array" ref="V182">IF($C182="","",IFERROR(INDEX(tbLanTreinamentos[],MATCH(LARGE(IF(IF(tbLanTreinamentos[Nome]=$C182,tbLanTreinamentos[Treinamento])=V$7,tbLanTreinamentos[Data de Validade]),1),tbLanTreinamentos[Data de Validade],0),5),""))</f>
        <v/>
      </c>
      <c r="W182" s="90" t="str">
        <f t="array" ref="W182">IF($C182="","",IFERROR(INDEX(tbLanTreinamentos[],MATCH(LARGE(IF(IF(tbLanTreinamentos[Nome]=$C182,tbLanTreinamentos[Treinamento])=W$7,tbLanTreinamentos[Data de Validade]),1),tbLanTreinamentos[Data de Validade],0),5),""))</f>
        <v/>
      </c>
      <c r="X182" s="90" t="str">
        <f t="array" ref="X182">IF($C182="","",IFERROR(INDEX(tbLanTreinamentos[],MATCH(LARGE(IF(IF(tbLanTreinamentos[Nome]=$C182,tbLanTreinamentos[Treinamento])=X$7,tbLanTreinamentos[Data de Validade]),1),tbLanTreinamentos[Data de Validade],0),5),""))</f>
        <v/>
      </c>
      <c r="Y182" s="90" t="str">
        <f t="array" ref="Y182">IF($C182="","",IFERROR(INDEX(tbLanTreinamentos[],MATCH(LARGE(IF(IF(tbLanTreinamentos[Nome]=$C182,tbLanTreinamentos[Treinamento])=Y$7,tbLanTreinamentos[Data de Validade]),1),tbLanTreinamentos[Data de Validade],0),5),""))</f>
        <v/>
      </c>
      <c r="Z182" s="90" t="str">
        <f t="array" ref="Z182">IF($C182="","",IFERROR(INDEX(tbLanTreinamentos[],MATCH(LARGE(IF(IF(tbLanTreinamentos[Nome]=$C182,tbLanTreinamentos[Treinamento])=Z$7,tbLanTreinamentos[Data de Validade]),1),tbLanTreinamentos[Data de Validade],0),5),""))</f>
        <v/>
      </c>
    </row>
    <row r="183" spans="1:26" s="23" customFormat="1" ht="21.95" customHeight="1" x14ac:dyDescent="0.2">
      <c r="A183" s="8"/>
      <c r="B183" s="204">
        <v>176</v>
      </c>
      <c r="C183" s="241" t="str">
        <f>IF(CadFun!D183="","",CadFun!D183)</f>
        <v/>
      </c>
      <c r="D183" s="92" t="str">
        <f>IF($C183="","",IFERROR(INDEX(tbFuncionarios[],MATCH($C183,tbFuncionarios[Nome],0),2),""))</f>
        <v/>
      </c>
      <c r="E183" s="92" t="str">
        <f>IF($C183="","",IFERROR(INDEX(tbFuncionarios[],MATCH($C183,tbFuncionarios[Nome],0),23),""))</f>
        <v/>
      </c>
      <c r="F183" s="92" t="str">
        <f t="shared" ca="1" si="23"/>
        <v/>
      </c>
      <c r="G183" s="92" t="str">
        <f t="shared" ca="1" si="24"/>
        <v/>
      </c>
      <c r="H183" s="92" t="str">
        <f t="shared" ca="1" si="25"/>
        <v/>
      </c>
      <c r="I183" s="92" t="str">
        <f t="shared" ca="1" si="26"/>
        <v/>
      </c>
      <c r="J183" s="92" t="str">
        <f t="shared" ca="1" si="27"/>
        <v/>
      </c>
      <c r="K183" s="92" t="str">
        <f t="shared" ca="1" si="28"/>
        <v/>
      </c>
      <c r="L183" s="91" t="str">
        <f t="shared" ca="1" si="29"/>
        <v/>
      </c>
      <c r="M183" s="91" t="str">
        <f t="shared" ca="1" si="30"/>
        <v/>
      </c>
      <c r="N183" s="92" t="str">
        <f t="shared" ca="1" si="31"/>
        <v/>
      </c>
      <c r="O183" s="92" t="str">
        <f t="shared" ca="1" si="32"/>
        <v/>
      </c>
      <c r="Q183" s="90" t="str">
        <f t="array" ref="Q183">IF($C183="","",IFERROR(INDEX(tbLanTreinamentos[],MATCH(LARGE(IF(IF(tbLanTreinamentos[Nome]=$C183,tbLanTreinamentos[Treinamento])=Q$7,tbLanTreinamentos[Data de Validade]),1),tbLanTreinamentos[Data de Validade],0),5),""))</f>
        <v/>
      </c>
      <c r="R183" s="90" t="str">
        <f t="array" ref="R183">IF($C183="","",IFERROR(INDEX(tbLanTreinamentos[],MATCH(LARGE(IF(IF(tbLanTreinamentos[Nome]=$C183,tbLanTreinamentos[Treinamento])=R$7,tbLanTreinamentos[Data de Validade]),1),tbLanTreinamentos[Data de Validade],0),5),""))</f>
        <v/>
      </c>
      <c r="S183" s="90" t="str">
        <f t="array" ref="S183">IF($C183="","",IFERROR(INDEX(tbLanTreinamentos[],MATCH(LARGE(IF(IF(tbLanTreinamentos[Nome]=$C183,tbLanTreinamentos[Treinamento])=S$7,tbLanTreinamentos[Data de Validade]),1),tbLanTreinamentos[Data de Validade],0),5),""))</f>
        <v/>
      </c>
      <c r="T183" s="90" t="str">
        <f t="array" ref="T183">IF($C183="","",IFERROR(INDEX(tbLanTreinamentos[],MATCH(LARGE(IF(IF(tbLanTreinamentos[Nome]=$C183,tbLanTreinamentos[Treinamento])=T$7,tbLanTreinamentos[Data de Validade]),1),tbLanTreinamentos[Data de Validade],0),5),""))</f>
        <v/>
      </c>
      <c r="U183" s="90" t="str">
        <f t="array" ref="U183">IF($C183="","",IFERROR(INDEX(tbLanTreinamentos[],MATCH(LARGE(IF(IF(tbLanTreinamentos[Nome]=$C183,tbLanTreinamentos[Treinamento])=U$7,tbLanTreinamentos[Data de Validade]),1),tbLanTreinamentos[Data de Validade],0),5),""))</f>
        <v/>
      </c>
      <c r="V183" s="90" t="str">
        <f t="array" ref="V183">IF($C183="","",IFERROR(INDEX(tbLanTreinamentos[],MATCH(LARGE(IF(IF(tbLanTreinamentos[Nome]=$C183,tbLanTreinamentos[Treinamento])=V$7,tbLanTreinamentos[Data de Validade]),1),tbLanTreinamentos[Data de Validade],0),5),""))</f>
        <v/>
      </c>
      <c r="W183" s="90" t="str">
        <f t="array" ref="W183">IF($C183="","",IFERROR(INDEX(tbLanTreinamentos[],MATCH(LARGE(IF(IF(tbLanTreinamentos[Nome]=$C183,tbLanTreinamentos[Treinamento])=W$7,tbLanTreinamentos[Data de Validade]),1),tbLanTreinamentos[Data de Validade],0),5),""))</f>
        <v/>
      </c>
      <c r="X183" s="90" t="str">
        <f t="array" ref="X183">IF($C183="","",IFERROR(INDEX(tbLanTreinamentos[],MATCH(LARGE(IF(IF(tbLanTreinamentos[Nome]=$C183,tbLanTreinamentos[Treinamento])=X$7,tbLanTreinamentos[Data de Validade]),1),tbLanTreinamentos[Data de Validade],0),5),""))</f>
        <v/>
      </c>
      <c r="Y183" s="90" t="str">
        <f t="array" ref="Y183">IF($C183="","",IFERROR(INDEX(tbLanTreinamentos[],MATCH(LARGE(IF(IF(tbLanTreinamentos[Nome]=$C183,tbLanTreinamentos[Treinamento])=Y$7,tbLanTreinamentos[Data de Validade]),1),tbLanTreinamentos[Data de Validade],0),5),""))</f>
        <v/>
      </c>
      <c r="Z183" s="90" t="str">
        <f t="array" ref="Z183">IF($C183="","",IFERROR(INDEX(tbLanTreinamentos[],MATCH(LARGE(IF(IF(tbLanTreinamentos[Nome]=$C183,tbLanTreinamentos[Treinamento])=Z$7,tbLanTreinamentos[Data de Validade]),1),tbLanTreinamentos[Data de Validade],0),5),""))</f>
        <v/>
      </c>
    </row>
    <row r="184" spans="1:26" s="23" customFormat="1" ht="21.95" customHeight="1" x14ac:dyDescent="0.2">
      <c r="A184" s="8"/>
      <c r="B184" s="204">
        <v>177</v>
      </c>
      <c r="C184" s="241" t="str">
        <f>IF(CadFun!D184="","",CadFun!D184)</f>
        <v/>
      </c>
      <c r="D184" s="92" t="str">
        <f>IF($C184="","",IFERROR(INDEX(tbFuncionarios[],MATCH($C184,tbFuncionarios[Nome],0),2),""))</f>
        <v/>
      </c>
      <c r="E184" s="92" t="str">
        <f>IF($C184="","",IFERROR(INDEX(tbFuncionarios[],MATCH($C184,tbFuncionarios[Nome],0),23),""))</f>
        <v/>
      </c>
      <c r="F184" s="92" t="str">
        <f t="shared" ca="1" si="23"/>
        <v/>
      </c>
      <c r="G184" s="92" t="str">
        <f t="shared" ca="1" si="24"/>
        <v/>
      </c>
      <c r="H184" s="92" t="str">
        <f t="shared" ca="1" si="25"/>
        <v/>
      </c>
      <c r="I184" s="92" t="str">
        <f t="shared" ca="1" si="26"/>
        <v/>
      </c>
      <c r="J184" s="92" t="str">
        <f t="shared" ca="1" si="27"/>
        <v/>
      </c>
      <c r="K184" s="92" t="str">
        <f t="shared" ca="1" si="28"/>
        <v/>
      </c>
      <c r="L184" s="91" t="str">
        <f t="shared" ca="1" si="29"/>
        <v/>
      </c>
      <c r="M184" s="91" t="str">
        <f t="shared" ca="1" si="30"/>
        <v/>
      </c>
      <c r="N184" s="92" t="str">
        <f t="shared" ca="1" si="31"/>
        <v/>
      </c>
      <c r="O184" s="92" t="str">
        <f t="shared" ca="1" si="32"/>
        <v/>
      </c>
      <c r="Q184" s="90" t="str">
        <f t="array" ref="Q184">IF($C184="","",IFERROR(INDEX(tbLanTreinamentos[],MATCH(LARGE(IF(IF(tbLanTreinamentos[Nome]=$C184,tbLanTreinamentos[Treinamento])=Q$7,tbLanTreinamentos[Data de Validade]),1),tbLanTreinamentos[Data de Validade],0),5),""))</f>
        <v/>
      </c>
      <c r="R184" s="90" t="str">
        <f t="array" ref="R184">IF($C184="","",IFERROR(INDEX(tbLanTreinamentos[],MATCH(LARGE(IF(IF(tbLanTreinamentos[Nome]=$C184,tbLanTreinamentos[Treinamento])=R$7,tbLanTreinamentos[Data de Validade]),1),tbLanTreinamentos[Data de Validade],0),5),""))</f>
        <v/>
      </c>
      <c r="S184" s="90" t="str">
        <f t="array" ref="S184">IF($C184="","",IFERROR(INDEX(tbLanTreinamentos[],MATCH(LARGE(IF(IF(tbLanTreinamentos[Nome]=$C184,tbLanTreinamentos[Treinamento])=S$7,tbLanTreinamentos[Data de Validade]),1),tbLanTreinamentos[Data de Validade],0),5),""))</f>
        <v/>
      </c>
      <c r="T184" s="90" t="str">
        <f t="array" ref="T184">IF($C184="","",IFERROR(INDEX(tbLanTreinamentos[],MATCH(LARGE(IF(IF(tbLanTreinamentos[Nome]=$C184,tbLanTreinamentos[Treinamento])=T$7,tbLanTreinamentos[Data de Validade]),1),tbLanTreinamentos[Data de Validade],0),5),""))</f>
        <v/>
      </c>
      <c r="U184" s="90" t="str">
        <f t="array" ref="U184">IF($C184="","",IFERROR(INDEX(tbLanTreinamentos[],MATCH(LARGE(IF(IF(tbLanTreinamentos[Nome]=$C184,tbLanTreinamentos[Treinamento])=U$7,tbLanTreinamentos[Data de Validade]),1),tbLanTreinamentos[Data de Validade],0),5),""))</f>
        <v/>
      </c>
      <c r="V184" s="90" t="str">
        <f t="array" ref="V184">IF($C184="","",IFERROR(INDEX(tbLanTreinamentos[],MATCH(LARGE(IF(IF(tbLanTreinamentos[Nome]=$C184,tbLanTreinamentos[Treinamento])=V$7,tbLanTreinamentos[Data de Validade]),1),tbLanTreinamentos[Data de Validade],0),5),""))</f>
        <v/>
      </c>
      <c r="W184" s="90" t="str">
        <f t="array" ref="W184">IF($C184="","",IFERROR(INDEX(tbLanTreinamentos[],MATCH(LARGE(IF(IF(tbLanTreinamentos[Nome]=$C184,tbLanTreinamentos[Treinamento])=W$7,tbLanTreinamentos[Data de Validade]),1),tbLanTreinamentos[Data de Validade],0),5),""))</f>
        <v/>
      </c>
      <c r="X184" s="90" t="str">
        <f t="array" ref="X184">IF($C184="","",IFERROR(INDEX(tbLanTreinamentos[],MATCH(LARGE(IF(IF(tbLanTreinamentos[Nome]=$C184,tbLanTreinamentos[Treinamento])=X$7,tbLanTreinamentos[Data de Validade]),1),tbLanTreinamentos[Data de Validade],0),5),""))</f>
        <v/>
      </c>
      <c r="Y184" s="90" t="str">
        <f t="array" ref="Y184">IF($C184="","",IFERROR(INDEX(tbLanTreinamentos[],MATCH(LARGE(IF(IF(tbLanTreinamentos[Nome]=$C184,tbLanTreinamentos[Treinamento])=Y$7,tbLanTreinamentos[Data de Validade]),1),tbLanTreinamentos[Data de Validade],0),5),""))</f>
        <v/>
      </c>
      <c r="Z184" s="90" t="str">
        <f t="array" ref="Z184">IF($C184="","",IFERROR(INDEX(tbLanTreinamentos[],MATCH(LARGE(IF(IF(tbLanTreinamentos[Nome]=$C184,tbLanTreinamentos[Treinamento])=Z$7,tbLanTreinamentos[Data de Validade]),1),tbLanTreinamentos[Data de Validade],0),5),""))</f>
        <v/>
      </c>
    </row>
    <row r="185" spans="1:26" s="23" customFormat="1" ht="21.95" customHeight="1" x14ac:dyDescent="0.2">
      <c r="A185" s="8"/>
      <c r="B185" s="204">
        <v>178</v>
      </c>
      <c r="C185" s="241" t="str">
        <f>IF(CadFun!D185="","",CadFun!D185)</f>
        <v/>
      </c>
      <c r="D185" s="92" t="str">
        <f>IF($C185="","",IFERROR(INDEX(tbFuncionarios[],MATCH($C185,tbFuncionarios[Nome],0),2),""))</f>
        <v/>
      </c>
      <c r="E185" s="92" t="str">
        <f>IF($C185="","",IFERROR(INDEX(tbFuncionarios[],MATCH($C185,tbFuncionarios[Nome],0),23),""))</f>
        <v/>
      </c>
      <c r="F185" s="92" t="str">
        <f t="shared" ca="1" si="23"/>
        <v/>
      </c>
      <c r="G185" s="92" t="str">
        <f t="shared" ca="1" si="24"/>
        <v/>
      </c>
      <c r="H185" s="92" t="str">
        <f t="shared" ca="1" si="25"/>
        <v/>
      </c>
      <c r="I185" s="92" t="str">
        <f t="shared" ca="1" si="26"/>
        <v/>
      </c>
      <c r="J185" s="92" t="str">
        <f t="shared" ca="1" si="27"/>
        <v/>
      </c>
      <c r="K185" s="92" t="str">
        <f t="shared" ca="1" si="28"/>
        <v/>
      </c>
      <c r="L185" s="91" t="str">
        <f t="shared" ca="1" si="29"/>
        <v/>
      </c>
      <c r="M185" s="91" t="str">
        <f t="shared" ca="1" si="30"/>
        <v/>
      </c>
      <c r="N185" s="92" t="str">
        <f t="shared" ca="1" si="31"/>
        <v/>
      </c>
      <c r="O185" s="92" t="str">
        <f t="shared" ca="1" si="32"/>
        <v/>
      </c>
      <c r="Q185" s="90" t="str">
        <f t="array" ref="Q185">IF($C185="","",IFERROR(INDEX(tbLanTreinamentos[],MATCH(LARGE(IF(IF(tbLanTreinamentos[Nome]=$C185,tbLanTreinamentos[Treinamento])=Q$7,tbLanTreinamentos[Data de Validade]),1),tbLanTreinamentos[Data de Validade],0),5),""))</f>
        <v/>
      </c>
      <c r="R185" s="90" t="str">
        <f t="array" ref="R185">IF($C185="","",IFERROR(INDEX(tbLanTreinamentos[],MATCH(LARGE(IF(IF(tbLanTreinamentos[Nome]=$C185,tbLanTreinamentos[Treinamento])=R$7,tbLanTreinamentos[Data de Validade]),1),tbLanTreinamentos[Data de Validade],0),5),""))</f>
        <v/>
      </c>
      <c r="S185" s="90" t="str">
        <f t="array" ref="S185">IF($C185="","",IFERROR(INDEX(tbLanTreinamentos[],MATCH(LARGE(IF(IF(tbLanTreinamentos[Nome]=$C185,tbLanTreinamentos[Treinamento])=S$7,tbLanTreinamentos[Data de Validade]),1),tbLanTreinamentos[Data de Validade],0),5),""))</f>
        <v/>
      </c>
      <c r="T185" s="90" t="str">
        <f t="array" ref="T185">IF($C185="","",IFERROR(INDEX(tbLanTreinamentos[],MATCH(LARGE(IF(IF(tbLanTreinamentos[Nome]=$C185,tbLanTreinamentos[Treinamento])=T$7,tbLanTreinamentos[Data de Validade]),1),tbLanTreinamentos[Data de Validade],0),5),""))</f>
        <v/>
      </c>
      <c r="U185" s="90" t="str">
        <f t="array" ref="U185">IF($C185="","",IFERROR(INDEX(tbLanTreinamentos[],MATCH(LARGE(IF(IF(tbLanTreinamentos[Nome]=$C185,tbLanTreinamentos[Treinamento])=U$7,tbLanTreinamentos[Data de Validade]),1),tbLanTreinamentos[Data de Validade],0),5),""))</f>
        <v/>
      </c>
      <c r="V185" s="90" t="str">
        <f t="array" ref="V185">IF($C185="","",IFERROR(INDEX(tbLanTreinamentos[],MATCH(LARGE(IF(IF(tbLanTreinamentos[Nome]=$C185,tbLanTreinamentos[Treinamento])=V$7,tbLanTreinamentos[Data de Validade]),1),tbLanTreinamentos[Data de Validade],0),5),""))</f>
        <v/>
      </c>
      <c r="W185" s="90" t="str">
        <f t="array" ref="W185">IF($C185="","",IFERROR(INDEX(tbLanTreinamentos[],MATCH(LARGE(IF(IF(tbLanTreinamentos[Nome]=$C185,tbLanTreinamentos[Treinamento])=W$7,tbLanTreinamentos[Data de Validade]),1),tbLanTreinamentos[Data de Validade],0),5),""))</f>
        <v/>
      </c>
      <c r="X185" s="90" t="str">
        <f t="array" ref="X185">IF($C185="","",IFERROR(INDEX(tbLanTreinamentos[],MATCH(LARGE(IF(IF(tbLanTreinamentos[Nome]=$C185,tbLanTreinamentos[Treinamento])=X$7,tbLanTreinamentos[Data de Validade]),1),tbLanTreinamentos[Data de Validade],0),5),""))</f>
        <v/>
      </c>
      <c r="Y185" s="90" t="str">
        <f t="array" ref="Y185">IF($C185="","",IFERROR(INDEX(tbLanTreinamentos[],MATCH(LARGE(IF(IF(tbLanTreinamentos[Nome]=$C185,tbLanTreinamentos[Treinamento])=Y$7,tbLanTreinamentos[Data de Validade]),1),tbLanTreinamentos[Data de Validade],0),5),""))</f>
        <v/>
      </c>
      <c r="Z185" s="90" t="str">
        <f t="array" ref="Z185">IF($C185="","",IFERROR(INDEX(tbLanTreinamentos[],MATCH(LARGE(IF(IF(tbLanTreinamentos[Nome]=$C185,tbLanTreinamentos[Treinamento])=Z$7,tbLanTreinamentos[Data de Validade]),1),tbLanTreinamentos[Data de Validade],0),5),""))</f>
        <v/>
      </c>
    </row>
    <row r="186" spans="1:26" s="23" customFormat="1" ht="21.95" customHeight="1" x14ac:dyDescent="0.2">
      <c r="A186" s="8"/>
      <c r="B186" s="204">
        <v>179</v>
      </c>
      <c r="C186" s="241" t="str">
        <f>IF(CadFun!D186="","",CadFun!D186)</f>
        <v/>
      </c>
      <c r="D186" s="92" t="str">
        <f>IF($C186="","",IFERROR(INDEX(tbFuncionarios[],MATCH($C186,tbFuncionarios[Nome],0),2),""))</f>
        <v/>
      </c>
      <c r="E186" s="92" t="str">
        <f>IF($C186="","",IFERROR(INDEX(tbFuncionarios[],MATCH($C186,tbFuncionarios[Nome],0),23),""))</f>
        <v/>
      </c>
      <c r="F186" s="92" t="str">
        <f t="shared" ca="1" si="23"/>
        <v/>
      </c>
      <c r="G186" s="92" t="str">
        <f t="shared" ca="1" si="24"/>
        <v/>
      </c>
      <c r="H186" s="92" t="str">
        <f t="shared" ca="1" si="25"/>
        <v/>
      </c>
      <c r="I186" s="92" t="str">
        <f t="shared" ca="1" si="26"/>
        <v/>
      </c>
      <c r="J186" s="92" t="str">
        <f t="shared" ca="1" si="27"/>
        <v/>
      </c>
      <c r="K186" s="92" t="str">
        <f t="shared" ca="1" si="28"/>
        <v/>
      </c>
      <c r="L186" s="91" t="str">
        <f t="shared" ca="1" si="29"/>
        <v/>
      </c>
      <c r="M186" s="91" t="str">
        <f t="shared" ca="1" si="30"/>
        <v/>
      </c>
      <c r="N186" s="92" t="str">
        <f t="shared" ca="1" si="31"/>
        <v/>
      </c>
      <c r="O186" s="92" t="str">
        <f t="shared" ca="1" si="32"/>
        <v/>
      </c>
      <c r="Q186" s="90" t="str">
        <f t="array" ref="Q186">IF($C186="","",IFERROR(INDEX(tbLanTreinamentos[],MATCH(LARGE(IF(IF(tbLanTreinamentos[Nome]=$C186,tbLanTreinamentos[Treinamento])=Q$7,tbLanTreinamentos[Data de Validade]),1),tbLanTreinamentos[Data de Validade],0),5),""))</f>
        <v/>
      </c>
      <c r="R186" s="90" t="str">
        <f t="array" ref="R186">IF($C186="","",IFERROR(INDEX(tbLanTreinamentos[],MATCH(LARGE(IF(IF(tbLanTreinamentos[Nome]=$C186,tbLanTreinamentos[Treinamento])=R$7,tbLanTreinamentos[Data de Validade]),1),tbLanTreinamentos[Data de Validade],0),5),""))</f>
        <v/>
      </c>
      <c r="S186" s="90" t="str">
        <f t="array" ref="S186">IF($C186="","",IFERROR(INDEX(tbLanTreinamentos[],MATCH(LARGE(IF(IF(tbLanTreinamentos[Nome]=$C186,tbLanTreinamentos[Treinamento])=S$7,tbLanTreinamentos[Data de Validade]),1),tbLanTreinamentos[Data de Validade],0),5),""))</f>
        <v/>
      </c>
      <c r="T186" s="90" t="str">
        <f t="array" ref="T186">IF($C186="","",IFERROR(INDEX(tbLanTreinamentos[],MATCH(LARGE(IF(IF(tbLanTreinamentos[Nome]=$C186,tbLanTreinamentos[Treinamento])=T$7,tbLanTreinamentos[Data de Validade]),1),tbLanTreinamentos[Data de Validade],0),5),""))</f>
        <v/>
      </c>
      <c r="U186" s="90" t="str">
        <f t="array" ref="U186">IF($C186="","",IFERROR(INDEX(tbLanTreinamentos[],MATCH(LARGE(IF(IF(tbLanTreinamentos[Nome]=$C186,tbLanTreinamentos[Treinamento])=U$7,tbLanTreinamentos[Data de Validade]),1),tbLanTreinamentos[Data de Validade],0),5),""))</f>
        <v/>
      </c>
      <c r="V186" s="90" t="str">
        <f t="array" ref="V186">IF($C186="","",IFERROR(INDEX(tbLanTreinamentos[],MATCH(LARGE(IF(IF(tbLanTreinamentos[Nome]=$C186,tbLanTreinamentos[Treinamento])=V$7,tbLanTreinamentos[Data de Validade]),1),tbLanTreinamentos[Data de Validade],0),5),""))</f>
        <v/>
      </c>
      <c r="W186" s="90" t="str">
        <f t="array" ref="W186">IF($C186="","",IFERROR(INDEX(tbLanTreinamentos[],MATCH(LARGE(IF(IF(tbLanTreinamentos[Nome]=$C186,tbLanTreinamentos[Treinamento])=W$7,tbLanTreinamentos[Data de Validade]),1),tbLanTreinamentos[Data de Validade],0),5),""))</f>
        <v/>
      </c>
      <c r="X186" s="90" t="str">
        <f t="array" ref="X186">IF($C186="","",IFERROR(INDEX(tbLanTreinamentos[],MATCH(LARGE(IF(IF(tbLanTreinamentos[Nome]=$C186,tbLanTreinamentos[Treinamento])=X$7,tbLanTreinamentos[Data de Validade]),1),tbLanTreinamentos[Data de Validade],0),5),""))</f>
        <v/>
      </c>
      <c r="Y186" s="90" t="str">
        <f t="array" ref="Y186">IF($C186="","",IFERROR(INDEX(tbLanTreinamentos[],MATCH(LARGE(IF(IF(tbLanTreinamentos[Nome]=$C186,tbLanTreinamentos[Treinamento])=Y$7,tbLanTreinamentos[Data de Validade]),1),tbLanTreinamentos[Data de Validade],0),5),""))</f>
        <v/>
      </c>
      <c r="Z186" s="90" t="str">
        <f t="array" ref="Z186">IF($C186="","",IFERROR(INDEX(tbLanTreinamentos[],MATCH(LARGE(IF(IF(tbLanTreinamentos[Nome]=$C186,tbLanTreinamentos[Treinamento])=Z$7,tbLanTreinamentos[Data de Validade]),1),tbLanTreinamentos[Data de Validade],0),5),""))</f>
        <v/>
      </c>
    </row>
    <row r="187" spans="1:26" s="23" customFormat="1" ht="21.95" customHeight="1" x14ac:dyDescent="0.2">
      <c r="A187" s="8"/>
      <c r="B187" s="204">
        <v>180</v>
      </c>
      <c r="C187" s="241" t="str">
        <f>IF(CadFun!D187="","",CadFun!D187)</f>
        <v/>
      </c>
      <c r="D187" s="92" t="str">
        <f>IF($C187="","",IFERROR(INDEX(tbFuncionarios[],MATCH($C187,tbFuncionarios[Nome],0),2),""))</f>
        <v/>
      </c>
      <c r="E187" s="92" t="str">
        <f>IF($C187="","",IFERROR(INDEX(tbFuncionarios[],MATCH($C187,tbFuncionarios[Nome],0),23),""))</f>
        <v/>
      </c>
      <c r="F187" s="92" t="str">
        <f t="shared" ca="1" si="23"/>
        <v/>
      </c>
      <c r="G187" s="92" t="str">
        <f t="shared" ca="1" si="24"/>
        <v/>
      </c>
      <c r="H187" s="92" t="str">
        <f t="shared" ca="1" si="25"/>
        <v/>
      </c>
      <c r="I187" s="92" t="str">
        <f t="shared" ca="1" si="26"/>
        <v/>
      </c>
      <c r="J187" s="92" t="str">
        <f t="shared" ca="1" si="27"/>
        <v/>
      </c>
      <c r="K187" s="92" t="str">
        <f t="shared" ca="1" si="28"/>
        <v/>
      </c>
      <c r="L187" s="91" t="str">
        <f t="shared" ca="1" si="29"/>
        <v/>
      </c>
      <c r="M187" s="91" t="str">
        <f t="shared" ca="1" si="30"/>
        <v/>
      </c>
      <c r="N187" s="92" t="str">
        <f t="shared" ca="1" si="31"/>
        <v/>
      </c>
      <c r="O187" s="92" t="str">
        <f t="shared" ca="1" si="32"/>
        <v/>
      </c>
      <c r="Q187" s="90" t="str">
        <f t="array" ref="Q187">IF($C187="","",IFERROR(INDEX(tbLanTreinamentos[],MATCH(LARGE(IF(IF(tbLanTreinamentos[Nome]=$C187,tbLanTreinamentos[Treinamento])=Q$7,tbLanTreinamentos[Data de Validade]),1),tbLanTreinamentos[Data de Validade],0),5),""))</f>
        <v/>
      </c>
      <c r="R187" s="90" t="str">
        <f t="array" ref="R187">IF($C187="","",IFERROR(INDEX(tbLanTreinamentos[],MATCH(LARGE(IF(IF(tbLanTreinamentos[Nome]=$C187,tbLanTreinamentos[Treinamento])=R$7,tbLanTreinamentos[Data de Validade]),1),tbLanTreinamentos[Data de Validade],0),5),""))</f>
        <v/>
      </c>
      <c r="S187" s="90" t="str">
        <f t="array" ref="S187">IF($C187="","",IFERROR(INDEX(tbLanTreinamentos[],MATCH(LARGE(IF(IF(tbLanTreinamentos[Nome]=$C187,tbLanTreinamentos[Treinamento])=S$7,tbLanTreinamentos[Data de Validade]),1),tbLanTreinamentos[Data de Validade],0),5),""))</f>
        <v/>
      </c>
      <c r="T187" s="90" t="str">
        <f t="array" ref="T187">IF($C187="","",IFERROR(INDEX(tbLanTreinamentos[],MATCH(LARGE(IF(IF(tbLanTreinamentos[Nome]=$C187,tbLanTreinamentos[Treinamento])=T$7,tbLanTreinamentos[Data de Validade]),1),tbLanTreinamentos[Data de Validade],0),5),""))</f>
        <v/>
      </c>
      <c r="U187" s="90" t="str">
        <f t="array" ref="U187">IF($C187="","",IFERROR(INDEX(tbLanTreinamentos[],MATCH(LARGE(IF(IF(tbLanTreinamentos[Nome]=$C187,tbLanTreinamentos[Treinamento])=U$7,tbLanTreinamentos[Data de Validade]),1),tbLanTreinamentos[Data de Validade],0),5),""))</f>
        <v/>
      </c>
      <c r="V187" s="90" t="str">
        <f t="array" ref="V187">IF($C187="","",IFERROR(INDEX(tbLanTreinamentos[],MATCH(LARGE(IF(IF(tbLanTreinamentos[Nome]=$C187,tbLanTreinamentos[Treinamento])=V$7,tbLanTreinamentos[Data de Validade]),1),tbLanTreinamentos[Data de Validade],0),5),""))</f>
        <v/>
      </c>
      <c r="W187" s="90" t="str">
        <f t="array" ref="W187">IF($C187="","",IFERROR(INDEX(tbLanTreinamentos[],MATCH(LARGE(IF(IF(tbLanTreinamentos[Nome]=$C187,tbLanTreinamentos[Treinamento])=W$7,tbLanTreinamentos[Data de Validade]),1),tbLanTreinamentos[Data de Validade],0),5),""))</f>
        <v/>
      </c>
      <c r="X187" s="90" t="str">
        <f t="array" ref="X187">IF($C187="","",IFERROR(INDEX(tbLanTreinamentos[],MATCH(LARGE(IF(IF(tbLanTreinamentos[Nome]=$C187,tbLanTreinamentos[Treinamento])=X$7,tbLanTreinamentos[Data de Validade]),1),tbLanTreinamentos[Data de Validade],0),5),""))</f>
        <v/>
      </c>
      <c r="Y187" s="90" t="str">
        <f t="array" ref="Y187">IF($C187="","",IFERROR(INDEX(tbLanTreinamentos[],MATCH(LARGE(IF(IF(tbLanTreinamentos[Nome]=$C187,tbLanTreinamentos[Treinamento])=Y$7,tbLanTreinamentos[Data de Validade]),1),tbLanTreinamentos[Data de Validade],0),5),""))</f>
        <v/>
      </c>
      <c r="Z187" s="90" t="str">
        <f t="array" ref="Z187">IF($C187="","",IFERROR(INDEX(tbLanTreinamentos[],MATCH(LARGE(IF(IF(tbLanTreinamentos[Nome]=$C187,tbLanTreinamentos[Treinamento])=Z$7,tbLanTreinamentos[Data de Validade]),1),tbLanTreinamentos[Data de Validade],0),5),""))</f>
        <v/>
      </c>
    </row>
    <row r="188" spans="1:26" s="23" customFormat="1" ht="21.95" customHeight="1" x14ac:dyDescent="0.2">
      <c r="A188" s="8"/>
      <c r="B188" s="204">
        <v>181</v>
      </c>
      <c r="C188" s="241" t="str">
        <f>IF(CadFun!D188="","",CadFun!D188)</f>
        <v/>
      </c>
      <c r="D188" s="92" t="str">
        <f>IF($C188="","",IFERROR(INDEX(tbFuncionarios[],MATCH($C188,tbFuncionarios[Nome],0),2),""))</f>
        <v/>
      </c>
      <c r="E188" s="92" t="str">
        <f>IF($C188="","",IFERROR(INDEX(tbFuncionarios[],MATCH($C188,tbFuncionarios[Nome],0),23),""))</f>
        <v/>
      </c>
      <c r="F188" s="92" t="str">
        <f t="shared" ca="1" si="23"/>
        <v/>
      </c>
      <c r="G188" s="92" t="str">
        <f t="shared" ca="1" si="24"/>
        <v/>
      </c>
      <c r="H188" s="92" t="str">
        <f t="shared" ca="1" si="25"/>
        <v/>
      </c>
      <c r="I188" s="92" t="str">
        <f t="shared" ca="1" si="26"/>
        <v/>
      </c>
      <c r="J188" s="92" t="str">
        <f t="shared" ca="1" si="27"/>
        <v/>
      </c>
      <c r="K188" s="92" t="str">
        <f t="shared" ca="1" si="28"/>
        <v/>
      </c>
      <c r="L188" s="91" t="str">
        <f t="shared" ca="1" si="29"/>
        <v/>
      </c>
      <c r="M188" s="91" t="str">
        <f t="shared" ca="1" si="30"/>
        <v/>
      </c>
      <c r="N188" s="92" t="str">
        <f t="shared" ca="1" si="31"/>
        <v/>
      </c>
      <c r="O188" s="92" t="str">
        <f t="shared" ca="1" si="32"/>
        <v/>
      </c>
      <c r="Q188" s="90" t="str">
        <f t="array" ref="Q188">IF($C188="","",IFERROR(INDEX(tbLanTreinamentos[],MATCH(LARGE(IF(IF(tbLanTreinamentos[Nome]=$C188,tbLanTreinamentos[Treinamento])=Q$7,tbLanTreinamentos[Data de Validade]),1),tbLanTreinamentos[Data de Validade],0),5),""))</f>
        <v/>
      </c>
      <c r="R188" s="90" t="str">
        <f t="array" ref="R188">IF($C188="","",IFERROR(INDEX(tbLanTreinamentos[],MATCH(LARGE(IF(IF(tbLanTreinamentos[Nome]=$C188,tbLanTreinamentos[Treinamento])=R$7,tbLanTreinamentos[Data de Validade]),1),tbLanTreinamentos[Data de Validade],0),5),""))</f>
        <v/>
      </c>
      <c r="S188" s="90" t="str">
        <f t="array" ref="S188">IF($C188="","",IFERROR(INDEX(tbLanTreinamentos[],MATCH(LARGE(IF(IF(tbLanTreinamentos[Nome]=$C188,tbLanTreinamentos[Treinamento])=S$7,tbLanTreinamentos[Data de Validade]),1),tbLanTreinamentos[Data de Validade],0),5),""))</f>
        <v/>
      </c>
      <c r="T188" s="90" t="str">
        <f t="array" ref="T188">IF($C188="","",IFERROR(INDEX(tbLanTreinamentos[],MATCH(LARGE(IF(IF(tbLanTreinamentos[Nome]=$C188,tbLanTreinamentos[Treinamento])=T$7,tbLanTreinamentos[Data de Validade]),1),tbLanTreinamentos[Data de Validade],0),5),""))</f>
        <v/>
      </c>
      <c r="U188" s="90" t="str">
        <f t="array" ref="U188">IF($C188="","",IFERROR(INDEX(tbLanTreinamentos[],MATCH(LARGE(IF(IF(tbLanTreinamentos[Nome]=$C188,tbLanTreinamentos[Treinamento])=U$7,tbLanTreinamentos[Data de Validade]),1),tbLanTreinamentos[Data de Validade],0),5),""))</f>
        <v/>
      </c>
      <c r="V188" s="90" t="str">
        <f t="array" ref="V188">IF($C188="","",IFERROR(INDEX(tbLanTreinamentos[],MATCH(LARGE(IF(IF(tbLanTreinamentos[Nome]=$C188,tbLanTreinamentos[Treinamento])=V$7,tbLanTreinamentos[Data de Validade]),1),tbLanTreinamentos[Data de Validade],0),5),""))</f>
        <v/>
      </c>
      <c r="W188" s="90" t="str">
        <f t="array" ref="W188">IF($C188="","",IFERROR(INDEX(tbLanTreinamentos[],MATCH(LARGE(IF(IF(tbLanTreinamentos[Nome]=$C188,tbLanTreinamentos[Treinamento])=W$7,tbLanTreinamentos[Data de Validade]),1),tbLanTreinamentos[Data de Validade],0),5),""))</f>
        <v/>
      </c>
      <c r="X188" s="90" t="str">
        <f t="array" ref="X188">IF($C188="","",IFERROR(INDEX(tbLanTreinamentos[],MATCH(LARGE(IF(IF(tbLanTreinamentos[Nome]=$C188,tbLanTreinamentos[Treinamento])=X$7,tbLanTreinamentos[Data de Validade]),1),tbLanTreinamentos[Data de Validade],0),5),""))</f>
        <v/>
      </c>
      <c r="Y188" s="90" t="str">
        <f t="array" ref="Y188">IF($C188="","",IFERROR(INDEX(tbLanTreinamentos[],MATCH(LARGE(IF(IF(tbLanTreinamentos[Nome]=$C188,tbLanTreinamentos[Treinamento])=Y$7,tbLanTreinamentos[Data de Validade]),1),tbLanTreinamentos[Data de Validade],0),5),""))</f>
        <v/>
      </c>
      <c r="Z188" s="90" t="str">
        <f t="array" ref="Z188">IF($C188="","",IFERROR(INDEX(tbLanTreinamentos[],MATCH(LARGE(IF(IF(tbLanTreinamentos[Nome]=$C188,tbLanTreinamentos[Treinamento])=Z$7,tbLanTreinamentos[Data de Validade]),1),tbLanTreinamentos[Data de Validade],0),5),""))</f>
        <v/>
      </c>
    </row>
    <row r="189" spans="1:26" s="23" customFormat="1" ht="21.95" customHeight="1" x14ac:dyDescent="0.2">
      <c r="A189" s="8"/>
      <c r="B189" s="204">
        <v>182</v>
      </c>
      <c r="C189" s="241" t="str">
        <f>IF(CadFun!D189="","",CadFun!D189)</f>
        <v/>
      </c>
      <c r="D189" s="92" t="str">
        <f>IF($C189="","",IFERROR(INDEX(tbFuncionarios[],MATCH($C189,tbFuncionarios[Nome],0),2),""))</f>
        <v/>
      </c>
      <c r="E189" s="92" t="str">
        <f>IF($C189="","",IFERROR(INDEX(tbFuncionarios[],MATCH($C189,tbFuncionarios[Nome],0),23),""))</f>
        <v/>
      </c>
      <c r="F189" s="92" t="str">
        <f t="shared" ca="1" si="23"/>
        <v/>
      </c>
      <c r="G189" s="92" t="str">
        <f t="shared" ca="1" si="24"/>
        <v/>
      </c>
      <c r="H189" s="92" t="str">
        <f t="shared" ca="1" si="25"/>
        <v/>
      </c>
      <c r="I189" s="92" t="str">
        <f t="shared" ca="1" si="26"/>
        <v/>
      </c>
      <c r="J189" s="92" t="str">
        <f t="shared" ca="1" si="27"/>
        <v/>
      </c>
      <c r="K189" s="92" t="str">
        <f t="shared" ca="1" si="28"/>
        <v/>
      </c>
      <c r="L189" s="91" t="str">
        <f t="shared" ca="1" si="29"/>
        <v/>
      </c>
      <c r="M189" s="91" t="str">
        <f t="shared" ca="1" si="30"/>
        <v/>
      </c>
      <c r="N189" s="92" t="str">
        <f t="shared" ca="1" si="31"/>
        <v/>
      </c>
      <c r="O189" s="92" t="str">
        <f t="shared" ca="1" si="32"/>
        <v/>
      </c>
      <c r="Q189" s="90" t="str">
        <f t="array" ref="Q189">IF($C189="","",IFERROR(INDEX(tbLanTreinamentos[],MATCH(LARGE(IF(IF(tbLanTreinamentos[Nome]=$C189,tbLanTreinamentos[Treinamento])=Q$7,tbLanTreinamentos[Data de Validade]),1),tbLanTreinamentos[Data de Validade],0),5),""))</f>
        <v/>
      </c>
      <c r="R189" s="90" t="str">
        <f t="array" ref="R189">IF($C189="","",IFERROR(INDEX(tbLanTreinamentos[],MATCH(LARGE(IF(IF(tbLanTreinamentos[Nome]=$C189,tbLanTreinamentos[Treinamento])=R$7,tbLanTreinamentos[Data de Validade]),1),tbLanTreinamentos[Data de Validade],0),5),""))</f>
        <v/>
      </c>
      <c r="S189" s="90" t="str">
        <f t="array" ref="S189">IF($C189="","",IFERROR(INDEX(tbLanTreinamentos[],MATCH(LARGE(IF(IF(tbLanTreinamentos[Nome]=$C189,tbLanTreinamentos[Treinamento])=S$7,tbLanTreinamentos[Data de Validade]),1),tbLanTreinamentos[Data de Validade],0),5),""))</f>
        <v/>
      </c>
      <c r="T189" s="90" t="str">
        <f t="array" ref="T189">IF($C189="","",IFERROR(INDEX(tbLanTreinamentos[],MATCH(LARGE(IF(IF(tbLanTreinamentos[Nome]=$C189,tbLanTreinamentos[Treinamento])=T$7,tbLanTreinamentos[Data de Validade]),1),tbLanTreinamentos[Data de Validade],0),5),""))</f>
        <v/>
      </c>
      <c r="U189" s="90" t="str">
        <f t="array" ref="U189">IF($C189="","",IFERROR(INDEX(tbLanTreinamentos[],MATCH(LARGE(IF(IF(tbLanTreinamentos[Nome]=$C189,tbLanTreinamentos[Treinamento])=U$7,tbLanTreinamentos[Data de Validade]),1),tbLanTreinamentos[Data de Validade],0),5),""))</f>
        <v/>
      </c>
      <c r="V189" s="90" t="str">
        <f t="array" ref="V189">IF($C189="","",IFERROR(INDEX(tbLanTreinamentos[],MATCH(LARGE(IF(IF(tbLanTreinamentos[Nome]=$C189,tbLanTreinamentos[Treinamento])=V$7,tbLanTreinamentos[Data de Validade]),1),tbLanTreinamentos[Data de Validade],0),5),""))</f>
        <v/>
      </c>
      <c r="W189" s="90" t="str">
        <f t="array" ref="W189">IF($C189="","",IFERROR(INDEX(tbLanTreinamentos[],MATCH(LARGE(IF(IF(tbLanTreinamentos[Nome]=$C189,tbLanTreinamentos[Treinamento])=W$7,tbLanTreinamentos[Data de Validade]),1),tbLanTreinamentos[Data de Validade],0),5),""))</f>
        <v/>
      </c>
      <c r="X189" s="90" t="str">
        <f t="array" ref="X189">IF($C189="","",IFERROR(INDEX(tbLanTreinamentos[],MATCH(LARGE(IF(IF(tbLanTreinamentos[Nome]=$C189,tbLanTreinamentos[Treinamento])=X$7,tbLanTreinamentos[Data de Validade]),1),tbLanTreinamentos[Data de Validade],0),5),""))</f>
        <v/>
      </c>
      <c r="Y189" s="90" t="str">
        <f t="array" ref="Y189">IF($C189="","",IFERROR(INDEX(tbLanTreinamentos[],MATCH(LARGE(IF(IF(tbLanTreinamentos[Nome]=$C189,tbLanTreinamentos[Treinamento])=Y$7,tbLanTreinamentos[Data de Validade]),1),tbLanTreinamentos[Data de Validade],0),5),""))</f>
        <v/>
      </c>
      <c r="Z189" s="90" t="str">
        <f t="array" ref="Z189">IF($C189="","",IFERROR(INDEX(tbLanTreinamentos[],MATCH(LARGE(IF(IF(tbLanTreinamentos[Nome]=$C189,tbLanTreinamentos[Treinamento])=Z$7,tbLanTreinamentos[Data de Validade]),1),tbLanTreinamentos[Data de Validade],0),5),""))</f>
        <v/>
      </c>
    </row>
    <row r="190" spans="1:26" s="23" customFormat="1" ht="21.95" customHeight="1" x14ac:dyDescent="0.2">
      <c r="A190" s="8"/>
      <c r="B190" s="204">
        <v>183</v>
      </c>
      <c r="C190" s="241" t="str">
        <f>IF(CadFun!D190="","",CadFun!D190)</f>
        <v/>
      </c>
      <c r="D190" s="92" t="str">
        <f>IF($C190="","",IFERROR(INDEX(tbFuncionarios[],MATCH($C190,tbFuncionarios[Nome],0),2),""))</f>
        <v/>
      </c>
      <c r="E190" s="92" t="str">
        <f>IF($C190="","",IFERROR(INDEX(tbFuncionarios[],MATCH($C190,tbFuncionarios[Nome],0),23),""))</f>
        <v/>
      </c>
      <c r="F190" s="92" t="str">
        <f t="shared" ca="1" si="23"/>
        <v/>
      </c>
      <c r="G190" s="92" t="str">
        <f t="shared" ca="1" si="24"/>
        <v/>
      </c>
      <c r="H190" s="92" t="str">
        <f t="shared" ca="1" si="25"/>
        <v/>
      </c>
      <c r="I190" s="92" t="str">
        <f t="shared" ca="1" si="26"/>
        <v/>
      </c>
      <c r="J190" s="92" t="str">
        <f t="shared" ca="1" si="27"/>
        <v/>
      </c>
      <c r="K190" s="92" t="str">
        <f t="shared" ca="1" si="28"/>
        <v/>
      </c>
      <c r="L190" s="91" t="str">
        <f t="shared" ca="1" si="29"/>
        <v/>
      </c>
      <c r="M190" s="91" t="str">
        <f t="shared" ca="1" si="30"/>
        <v/>
      </c>
      <c r="N190" s="92" t="str">
        <f t="shared" ca="1" si="31"/>
        <v/>
      </c>
      <c r="O190" s="92" t="str">
        <f t="shared" ca="1" si="32"/>
        <v/>
      </c>
      <c r="Q190" s="90" t="str">
        <f t="array" ref="Q190">IF($C190="","",IFERROR(INDEX(tbLanTreinamentos[],MATCH(LARGE(IF(IF(tbLanTreinamentos[Nome]=$C190,tbLanTreinamentos[Treinamento])=Q$7,tbLanTreinamentos[Data de Validade]),1),tbLanTreinamentos[Data de Validade],0),5),""))</f>
        <v/>
      </c>
      <c r="R190" s="90" t="str">
        <f t="array" ref="R190">IF($C190="","",IFERROR(INDEX(tbLanTreinamentos[],MATCH(LARGE(IF(IF(tbLanTreinamentos[Nome]=$C190,tbLanTreinamentos[Treinamento])=R$7,tbLanTreinamentos[Data de Validade]),1),tbLanTreinamentos[Data de Validade],0),5),""))</f>
        <v/>
      </c>
      <c r="S190" s="90" t="str">
        <f t="array" ref="S190">IF($C190="","",IFERROR(INDEX(tbLanTreinamentos[],MATCH(LARGE(IF(IF(tbLanTreinamentos[Nome]=$C190,tbLanTreinamentos[Treinamento])=S$7,tbLanTreinamentos[Data de Validade]),1),tbLanTreinamentos[Data de Validade],0),5),""))</f>
        <v/>
      </c>
      <c r="T190" s="90" t="str">
        <f t="array" ref="T190">IF($C190="","",IFERROR(INDEX(tbLanTreinamentos[],MATCH(LARGE(IF(IF(tbLanTreinamentos[Nome]=$C190,tbLanTreinamentos[Treinamento])=T$7,tbLanTreinamentos[Data de Validade]),1),tbLanTreinamentos[Data de Validade],0),5),""))</f>
        <v/>
      </c>
      <c r="U190" s="90" t="str">
        <f t="array" ref="U190">IF($C190="","",IFERROR(INDEX(tbLanTreinamentos[],MATCH(LARGE(IF(IF(tbLanTreinamentos[Nome]=$C190,tbLanTreinamentos[Treinamento])=U$7,tbLanTreinamentos[Data de Validade]),1),tbLanTreinamentos[Data de Validade],0),5),""))</f>
        <v/>
      </c>
      <c r="V190" s="90" t="str">
        <f t="array" ref="V190">IF($C190="","",IFERROR(INDEX(tbLanTreinamentos[],MATCH(LARGE(IF(IF(tbLanTreinamentos[Nome]=$C190,tbLanTreinamentos[Treinamento])=V$7,tbLanTreinamentos[Data de Validade]),1),tbLanTreinamentos[Data de Validade],0),5),""))</f>
        <v/>
      </c>
      <c r="W190" s="90" t="str">
        <f t="array" ref="W190">IF($C190="","",IFERROR(INDEX(tbLanTreinamentos[],MATCH(LARGE(IF(IF(tbLanTreinamentos[Nome]=$C190,tbLanTreinamentos[Treinamento])=W$7,tbLanTreinamentos[Data de Validade]),1),tbLanTreinamentos[Data de Validade],0),5),""))</f>
        <v/>
      </c>
      <c r="X190" s="90" t="str">
        <f t="array" ref="X190">IF($C190="","",IFERROR(INDEX(tbLanTreinamentos[],MATCH(LARGE(IF(IF(tbLanTreinamentos[Nome]=$C190,tbLanTreinamentos[Treinamento])=X$7,tbLanTreinamentos[Data de Validade]),1),tbLanTreinamentos[Data de Validade],0),5),""))</f>
        <v/>
      </c>
      <c r="Y190" s="90" t="str">
        <f t="array" ref="Y190">IF($C190="","",IFERROR(INDEX(tbLanTreinamentos[],MATCH(LARGE(IF(IF(tbLanTreinamentos[Nome]=$C190,tbLanTreinamentos[Treinamento])=Y$7,tbLanTreinamentos[Data de Validade]),1),tbLanTreinamentos[Data de Validade],0),5),""))</f>
        <v/>
      </c>
      <c r="Z190" s="90" t="str">
        <f t="array" ref="Z190">IF($C190="","",IFERROR(INDEX(tbLanTreinamentos[],MATCH(LARGE(IF(IF(tbLanTreinamentos[Nome]=$C190,tbLanTreinamentos[Treinamento])=Z$7,tbLanTreinamentos[Data de Validade]),1),tbLanTreinamentos[Data de Validade],0),5),""))</f>
        <v/>
      </c>
    </row>
    <row r="191" spans="1:26" s="23" customFormat="1" ht="21.95" customHeight="1" x14ac:dyDescent="0.2">
      <c r="A191" s="8"/>
      <c r="B191" s="204">
        <v>184</v>
      </c>
      <c r="C191" s="241" t="str">
        <f>IF(CadFun!D191="","",CadFun!D191)</f>
        <v/>
      </c>
      <c r="D191" s="92" t="str">
        <f>IF($C191="","",IFERROR(INDEX(tbFuncionarios[],MATCH($C191,tbFuncionarios[Nome],0),2),""))</f>
        <v/>
      </c>
      <c r="E191" s="92" t="str">
        <f>IF($C191="","",IFERROR(INDEX(tbFuncionarios[],MATCH($C191,tbFuncionarios[Nome],0),23),""))</f>
        <v/>
      </c>
      <c r="F191" s="92" t="str">
        <f t="shared" ca="1" si="23"/>
        <v/>
      </c>
      <c r="G191" s="92" t="str">
        <f t="shared" ca="1" si="24"/>
        <v/>
      </c>
      <c r="H191" s="92" t="str">
        <f t="shared" ca="1" si="25"/>
        <v/>
      </c>
      <c r="I191" s="92" t="str">
        <f t="shared" ca="1" si="26"/>
        <v/>
      </c>
      <c r="J191" s="92" t="str">
        <f t="shared" ca="1" si="27"/>
        <v/>
      </c>
      <c r="K191" s="92" t="str">
        <f t="shared" ca="1" si="28"/>
        <v/>
      </c>
      <c r="L191" s="91" t="str">
        <f t="shared" ca="1" si="29"/>
        <v/>
      </c>
      <c r="M191" s="91" t="str">
        <f t="shared" ca="1" si="30"/>
        <v/>
      </c>
      <c r="N191" s="92" t="str">
        <f t="shared" ca="1" si="31"/>
        <v/>
      </c>
      <c r="O191" s="92" t="str">
        <f t="shared" ca="1" si="32"/>
        <v/>
      </c>
      <c r="Q191" s="90" t="str">
        <f t="array" ref="Q191">IF($C191="","",IFERROR(INDEX(tbLanTreinamentos[],MATCH(LARGE(IF(IF(tbLanTreinamentos[Nome]=$C191,tbLanTreinamentos[Treinamento])=Q$7,tbLanTreinamentos[Data de Validade]),1),tbLanTreinamentos[Data de Validade],0),5),""))</f>
        <v/>
      </c>
      <c r="R191" s="90" t="str">
        <f t="array" ref="R191">IF($C191="","",IFERROR(INDEX(tbLanTreinamentos[],MATCH(LARGE(IF(IF(tbLanTreinamentos[Nome]=$C191,tbLanTreinamentos[Treinamento])=R$7,tbLanTreinamentos[Data de Validade]),1),tbLanTreinamentos[Data de Validade],0),5),""))</f>
        <v/>
      </c>
      <c r="S191" s="90" t="str">
        <f t="array" ref="S191">IF($C191="","",IFERROR(INDEX(tbLanTreinamentos[],MATCH(LARGE(IF(IF(tbLanTreinamentos[Nome]=$C191,tbLanTreinamentos[Treinamento])=S$7,tbLanTreinamentos[Data de Validade]),1),tbLanTreinamentos[Data de Validade],0),5),""))</f>
        <v/>
      </c>
      <c r="T191" s="90" t="str">
        <f t="array" ref="T191">IF($C191="","",IFERROR(INDEX(tbLanTreinamentos[],MATCH(LARGE(IF(IF(tbLanTreinamentos[Nome]=$C191,tbLanTreinamentos[Treinamento])=T$7,tbLanTreinamentos[Data de Validade]),1),tbLanTreinamentos[Data de Validade],0),5),""))</f>
        <v/>
      </c>
      <c r="U191" s="90" t="str">
        <f t="array" ref="U191">IF($C191="","",IFERROR(INDEX(tbLanTreinamentos[],MATCH(LARGE(IF(IF(tbLanTreinamentos[Nome]=$C191,tbLanTreinamentos[Treinamento])=U$7,tbLanTreinamentos[Data de Validade]),1),tbLanTreinamentos[Data de Validade],0),5),""))</f>
        <v/>
      </c>
      <c r="V191" s="90" t="str">
        <f t="array" ref="V191">IF($C191="","",IFERROR(INDEX(tbLanTreinamentos[],MATCH(LARGE(IF(IF(tbLanTreinamentos[Nome]=$C191,tbLanTreinamentos[Treinamento])=V$7,tbLanTreinamentos[Data de Validade]),1),tbLanTreinamentos[Data de Validade],0),5),""))</f>
        <v/>
      </c>
      <c r="W191" s="90" t="str">
        <f t="array" ref="W191">IF($C191="","",IFERROR(INDEX(tbLanTreinamentos[],MATCH(LARGE(IF(IF(tbLanTreinamentos[Nome]=$C191,tbLanTreinamentos[Treinamento])=W$7,tbLanTreinamentos[Data de Validade]),1),tbLanTreinamentos[Data de Validade],0),5),""))</f>
        <v/>
      </c>
      <c r="X191" s="90" t="str">
        <f t="array" ref="X191">IF($C191="","",IFERROR(INDEX(tbLanTreinamentos[],MATCH(LARGE(IF(IF(tbLanTreinamentos[Nome]=$C191,tbLanTreinamentos[Treinamento])=X$7,tbLanTreinamentos[Data de Validade]),1),tbLanTreinamentos[Data de Validade],0),5),""))</f>
        <v/>
      </c>
      <c r="Y191" s="90" t="str">
        <f t="array" ref="Y191">IF($C191="","",IFERROR(INDEX(tbLanTreinamentos[],MATCH(LARGE(IF(IF(tbLanTreinamentos[Nome]=$C191,tbLanTreinamentos[Treinamento])=Y$7,tbLanTreinamentos[Data de Validade]),1),tbLanTreinamentos[Data de Validade],0),5),""))</f>
        <v/>
      </c>
      <c r="Z191" s="90" t="str">
        <f t="array" ref="Z191">IF($C191="","",IFERROR(INDEX(tbLanTreinamentos[],MATCH(LARGE(IF(IF(tbLanTreinamentos[Nome]=$C191,tbLanTreinamentos[Treinamento])=Z$7,tbLanTreinamentos[Data de Validade]),1),tbLanTreinamentos[Data de Validade],0),5),""))</f>
        <v/>
      </c>
    </row>
    <row r="192" spans="1:26" s="23" customFormat="1" ht="21.95" customHeight="1" x14ac:dyDescent="0.2">
      <c r="A192" s="8"/>
      <c r="B192" s="204">
        <v>185</v>
      </c>
      <c r="C192" s="241" t="str">
        <f>IF(CadFun!D192="","",CadFun!D192)</f>
        <v/>
      </c>
      <c r="D192" s="92" t="str">
        <f>IF($C192="","",IFERROR(INDEX(tbFuncionarios[],MATCH($C192,tbFuncionarios[Nome],0),2),""))</f>
        <v/>
      </c>
      <c r="E192" s="92" t="str">
        <f>IF($C192="","",IFERROR(INDEX(tbFuncionarios[],MATCH($C192,tbFuncionarios[Nome],0),23),""))</f>
        <v/>
      </c>
      <c r="F192" s="92" t="str">
        <f t="shared" ca="1" si="23"/>
        <v/>
      </c>
      <c r="G192" s="92" t="str">
        <f t="shared" ca="1" si="24"/>
        <v/>
      </c>
      <c r="H192" s="92" t="str">
        <f t="shared" ca="1" si="25"/>
        <v/>
      </c>
      <c r="I192" s="92" t="str">
        <f t="shared" ca="1" si="26"/>
        <v/>
      </c>
      <c r="J192" s="92" t="str">
        <f t="shared" ca="1" si="27"/>
        <v/>
      </c>
      <c r="K192" s="92" t="str">
        <f t="shared" ca="1" si="28"/>
        <v/>
      </c>
      <c r="L192" s="91" t="str">
        <f t="shared" ca="1" si="29"/>
        <v/>
      </c>
      <c r="M192" s="91" t="str">
        <f t="shared" ca="1" si="30"/>
        <v/>
      </c>
      <c r="N192" s="92" t="str">
        <f t="shared" ca="1" si="31"/>
        <v/>
      </c>
      <c r="O192" s="92" t="str">
        <f t="shared" ca="1" si="32"/>
        <v/>
      </c>
      <c r="Q192" s="90" t="str">
        <f t="array" ref="Q192">IF($C192="","",IFERROR(INDEX(tbLanTreinamentos[],MATCH(LARGE(IF(IF(tbLanTreinamentos[Nome]=$C192,tbLanTreinamentos[Treinamento])=Q$7,tbLanTreinamentos[Data de Validade]),1),tbLanTreinamentos[Data de Validade],0),5),""))</f>
        <v/>
      </c>
      <c r="R192" s="90" t="str">
        <f t="array" ref="R192">IF($C192="","",IFERROR(INDEX(tbLanTreinamentos[],MATCH(LARGE(IF(IF(tbLanTreinamentos[Nome]=$C192,tbLanTreinamentos[Treinamento])=R$7,tbLanTreinamentos[Data de Validade]),1),tbLanTreinamentos[Data de Validade],0),5),""))</f>
        <v/>
      </c>
      <c r="S192" s="90" t="str">
        <f t="array" ref="S192">IF($C192="","",IFERROR(INDEX(tbLanTreinamentos[],MATCH(LARGE(IF(IF(tbLanTreinamentos[Nome]=$C192,tbLanTreinamentos[Treinamento])=S$7,tbLanTreinamentos[Data de Validade]),1),tbLanTreinamentos[Data de Validade],0),5),""))</f>
        <v/>
      </c>
      <c r="T192" s="90" t="str">
        <f t="array" ref="T192">IF($C192="","",IFERROR(INDEX(tbLanTreinamentos[],MATCH(LARGE(IF(IF(tbLanTreinamentos[Nome]=$C192,tbLanTreinamentos[Treinamento])=T$7,tbLanTreinamentos[Data de Validade]),1),tbLanTreinamentos[Data de Validade],0),5),""))</f>
        <v/>
      </c>
      <c r="U192" s="90" t="str">
        <f t="array" ref="U192">IF($C192="","",IFERROR(INDEX(tbLanTreinamentos[],MATCH(LARGE(IF(IF(tbLanTreinamentos[Nome]=$C192,tbLanTreinamentos[Treinamento])=U$7,tbLanTreinamentos[Data de Validade]),1),tbLanTreinamentos[Data de Validade],0),5),""))</f>
        <v/>
      </c>
      <c r="V192" s="90" t="str">
        <f t="array" ref="V192">IF($C192="","",IFERROR(INDEX(tbLanTreinamentos[],MATCH(LARGE(IF(IF(tbLanTreinamentos[Nome]=$C192,tbLanTreinamentos[Treinamento])=V$7,tbLanTreinamentos[Data de Validade]),1),tbLanTreinamentos[Data de Validade],0),5),""))</f>
        <v/>
      </c>
      <c r="W192" s="90" t="str">
        <f t="array" ref="W192">IF($C192="","",IFERROR(INDEX(tbLanTreinamentos[],MATCH(LARGE(IF(IF(tbLanTreinamentos[Nome]=$C192,tbLanTreinamentos[Treinamento])=W$7,tbLanTreinamentos[Data de Validade]),1),tbLanTreinamentos[Data de Validade],0),5),""))</f>
        <v/>
      </c>
      <c r="X192" s="90" t="str">
        <f t="array" ref="X192">IF($C192="","",IFERROR(INDEX(tbLanTreinamentos[],MATCH(LARGE(IF(IF(tbLanTreinamentos[Nome]=$C192,tbLanTreinamentos[Treinamento])=X$7,tbLanTreinamentos[Data de Validade]),1),tbLanTreinamentos[Data de Validade],0),5),""))</f>
        <v/>
      </c>
      <c r="Y192" s="90" t="str">
        <f t="array" ref="Y192">IF($C192="","",IFERROR(INDEX(tbLanTreinamentos[],MATCH(LARGE(IF(IF(tbLanTreinamentos[Nome]=$C192,tbLanTreinamentos[Treinamento])=Y$7,tbLanTreinamentos[Data de Validade]),1),tbLanTreinamentos[Data de Validade],0),5),""))</f>
        <v/>
      </c>
      <c r="Z192" s="90" t="str">
        <f t="array" ref="Z192">IF($C192="","",IFERROR(INDEX(tbLanTreinamentos[],MATCH(LARGE(IF(IF(tbLanTreinamentos[Nome]=$C192,tbLanTreinamentos[Treinamento])=Z$7,tbLanTreinamentos[Data de Validade]),1),tbLanTreinamentos[Data de Validade],0),5),""))</f>
        <v/>
      </c>
    </row>
    <row r="193" spans="1:26" s="23" customFormat="1" ht="21.95" customHeight="1" x14ac:dyDescent="0.2">
      <c r="A193" s="8"/>
      <c r="B193" s="204">
        <v>186</v>
      </c>
      <c r="C193" s="241" t="str">
        <f>IF(CadFun!D193="","",CadFun!D193)</f>
        <v/>
      </c>
      <c r="D193" s="92" t="str">
        <f>IF($C193="","",IFERROR(INDEX(tbFuncionarios[],MATCH($C193,tbFuncionarios[Nome],0),2),""))</f>
        <v/>
      </c>
      <c r="E193" s="92" t="str">
        <f>IF($C193="","",IFERROR(INDEX(tbFuncionarios[],MATCH($C193,tbFuncionarios[Nome],0),23),""))</f>
        <v/>
      </c>
      <c r="F193" s="92" t="str">
        <f t="shared" ca="1" si="23"/>
        <v/>
      </c>
      <c r="G193" s="92" t="str">
        <f t="shared" ca="1" si="24"/>
        <v/>
      </c>
      <c r="H193" s="92" t="str">
        <f t="shared" ca="1" si="25"/>
        <v/>
      </c>
      <c r="I193" s="92" t="str">
        <f t="shared" ca="1" si="26"/>
        <v/>
      </c>
      <c r="J193" s="92" t="str">
        <f t="shared" ca="1" si="27"/>
        <v/>
      </c>
      <c r="K193" s="92" t="str">
        <f t="shared" ca="1" si="28"/>
        <v/>
      </c>
      <c r="L193" s="91" t="str">
        <f t="shared" ca="1" si="29"/>
        <v/>
      </c>
      <c r="M193" s="91" t="str">
        <f t="shared" ca="1" si="30"/>
        <v/>
      </c>
      <c r="N193" s="92" t="str">
        <f t="shared" ca="1" si="31"/>
        <v/>
      </c>
      <c r="O193" s="92" t="str">
        <f t="shared" ca="1" si="32"/>
        <v/>
      </c>
      <c r="Q193" s="90" t="str">
        <f t="array" ref="Q193">IF($C193="","",IFERROR(INDEX(tbLanTreinamentos[],MATCH(LARGE(IF(IF(tbLanTreinamentos[Nome]=$C193,tbLanTreinamentos[Treinamento])=Q$7,tbLanTreinamentos[Data de Validade]),1),tbLanTreinamentos[Data de Validade],0),5),""))</f>
        <v/>
      </c>
      <c r="R193" s="90" t="str">
        <f t="array" ref="R193">IF($C193="","",IFERROR(INDEX(tbLanTreinamentos[],MATCH(LARGE(IF(IF(tbLanTreinamentos[Nome]=$C193,tbLanTreinamentos[Treinamento])=R$7,tbLanTreinamentos[Data de Validade]),1),tbLanTreinamentos[Data de Validade],0),5),""))</f>
        <v/>
      </c>
      <c r="S193" s="90" t="str">
        <f t="array" ref="S193">IF($C193="","",IFERROR(INDEX(tbLanTreinamentos[],MATCH(LARGE(IF(IF(tbLanTreinamentos[Nome]=$C193,tbLanTreinamentos[Treinamento])=S$7,tbLanTreinamentos[Data de Validade]),1),tbLanTreinamentos[Data de Validade],0),5),""))</f>
        <v/>
      </c>
      <c r="T193" s="90" t="str">
        <f t="array" ref="T193">IF($C193="","",IFERROR(INDEX(tbLanTreinamentos[],MATCH(LARGE(IF(IF(tbLanTreinamentos[Nome]=$C193,tbLanTreinamentos[Treinamento])=T$7,tbLanTreinamentos[Data de Validade]),1),tbLanTreinamentos[Data de Validade],0),5),""))</f>
        <v/>
      </c>
      <c r="U193" s="90" t="str">
        <f t="array" ref="U193">IF($C193="","",IFERROR(INDEX(tbLanTreinamentos[],MATCH(LARGE(IF(IF(tbLanTreinamentos[Nome]=$C193,tbLanTreinamentos[Treinamento])=U$7,tbLanTreinamentos[Data de Validade]),1),tbLanTreinamentos[Data de Validade],0),5),""))</f>
        <v/>
      </c>
      <c r="V193" s="90" t="str">
        <f t="array" ref="V193">IF($C193="","",IFERROR(INDEX(tbLanTreinamentos[],MATCH(LARGE(IF(IF(tbLanTreinamentos[Nome]=$C193,tbLanTreinamentos[Treinamento])=V$7,tbLanTreinamentos[Data de Validade]),1),tbLanTreinamentos[Data de Validade],0),5),""))</f>
        <v/>
      </c>
      <c r="W193" s="90" t="str">
        <f t="array" ref="W193">IF($C193="","",IFERROR(INDEX(tbLanTreinamentos[],MATCH(LARGE(IF(IF(tbLanTreinamentos[Nome]=$C193,tbLanTreinamentos[Treinamento])=W$7,tbLanTreinamentos[Data de Validade]),1),tbLanTreinamentos[Data de Validade],0),5),""))</f>
        <v/>
      </c>
      <c r="X193" s="90" t="str">
        <f t="array" ref="X193">IF($C193="","",IFERROR(INDEX(tbLanTreinamentos[],MATCH(LARGE(IF(IF(tbLanTreinamentos[Nome]=$C193,tbLanTreinamentos[Treinamento])=X$7,tbLanTreinamentos[Data de Validade]),1),tbLanTreinamentos[Data de Validade],0),5),""))</f>
        <v/>
      </c>
      <c r="Y193" s="90" t="str">
        <f t="array" ref="Y193">IF($C193="","",IFERROR(INDEX(tbLanTreinamentos[],MATCH(LARGE(IF(IF(tbLanTreinamentos[Nome]=$C193,tbLanTreinamentos[Treinamento])=Y$7,tbLanTreinamentos[Data de Validade]),1),tbLanTreinamentos[Data de Validade],0),5),""))</f>
        <v/>
      </c>
      <c r="Z193" s="90" t="str">
        <f t="array" ref="Z193">IF($C193="","",IFERROR(INDEX(tbLanTreinamentos[],MATCH(LARGE(IF(IF(tbLanTreinamentos[Nome]=$C193,tbLanTreinamentos[Treinamento])=Z$7,tbLanTreinamentos[Data de Validade]),1),tbLanTreinamentos[Data de Validade],0),5),""))</f>
        <v/>
      </c>
    </row>
    <row r="194" spans="1:26" s="23" customFormat="1" ht="21.95" customHeight="1" x14ac:dyDescent="0.2">
      <c r="A194" s="8"/>
      <c r="B194" s="204">
        <v>187</v>
      </c>
      <c r="C194" s="241" t="str">
        <f>IF(CadFun!D194="","",CadFun!D194)</f>
        <v/>
      </c>
      <c r="D194" s="92" t="str">
        <f>IF($C194="","",IFERROR(INDEX(tbFuncionarios[],MATCH($C194,tbFuncionarios[Nome],0),2),""))</f>
        <v/>
      </c>
      <c r="E194" s="92" t="str">
        <f>IF($C194="","",IFERROR(INDEX(tbFuncionarios[],MATCH($C194,tbFuncionarios[Nome],0),23),""))</f>
        <v/>
      </c>
      <c r="F194" s="92" t="str">
        <f t="shared" ca="1" si="23"/>
        <v/>
      </c>
      <c r="G194" s="92" t="str">
        <f t="shared" ca="1" si="24"/>
        <v/>
      </c>
      <c r="H194" s="92" t="str">
        <f t="shared" ca="1" si="25"/>
        <v/>
      </c>
      <c r="I194" s="92" t="str">
        <f t="shared" ca="1" si="26"/>
        <v/>
      </c>
      <c r="J194" s="92" t="str">
        <f t="shared" ca="1" si="27"/>
        <v/>
      </c>
      <c r="K194" s="92" t="str">
        <f t="shared" ca="1" si="28"/>
        <v/>
      </c>
      <c r="L194" s="91" t="str">
        <f t="shared" ca="1" si="29"/>
        <v/>
      </c>
      <c r="M194" s="91" t="str">
        <f t="shared" ca="1" si="30"/>
        <v/>
      </c>
      <c r="N194" s="92" t="str">
        <f t="shared" ca="1" si="31"/>
        <v/>
      </c>
      <c r="O194" s="92" t="str">
        <f t="shared" ca="1" si="32"/>
        <v/>
      </c>
      <c r="Q194" s="90" t="str">
        <f t="array" ref="Q194">IF($C194="","",IFERROR(INDEX(tbLanTreinamentos[],MATCH(LARGE(IF(IF(tbLanTreinamentos[Nome]=$C194,tbLanTreinamentos[Treinamento])=Q$7,tbLanTreinamentos[Data de Validade]),1),tbLanTreinamentos[Data de Validade],0),5),""))</f>
        <v/>
      </c>
      <c r="R194" s="90" t="str">
        <f t="array" ref="R194">IF($C194="","",IFERROR(INDEX(tbLanTreinamentos[],MATCH(LARGE(IF(IF(tbLanTreinamentos[Nome]=$C194,tbLanTreinamentos[Treinamento])=R$7,tbLanTreinamentos[Data de Validade]),1),tbLanTreinamentos[Data de Validade],0),5),""))</f>
        <v/>
      </c>
      <c r="S194" s="90" t="str">
        <f t="array" ref="S194">IF($C194="","",IFERROR(INDEX(tbLanTreinamentos[],MATCH(LARGE(IF(IF(tbLanTreinamentos[Nome]=$C194,tbLanTreinamentos[Treinamento])=S$7,tbLanTreinamentos[Data de Validade]),1),tbLanTreinamentos[Data de Validade],0),5),""))</f>
        <v/>
      </c>
      <c r="T194" s="90" t="str">
        <f t="array" ref="T194">IF($C194="","",IFERROR(INDEX(tbLanTreinamentos[],MATCH(LARGE(IF(IF(tbLanTreinamentos[Nome]=$C194,tbLanTreinamentos[Treinamento])=T$7,tbLanTreinamentos[Data de Validade]),1),tbLanTreinamentos[Data de Validade],0),5),""))</f>
        <v/>
      </c>
      <c r="U194" s="90" t="str">
        <f t="array" ref="U194">IF($C194="","",IFERROR(INDEX(tbLanTreinamentos[],MATCH(LARGE(IF(IF(tbLanTreinamentos[Nome]=$C194,tbLanTreinamentos[Treinamento])=U$7,tbLanTreinamentos[Data de Validade]),1),tbLanTreinamentos[Data de Validade],0),5),""))</f>
        <v/>
      </c>
      <c r="V194" s="90" t="str">
        <f t="array" ref="V194">IF($C194="","",IFERROR(INDEX(tbLanTreinamentos[],MATCH(LARGE(IF(IF(tbLanTreinamentos[Nome]=$C194,tbLanTreinamentos[Treinamento])=V$7,tbLanTreinamentos[Data de Validade]),1),tbLanTreinamentos[Data de Validade],0),5),""))</f>
        <v/>
      </c>
      <c r="W194" s="90" t="str">
        <f t="array" ref="W194">IF($C194="","",IFERROR(INDEX(tbLanTreinamentos[],MATCH(LARGE(IF(IF(tbLanTreinamentos[Nome]=$C194,tbLanTreinamentos[Treinamento])=W$7,tbLanTreinamentos[Data de Validade]),1),tbLanTreinamentos[Data de Validade],0),5),""))</f>
        <v/>
      </c>
      <c r="X194" s="90" t="str">
        <f t="array" ref="X194">IF($C194="","",IFERROR(INDEX(tbLanTreinamentos[],MATCH(LARGE(IF(IF(tbLanTreinamentos[Nome]=$C194,tbLanTreinamentos[Treinamento])=X$7,tbLanTreinamentos[Data de Validade]),1),tbLanTreinamentos[Data de Validade],0),5),""))</f>
        <v/>
      </c>
      <c r="Y194" s="90" t="str">
        <f t="array" ref="Y194">IF($C194="","",IFERROR(INDEX(tbLanTreinamentos[],MATCH(LARGE(IF(IF(tbLanTreinamentos[Nome]=$C194,tbLanTreinamentos[Treinamento])=Y$7,tbLanTreinamentos[Data de Validade]),1),tbLanTreinamentos[Data de Validade],0),5),""))</f>
        <v/>
      </c>
      <c r="Z194" s="90" t="str">
        <f t="array" ref="Z194">IF($C194="","",IFERROR(INDEX(tbLanTreinamentos[],MATCH(LARGE(IF(IF(tbLanTreinamentos[Nome]=$C194,tbLanTreinamentos[Treinamento])=Z$7,tbLanTreinamentos[Data de Validade]),1),tbLanTreinamentos[Data de Validade],0),5),""))</f>
        <v/>
      </c>
    </row>
    <row r="195" spans="1:26" s="23" customFormat="1" ht="21.95" customHeight="1" x14ac:dyDescent="0.2">
      <c r="A195" s="8"/>
      <c r="B195" s="204">
        <v>188</v>
      </c>
      <c r="C195" s="241" t="str">
        <f>IF(CadFun!D195="","",CadFun!D195)</f>
        <v/>
      </c>
      <c r="D195" s="92" t="str">
        <f>IF($C195="","",IFERROR(INDEX(tbFuncionarios[],MATCH($C195,tbFuncionarios[Nome],0),2),""))</f>
        <v/>
      </c>
      <c r="E195" s="92" t="str">
        <f>IF($C195="","",IFERROR(INDEX(tbFuncionarios[],MATCH($C195,tbFuncionarios[Nome],0),23),""))</f>
        <v/>
      </c>
      <c r="F195" s="92" t="str">
        <f t="shared" ca="1" si="23"/>
        <v/>
      </c>
      <c r="G195" s="92" t="str">
        <f t="shared" ca="1" si="24"/>
        <v/>
      </c>
      <c r="H195" s="92" t="str">
        <f t="shared" ca="1" si="25"/>
        <v/>
      </c>
      <c r="I195" s="92" t="str">
        <f t="shared" ca="1" si="26"/>
        <v/>
      </c>
      <c r="J195" s="92" t="str">
        <f t="shared" ca="1" si="27"/>
        <v/>
      </c>
      <c r="K195" s="92" t="str">
        <f t="shared" ca="1" si="28"/>
        <v/>
      </c>
      <c r="L195" s="91" t="str">
        <f t="shared" ca="1" si="29"/>
        <v/>
      </c>
      <c r="M195" s="91" t="str">
        <f t="shared" ca="1" si="30"/>
        <v/>
      </c>
      <c r="N195" s="92" t="str">
        <f t="shared" ca="1" si="31"/>
        <v/>
      </c>
      <c r="O195" s="92" t="str">
        <f t="shared" ca="1" si="32"/>
        <v/>
      </c>
      <c r="Q195" s="90" t="str">
        <f t="array" ref="Q195">IF($C195="","",IFERROR(INDEX(tbLanTreinamentos[],MATCH(LARGE(IF(IF(tbLanTreinamentos[Nome]=$C195,tbLanTreinamentos[Treinamento])=Q$7,tbLanTreinamentos[Data de Validade]),1),tbLanTreinamentos[Data de Validade],0),5),""))</f>
        <v/>
      </c>
      <c r="R195" s="90" t="str">
        <f t="array" ref="R195">IF($C195="","",IFERROR(INDEX(tbLanTreinamentos[],MATCH(LARGE(IF(IF(tbLanTreinamentos[Nome]=$C195,tbLanTreinamentos[Treinamento])=R$7,tbLanTreinamentos[Data de Validade]),1),tbLanTreinamentos[Data de Validade],0),5),""))</f>
        <v/>
      </c>
      <c r="S195" s="90" t="str">
        <f t="array" ref="S195">IF($C195="","",IFERROR(INDEX(tbLanTreinamentos[],MATCH(LARGE(IF(IF(tbLanTreinamentos[Nome]=$C195,tbLanTreinamentos[Treinamento])=S$7,tbLanTreinamentos[Data de Validade]),1),tbLanTreinamentos[Data de Validade],0),5),""))</f>
        <v/>
      </c>
      <c r="T195" s="90" t="str">
        <f t="array" ref="T195">IF($C195="","",IFERROR(INDEX(tbLanTreinamentos[],MATCH(LARGE(IF(IF(tbLanTreinamentos[Nome]=$C195,tbLanTreinamentos[Treinamento])=T$7,tbLanTreinamentos[Data de Validade]),1),tbLanTreinamentos[Data de Validade],0),5),""))</f>
        <v/>
      </c>
      <c r="U195" s="90" t="str">
        <f t="array" ref="U195">IF($C195="","",IFERROR(INDEX(tbLanTreinamentos[],MATCH(LARGE(IF(IF(tbLanTreinamentos[Nome]=$C195,tbLanTreinamentos[Treinamento])=U$7,tbLanTreinamentos[Data de Validade]),1),tbLanTreinamentos[Data de Validade],0),5),""))</f>
        <v/>
      </c>
      <c r="V195" s="90" t="str">
        <f t="array" ref="V195">IF($C195="","",IFERROR(INDEX(tbLanTreinamentos[],MATCH(LARGE(IF(IF(tbLanTreinamentos[Nome]=$C195,tbLanTreinamentos[Treinamento])=V$7,tbLanTreinamentos[Data de Validade]),1),tbLanTreinamentos[Data de Validade],0),5),""))</f>
        <v/>
      </c>
      <c r="W195" s="90" t="str">
        <f t="array" ref="W195">IF($C195="","",IFERROR(INDEX(tbLanTreinamentos[],MATCH(LARGE(IF(IF(tbLanTreinamentos[Nome]=$C195,tbLanTreinamentos[Treinamento])=W$7,tbLanTreinamentos[Data de Validade]),1),tbLanTreinamentos[Data de Validade],0),5),""))</f>
        <v/>
      </c>
      <c r="X195" s="90" t="str">
        <f t="array" ref="X195">IF($C195="","",IFERROR(INDEX(tbLanTreinamentos[],MATCH(LARGE(IF(IF(tbLanTreinamentos[Nome]=$C195,tbLanTreinamentos[Treinamento])=X$7,tbLanTreinamentos[Data de Validade]),1),tbLanTreinamentos[Data de Validade],0),5),""))</f>
        <v/>
      </c>
      <c r="Y195" s="90" t="str">
        <f t="array" ref="Y195">IF($C195="","",IFERROR(INDEX(tbLanTreinamentos[],MATCH(LARGE(IF(IF(tbLanTreinamentos[Nome]=$C195,tbLanTreinamentos[Treinamento])=Y$7,tbLanTreinamentos[Data de Validade]),1),tbLanTreinamentos[Data de Validade],0),5),""))</f>
        <v/>
      </c>
      <c r="Z195" s="90" t="str">
        <f t="array" ref="Z195">IF($C195="","",IFERROR(INDEX(tbLanTreinamentos[],MATCH(LARGE(IF(IF(tbLanTreinamentos[Nome]=$C195,tbLanTreinamentos[Treinamento])=Z$7,tbLanTreinamentos[Data de Validade]),1),tbLanTreinamentos[Data de Validade],0),5),""))</f>
        <v/>
      </c>
    </row>
    <row r="196" spans="1:26" s="23" customFormat="1" ht="21.95" customHeight="1" x14ac:dyDescent="0.2">
      <c r="A196" s="8"/>
      <c r="B196" s="204">
        <v>189</v>
      </c>
      <c r="C196" s="241" t="str">
        <f>IF(CadFun!D196="","",CadFun!D196)</f>
        <v/>
      </c>
      <c r="D196" s="92" t="str">
        <f>IF($C196="","",IFERROR(INDEX(tbFuncionarios[],MATCH($C196,tbFuncionarios[Nome],0),2),""))</f>
        <v/>
      </c>
      <c r="E196" s="92" t="str">
        <f>IF($C196="","",IFERROR(INDEX(tbFuncionarios[],MATCH($C196,tbFuncionarios[Nome],0),23),""))</f>
        <v/>
      </c>
      <c r="F196" s="92" t="str">
        <f t="shared" ca="1" si="23"/>
        <v/>
      </c>
      <c r="G196" s="92" t="str">
        <f t="shared" ca="1" si="24"/>
        <v/>
      </c>
      <c r="H196" s="92" t="str">
        <f t="shared" ca="1" si="25"/>
        <v/>
      </c>
      <c r="I196" s="92" t="str">
        <f t="shared" ca="1" si="26"/>
        <v/>
      </c>
      <c r="J196" s="92" t="str">
        <f t="shared" ca="1" si="27"/>
        <v/>
      </c>
      <c r="K196" s="92" t="str">
        <f t="shared" ca="1" si="28"/>
        <v/>
      </c>
      <c r="L196" s="91" t="str">
        <f t="shared" ca="1" si="29"/>
        <v/>
      </c>
      <c r="M196" s="91" t="str">
        <f t="shared" ca="1" si="30"/>
        <v/>
      </c>
      <c r="N196" s="92" t="str">
        <f t="shared" ca="1" si="31"/>
        <v/>
      </c>
      <c r="O196" s="92" t="str">
        <f t="shared" ca="1" si="32"/>
        <v/>
      </c>
      <c r="Q196" s="90" t="str">
        <f t="array" ref="Q196">IF($C196="","",IFERROR(INDEX(tbLanTreinamentos[],MATCH(LARGE(IF(IF(tbLanTreinamentos[Nome]=$C196,tbLanTreinamentos[Treinamento])=Q$7,tbLanTreinamentos[Data de Validade]),1),tbLanTreinamentos[Data de Validade],0),5),""))</f>
        <v/>
      </c>
      <c r="R196" s="90" t="str">
        <f t="array" ref="R196">IF($C196="","",IFERROR(INDEX(tbLanTreinamentos[],MATCH(LARGE(IF(IF(tbLanTreinamentos[Nome]=$C196,tbLanTreinamentos[Treinamento])=R$7,tbLanTreinamentos[Data de Validade]),1),tbLanTreinamentos[Data de Validade],0),5),""))</f>
        <v/>
      </c>
      <c r="S196" s="90" t="str">
        <f t="array" ref="S196">IF($C196="","",IFERROR(INDEX(tbLanTreinamentos[],MATCH(LARGE(IF(IF(tbLanTreinamentos[Nome]=$C196,tbLanTreinamentos[Treinamento])=S$7,tbLanTreinamentos[Data de Validade]),1),tbLanTreinamentos[Data de Validade],0),5),""))</f>
        <v/>
      </c>
      <c r="T196" s="90" t="str">
        <f t="array" ref="T196">IF($C196="","",IFERROR(INDEX(tbLanTreinamentos[],MATCH(LARGE(IF(IF(tbLanTreinamentos[Nome]=$C196,tbLanTreinamentos[Treinamento])=T$7,tbLanTreinamentos[Data de Validade]),1),tbLanTreinamentos[Data de Validade],0),5),""))</f>
        <v/>
      </c>
      <c r="U196" s="90" t="str">
        <f t="array" ref="U196">IF($C196="","",IFERROR(INDEX(tbLanTreinamentos[],MATCH(LARGE(IF(IF(tbLanTreinamentos[Nome]=$C196,tbLanTreinamentos[Treinamento])=U$7,tbLanTreinamentos[Data de Validade]),1),tbLanTreinamentos[Data de Validade],0),5),""))</f>
        <v/>
      </c>
      <c r="V196" s="90" t="str">
        <f t="array" ref="V196">IF($C196="","",IFERROR(INDEX(tbLanTreinamentos[],MATCH(LARGE(IF(IF(tbLanTreinamentos[Nome]=$C196,tbLanTreinamentos[Treinamento])=V$7,tbLanTreinamentos[Data de Validade]),1),tbLanTreinamentos[Data de Validade],0),5),""))</f>
        <v/>
      </c>
      <c r="W196" s="90" t="str">
        <f t="array" ref="W196">IF($C196="","",IFERROR(INDEX(tbLanTreinamentos[],MATCH(LARGE(IF(IF(tbLanTreinamentos[Nome]=$C196,tbLanTreinamentos[Treinamento])=W$7,tbLanTreinamentos[Data de Validade]),1),tbLanTreinamentos[Data de Validade],0),5),""))</f>
        <v/>
      </c>
      <c r="X196" s="90" t="str">
        <f t="array" ref="X196">IF($C196="","",IFERROR(INDEX(tbLanTreinamentos[],MATCH(LARGE(IF(IF(tbLanTreinamentos[Nome]=$C196,tbLanTreinamentos[Treinamento])=X$7,tbLanTreinamentos[Data de Validade]),1),tbLanTreinamentos[Data de Validade],0),5),""))</f>
        <v/>
      </c>
      <c r="Y196" s="90" t="str">
        <f t="array" ref="Y196">IF($C196="","",IFERROR(INDEX(tbLanTreinamentos[],MATCH(LARGE(IF(IF(tbLanTreinamentos[Nome]=$C196,tbLanTreinamentos[Treinamento])=Y$7,tbLanTreinamentos[Data de Validade]),1),tbLanTreinamentos[Data de Validade],0),5),""))</f>
        <v/>
      </c>
      <c r="Z196" s="90" t="str">
        <f t="array" ref="Z196">IF($C196="","",IFERROR(INDEX(tbLanTreinamentos[],MATCH(LARGE(IF(IF(tbLanTreinamentos[Nome]=$C196,tbLanTreinamentos[Treinamento])=Z$7,tbLanTreinamentos[Data de Validade]),1),tbLanTreinamentos[Data de Validade],0),5),""))</f>
        <v/>
      </c>
    </row>
    <row r="197" spans="1:26" s="23" customFormat="1" ht="21.95" customHeight="1" x14ac:dyDescent="0.2">
      <c r="A197" s="8"/>
      <c r="B197" s="204">
        <v>190</v>
      </c>
      <c r="C197" s="241" t="str">
        <f>IF(CadFun!D197="","",CadFun!D197)</f>
        <v/>
      </c>
      <c r="D197" s="92" t="str">
        <f>IF($C197="","",IFERROR(INDEX(tbFuncionarios[],MATCH($C197,tbFuncionarios[Nome],0),2),""))</f>
        <v/>
      </c>
      <c r="E197" s="92" t="str">
        <f>IF($C197="","",IFERROR(INDEX(tbFuncionarios[],MATCH($C197,tbFuncionarios[Nome],0),23),""))</f>
        <v/>
      </c>
      <c r="F197" s="92" t="str">
        <f t="shared" ca="1" si="23"/>
        <v/>
      </c>
      <c r="G197" s="92" t="str">
        <f t="shared" ca="1" si="24"/>
        <v/>
      </c>
      <c r="H197" s="92" t="str">
        <f t="shared" ca="1" si="25"/>
        <v/>
      </c>
      <c r="I197" s="92" t="str">
        <f t="shared" ca="1" si="26"/>
        <v/>
      </c>
      <c r="J197" s="92" t="str">
        <f t="shared" ca="1" si="27"/>
        <v/>
      </c>
      <c r="K197" s="92" t="str">
        <f t="shared" ca="1" si="28"/>
        <v/>
      </c>
      <c r="L197" s="91" t="str">
        <f t="shared" ca="1" si="29"/>
        <v/>
      </c>
      <c r="M197" s="91" t="str">
        <f t="shared" ca="1" si="30"/>
        <v/>
      </c>
      <c r="N197" s="92" t="str">
        <f t="shared" ca="1" si="31"/>
        <v/>
      </c>
      <c r="O197" s="92" t="str">
        <f t="shared" ca="1" si="32"/>
        <v/>
      </c>
      <c r="Q197" s="90" t="str">
        <f t="array" ref="Q197">IF($C197="","",IFERROR(INDEX(tbLanTreinamentos[],MATCH(LARGE(IF(IF(tbLanTreinamentos[Nome]=$C197,tbLanTreinamentos[Treinamento])=Q$7,tbLanTreinamentos[Data de Validade]),1),tbLanTreinamentos[Data de Validade],0),5),""))</f>
        <v/>
      </c>
      <c r="R197" s="90" t="str">
        <f t="array" ref="R197">IF($C197="","",IFERROR(INDEX(tbLanTreinamentos[],MATCH(LARGE(IF(IF(tbLanTreinamentos[Nome]=$C197,tbLanTreinamentos[Treinamento])=R$7,tbLanTreinamentos[Data de Validade]),1),tbLanTreinamentos[Data de Validade],0),5),""))</f>
        <v/>
      </c>
      <c r="S197" s="90" t="str">
        <f t="array" ref="S197">IF($C197="","",IFERROR(INDEX(tbLanTreinamentos[],MATCH(LARGE(IF(IF(tbLanTreinamentos[Nome]=$C197,tbLanTreinamentos[Treinamento])=S$7,tbLanTreinamentos[Data de Validade]),1),tbLanTreinamentos[Data de Validade],0),5),""))</f>
        <v/>
      </c>
      <c r="T197" s="90" t="str">
        <f t="array" ref="T197">IF($C197="","",IFERROR(INDEX(tbLanTreinamentos[],MATCH(LARGE(IF(IF(tbLanTreinamentos[Nome]=$C197,tbLanTreinamentos[Treinamento])=T$7,tbLanTreinamentos[Data de Validade]),1),tbLanTreinamentos[Data de Validade],0),5),""))</f>
        <v/>
      </c>
      <c r="U197" s="90" t="str">
        <f t="array" ref="U197">IF($C197="","",IFERROR(INDEX(tbLanTreinamentos[],MATCH(LARGE(IF(IF(tbLanTreinamentos[Nome]=$C197,tbLanTreinamentos[Treinamento])=U$7,tbLanTreinamentos[Data de Validade]),1),tbLanTreinamentos[Data de Validade],0),5),""))</f>
        <v/>
      </c>
      <c r="V197" s="90" t="str">
        <f t="array" ref="V197">IF($C197="","",IFERROR(INDEX(tbLanTreinamentos[],MATCH(LARGE(IF(IF(tbLanTreinamentos[Nome]=$C197,tbLanTreinamentos[Treinamento])=V$7,tbLanTreinamentos[Data de Validade]),1),tbLanTreinamentos[Data de Validade],0),5),""))</f>
        <v/>
      </c>
      <c r="W197" s="90" t="str">
        <f t="array" ref="W197">IF($C197="","",IFERROR(INDEX(tbLanTreinamentos[],MATCH(LARGE(IF(IF(tbLanTreinamentos[Nome]=$C197,tbLanTreinamentos[Treinamento])=W$7,tbLanTreinamentos[Data de Validade]),1),tbLanTreinamentos[Data de Validade],0),5),""))</f>
        <v/>
      </c>
      <c r="X197" s="90" t="str">
        <f t="array" ref="X197">IF($C197="","",IFERROR(INDEX(tbLanTreinamentos[],MATCH(LARGE(IF(IF(tbLanTreinamentos[Nome]=$C197,tbLanTreinamentos[Treinamento])=X$7,tbLanTreinamentos[Data de Validade]),1),tbLanTreinamentos[Data de Validade],0),5),""))</f>
        <v/>
      </c>
      <c r="Y197" s="90" t="str">
        <f t="array" ref="Y197">IF($C197="","",IFERROR(INDEX(tbLanTreinamentos[],MATCH(LARGE(IF(IF(tbLanTreinamentos[Nome]=$C197,tbLanTreinamentos[Treinamento])=Y$7,tbLanTreinamentos[Data de Validade]),1),tbLanTreinamentos[Data de Validade],0),5),""))</f>
        <v/>
      </c>
      <c r="Z197" s="90" t="str">
        <f t="array" ref="Z197">IF($C197="","",IFERROR(INDEX(tbLanTreinamentos[],MATCH(LARGE(IF(IF(tbLanTreinamentos[Nome]=$C197,tbLanTreinamentos[Treinamento])=Z$7,tbLanTreinamentos[Data de Validade]),1),tbLanTreinamentos[Data de Validade],0),5),""))</f>
        <v/>
      </c>
    </row>
    <row r="198" spans="1:26" s="23" customFormat="1" ht="21.95" customHeight="1" x14ac:dyDescent="0.2">
      <c r="A198" s="8"/>
      <c r="B198" s="204">
        <v>191</v>
      </c>
      <c r="C198" s="241" t="str">
        <f>IF(CadFun!D198="","",CadFun!D198)</f>
        <v/>
      </c>
      <c r="D198" s="92" t="str">
        <f>IF($C198="","",IFERROR(INDEX(tbFuncionarios[],MATCH($C198,tbFuncionarios[Nome],0),2),""))</f>
        <v/>
      </c>
      <c r="E198" s="92" t="str">
        <f>IF($C198="","",IFERROR(INDEX(tbFuncionarios[],MATCH($C198,tbFuncionarios[Nome],0),23),""))</f>
        <v/>
      </c>
      <c r="F198" s="92" t="str">
        <f t="shared" ca="1" si="23"/>
        <v/>
      </c>
      <c r="G198" s="92" t="str">
        <f t="shared" ca="1" si="24"/>
        <v/>
      </c>
      <c r="H198" s="92" t="str">
        <f t="shared" ca="1" si="25"/>
        <v/>
      </c>
      <c r="I198" s="92" t="str">
        <f t="shared" ca="1" si="26"/>
        <v/>
      </c>
      <c r="J198" s="92" t="str">
        <f t="shared" ca="1" si="27"/>
        <v/>
      </c>
      <c r="K198" s="92" t="str">
        <f t="shared" ca="1" si="28"/>
        <v/>
      </c>
      <c r="L198" s="91" t="str">
        <f t="shared" ca="1" si="29"/>
        <v/>
      </c>
      <c r="M198" s="91" t="str">
        <f t="shared" ca="1" si="30"/>
        <v/>
      </c>
      <c r="N198" s="92" t="str">
        <f t="shared" ca="1" si="31"/>
        <v/>
      </c>
      <c r="O198" s="92" t="str">
        <f t="shared" ca="1" si="32"/>
        <v/>
      </c>
      <c r="Q198" s="90" t="str">
        <f t="array" ref="Q198">IF($C198="","",IFERROR(INDEX(tbLanTreinamentos[],MATCH(LARGE(IF(IF(tbLanTreinamentos[Nome]=$C198,tbLanTreinamentos[Treinamento])=Q$7,tbLanTreinamentos[Data de Validade]),1),tbLanTreinamentos[Data de Validade],0),5),""))</f>
        <v/>
      </c>
      <c r="R198" s="90" t="str">
        <f t="array" ref="R198">IF($C198="","",IFERROR(INDEX(tbLanTreinamentos[],MATCH(LARGE(IF(IF(tbLanTreinamentos[Nome]=$C198,tbLanTreinamentos[Treinamento])=R$7,tbLanTreinamentos[Data de Validade]),1),tbLanTreinamentos[Data de Validade],0),5),""))</f>
        <v/>
      </c>
      <c r="S198" s="90" t="str">
        <f t="array" ref="S198">IF($C198="","",IFERROR(INDEX(tbLanTreinamentos[],MATCH(LARGE(IF(IF(tbLanTreinamentos[Nome]=$C198,tbLanTreinamentos[Treinamento])=S$7,tbLanTreinamentos[Data de Validade]),1),tbLanTreinamentos[Data de Validade],0),5),""))</f>
        <v/>
      </c>
      <c r="T198" s="90" t="str">
        <f t="array" ref="T198">IF($C198="","",IFERROR(INDEX(tbLanTreinamentos[],MATCH(LARGE(IF(IF(tbLanTreinamentos[Nome]=$C198,tbLanTreinamentos[Treinamento])=T$7,tbLanTreinamentos[Data de Validade]),1),tbLanTreinamentos[Data de Validade],0),5),""))</f>
        <v/>
      </c>
      <c r="U198" s="90" t="str">
        <f t="array" ref="U198">IF($C198="","",IFERROR(INDEX(tbLanTreinamentos[],MATCH(LARGE(IF(IF(tbLanTreinamentos[Nome]=$C198,tbLanTreinamentos[Treinamento])=U$7,tbLanTreinamentos[Data de Validade]),1),tbLanTreinamentos[Data de Validade],0),5),""))</f>
        <v/>
      </c>
      <c r="V198" s="90" t="str">
        <f t="array" ref="V198">IF($C198="","",IFERROR(INDEX(tbLanTreinamentos[],MATCH(LARGE(IF(IF(tbLanTreinamentos[Nome]=$C198,tbLanTreinamentos[Treinamento])=V$7,tbLanTreinamentos[Data de Validade]),1),tbLanTreinamentos[Data de Validade],0),5),""))</f>
        <v/>
      </c>
      <c r="W198" s="90" t="str">
        <f t="array" ref="W198">IF($C198="","",IFERROR(INDEX(tbLanTreinamentos[],MATCH(LARGE(IF(IF(tbLanTreinamentos[Nome]=$C198,tbLanTreinamentos[Treinamento])=W$7,tbLanTreinamentos[Data de Validade]),1),tbLanTreinamentos[Data de Validade],0),5),""))</f>
        <v/>
      </c>
      <c r="X198" s="90" t="str">
        <f t="array" ref="X198">IF($C198="","",IFERROR(INDEX(tbLanTreinamentos[],MATCH(LARGE(IF(IF(tbLanTreinamentos[Nome]=$C198,tbLanTreinamentos[Treinamento])=X$7,tbLanTreinamentos[Data de Validade]),1),tbLanTreinamentos[Data de Validade],0),5),""))</f>
        <v/>
      </c>
      <c r="Y198" s="90" t="str">
        <f t="array" ref="Y198">IF($C198="","",IFERROR(INDEX(tbLanTreinamentos[],MATCH(LARGE(IF(IF(tbLanTreinamentos[Nome]=$C198,tbLanTreinamentos[Treinamento])=Y$7,tbLanTreinamentos[Data de Validade]),1),tbLanTreinamentos[Data de Validade],0),5),""))</f>
        <v/>
      </c>
      <c r="Z198" s="90" t="str">
        <f t="array" ref="Z198">IF($C198="","",IFERROR(INDEX(tbLanTreinamentos[],MATCH(LARGE(IF(IF(tbLanTreinamentos[Nome]=$C198,tbLanTreinamentos[Treinamento])=Z$7,tbLanTreinamentos[Data de Validade]),1),tbLanTreinamentos[Data de Validade],0),5),""))</f>
        <v/>
      </c>
    </row>
    <row r="199" spans="1:26" s="23" customFormat="1" ht="21.95" customHeight="1" x14ac:dyDescent="0.2">
      <c r="A199" s="8"/>
      <c r="B199" s="204">
        <v>192</v>
      </c>
      <c r="C199" s="241" t="str">
        <f>IF(CadFun!D199="","",CadFun!D199)</f>
        <v/>
      </c>
      <c r="D199" s="92" t="str">
        <f>IF($C199="","",IFERROR(INDEX(tbFuncionarios[],MATCH($C199,tbFuncionarios[Nome],0),2),""))</f>
        <v/>
      </c>
      <c r="E199" s="92" t="str">
        <f>IF($C199="","",IFERROR(INDEX(tbFuncionarios[],MATCH($C199,tbFuncionarios[Nome],0),23),""))</f>
        <v/>
      </c>
      <c r="F199" s="92" t="str">
        <f t="shared" ca="1" si="23"/>
        <v/>
      </c>
      <c r="G199" s="92" t="str">
        <f t="shared" ca="1" si="24"/>
        <v/>
      </c>
      <c r="H199" s="92" t="str">
        <f t="shared" ca="1" si="25"/>
        <v/>
      </c>
      <c r="I199" s="92" t="str">
        <f t="shared" ca="1" si="26"/>
        <v/>
      </c>
      <c r="J199" s="92" t="str">
        <f t="shared" ca="1" si="27"/>
        <v/>
      </c>
      <c r="K199" s="92" t="str">
        <f t="shared" ca="1" si="28"/>
        <v/>
      </c>
      <c r="L199" s="91" t="str">
        <f t="shared" ca="1" si="29"/>
        <v/>
      </c>
      <c r="M199" s="91" t="str">
        <f t="shared" ca="1" si="30"/>
        <v/>
      </c>
      <c r="N199" s="92" t="str">
        <f t="shared" ca="1" si="31"/>
        <v/>
      </c>
      <c r="O199" s="92" t="str">
        <f t="shared" ca="1" si="32"/>
        <v/>
      </c>
      <c r="Q199" s="90" t="str">
        <f t="array" ref="Q199">IF($C199="","",IFERROR(INDEX(tbLanTreinamentos[],MATCH(LARGE(IF(IF(tbLanTreinamentos[Nome]=$C199,tbLanTreinamentos[Treinamento])=Q$7,tbLanTreinamentos[Data de Validade]),1),tbLanTreinamentos[Data de Validade],0),5),""))</f>
        <v/>
      </c>
      <c r="R199" s="90" t="str">
        <f t="array" ref="R199">IF($C199="","",IFERROR(INDEX(tbLanTreinamentos[],MATCH(LARGE(IF(IF(tbLanTreinamentos[Nome]=$C199,tbLanTreinamentos[Treinamento])=R$7,tbLanTreinamentos[Data de Validade]),1),tbLanTreinamentos[Data de Validade],0),5),""))</f>
        <v/>
      </c>
      <c r="S199" s="90" t="str">
        <f t="array" ref="S199">IF($C199="","",IFERROR(INDEX(tbLanTreinamentos[],MATCH(LARGE(IF(IF(tbLanTreinamentos[Nome]=$C199,tbLanTreinamentos[Treinamento])=S$7,tbLanTreinamentos[Data de Validade]),1),tbLanTreinamentos[Data de Validade],0),5),""))</f>
        <v/>
      </c>
      <c r="T199" s="90" t="str">
        <f t="array" ref="T199">IF($C199="","",IFERROR(INDEX(tbLanTreinamentos[],MATCH(LARGE(IF(IF(tbLanTreinamentos[Nome]=$C199,tbLanTreinamentos[Treinamento])=T$7,tbLanTreinamentos[Data de Validade]),1),tbLanTreinamentos[Data de Validade],0),5),""))</f>
        <v/>
      </c>
      <c r="U199" s="90" t="str">
        <f t="array" ref="U199">IF($C199="","",IFERROR(INDEX(tbLanTreinamentos[],MATCH(LARGE(IF(IF(tbLanTreinamentos[Nome]=$C199,tbLanTreinamentos[Treinamento])=U$7,tbLanTreinamentos[Data de Validade]),1),tbLanTreinamentos[Data de Validade],0),5),""))</f>
        <v/>
      </c>
      <c r="V199" s="90" t="str">
        <f t="array" ref="V199">IF($C199="","",IFERROR(INDEX(tbLanTreinamentos[],MATCH(LARGE(IF(IF(tbLanTreinamentos[Nome]=$C199,tbLanTreinamentos[Treinamento])=V$7,tbLanTreinamentos[Data de Validade]),1),tbLanTreinamentos[Data de Validade],0),5),""))</f>
        <v/>
      </c>
      <c r="W199" s="90" t="str">
        <f t="array" ref="W199">IF($C199="","",IFERROR(INDEX(tbLanTreinamentos[],MATCH(LARGE(IF(IF(tbLanTreinamentos[Nome]=$C199,tbLanTreinamentos[Treinamento])=W$7,tbLanTreinamentos[Data de Validade]),1),tbLanTreinamentos[Data de Validade],0),5),""))</f>
        <v/>
      </c>
      <c r="X199" s="90" t="str">
        <f t="array" ref="X199">IF($C199="","",IFERROR(INDEX(tbLanTreinamentos[],MATCH(LARGE(IF(IF(tbLanTreinamentos[Nome]=$C199,tbLanTreinamentos[Treinamento])=X$7,tbLanTreinamentos[Data de Validade]),1),tbLanTreinamentos[Data de Validade],0),5),""))</f>
        <v/>
      </c>
      <c r="Y199" s="90" t="str">
        <f t="array" ref="Y199">IF($C199="","",IFERROR(INDEX(tbLanTreinamentos[],MATCH(LARGE(IF(IF(tbLanTreinamentos[Nome]=$C199,tbLanTreinamentos[Treinamento])=Y$7,tbLanTreinamentos[Data de Validade]),1),tbLanTreinamentos[Data de Validade],0),5),""))</f>
        <v/>
      </c>
      <c r="Z199" s="90" t="str">
        <f t="array" ref="Z199">IF($C199="","",IFERROR(INDEX(tbLanTreinamentos[],MATCH(LARGE(IF(IF(tbLanTreinamentos[Nome]=$C199,tbLanTreinamentos[Treinamento])=Z$7,tbLanTreinamentos[Data de Validade]),1),tbLanTreinamentos[Data de Validade],0),5),""))</f>
        <v/>
      </c>
    </row>
    <row r="200" spans="1:26" s="23" customFormat="1" ht="21.95" customHeight="1" x14ac:dyDescent="0.2">
      <c r="A200" s="8"/>
      <c r="B200" s="204">
        <v>193</v>
      </c>
      <c r="C200" s="241" t="str">
        <f>IF(CadFun!D200="","",CadFun!D200)</f>
        <v/>
      </c>
      <c r="D200" s="92" t="str">
        <f>IF($C200="","",IFERROR(INDEX(tbFuncionarios[],MATCH($C200,tbFuncionarios[Nome],0),2),""))</f>
        <v/>
      </c>
      <c r="E200" s="92" t="str">
        <f>IF($C200="","",IFERROR(INDEX(tbFuncionarios[],MATCH($C200,tbFuncionarios[Nome],0),23),""))</f>
        <v/>
      </c>
      <c r="F200" s="92" t="str">
        <f t="shared" ca="1" si="23"/>
        <v/>
      </c>
      <c r="G200" s="92" t="str">
        <f t="shared" ca="1" si="24"/>
        <v/>
      </c>
      <c r="H200" s="92" t="str">
        <f t="shared" ca="1" si="25"/>
        <v/>
      </c>
      <c r="I200" s="92" t="str">
        <f t="shared" ca="1" si="26"/>
        <v/>
      </c>
      <c r="J200" s="92" t="str">
        <f t="shared" ca="1" si="27"/>
        <v/>
      </c>
      <c r="K200" s="92" t="str">
        <f t="shared" ca="1" si="28"/>
        <v/>
      </c>
      <c r="L200" s="91" t="str">
        <f t="shared" ca="1" si="29"/>
        <v/>
      </c>
      <c r="M200" s="91" t="str">
        <f t="shared" ca="1" si="30"/>
        <v/>
      </c>
      <c r="N200" s="92" t="str">
        <f t="shared" ca="1" si="31"/>
        <v/>
      </c>
      <c r="O200" s="92" t="str">
        <f t="shared" ca="1" si="32"/>
        <v/>
      </c>
      <c r="Q200" s="90" t="str">
        <f t="array" ref="Q200">IF($C200="","",IFERROR(INDEX(tbLanTreinamentos[],MATCH(LARGE(IF(IF(tbLanTreinamentos[Nome]=$C200,tbLanTreinamentos[Treinamento])=Q$7,tbLanTreinamentos[Data de Validade]),1),tbLanTreinamentos[Data de Validade],0),5),""))</f>
        <v/>
      </c>
      <c r="R200" s="90" t="str">
        <f t="array" ref="R200">IF($C200="","",IFERROR(INDEX(tbLanTreinamentos[],MATCH(LARGE(IF(IF(tbLanTreinamentos[Nome]=$C200,tbLanTreinamentos[Treinamento])=R$7,tbLanTreinamentos[Data de Validade]),1),tbLanTreinamentos[Data de Validade],0),5),""))</f>
        <v/>
      </c>
      <c r="S200" s="90" t="str">
        <f t="array" ref="S200">IF($C200="","",IFERROR(INDEX(tbLanTreinamentos[],MATCH(LARGE(IF(IF(tbLanTreinamentos[Nome]=$C200,tbLanTreinamentos[Treinamento])=S$7,tbLanTreinamentos[Data de Validade]),1),tbLanTreinamentos[Data de Validade],0),5),""))</f>
        <v/>
      </c>
      <c r="T200" s="90" t="str">
        <f t="array" ref="T200">IF($C200="","",IFERROR(INDEX(tbLanTreinamentos[],MATCH(LARGE(IF(IF(tbLanTreinamentos[Nome]=$C200,tbLanTreinamentos[Treinamento])=T$7,tbLanTreinamentos[Data de Validade]),1),tbLanTreinamentos[Data de Validade],0),5),""))</f>
        <v/>
      </c>
      <c r="U200" s="90" t="str">
        <f t="array" ref="U200">IF($C200="","",IFERROR(INDEX(tbLanTreinamentos[],MATCH(LARGE(IF(IF(tbLanTreinamentos[Nome]=$C200,tbLanTreinamentos[Treinamento])=U$7,tbLanTreinamentos[Data de Validade]),1),tbLanTreinamentos[Data de Validade],0),5),""))</f>
        <v/>
      </c>
      <c r="V200" s="90" t="str">
        <f t="array" ref="V200">IF($C200="","",IFERROR(INDEX(tbLanTreinamentos[],MATCH(LARGE(IF(IF(tbLanTreinamentos[Nome]=$C200,tbLanTreinamentos[Treinamento])=V$7,tbLanTreinamentos[Data de Validade]),1),tbLanTreinamentos[Data de Validade],0),5),""))</f>
        <v/>
      </c>
      <c r="W200" s="90" t="str">
        <f t="array" ref="W200">IF($C200="","",IFERROR(INDEX(tbLanTreinamentos[],MATCH(LARGE(IF(IF(tbLanTreinamentos[Nome]=$C200,tbLanTreinamentos[Treinamento])=W$7,tbLanTreinamentos[Data de Validade]),1),tbLanTreinamentos[Data de Validade],0),5),""))</f>
        <v/>
      </c>
      <c r="X200" s="90" t="str">
        <f t="array" ref="X200">IF($C200="","",IFERROR(INDEX(tbLanTreinamentos[],MATCH(LARGE(IF(IF(tbLanTreinamentos[Nome]=$C200,tbLanTreinamentos[Treinamento])=X$7,tbLanTreinamentos[Data de Validade]),1),tbLanTreinamentos[Data de Validade],0),5),""))</f>
        <v/>
      </c>
      <c r="Y200" s="90" t="str">
        <f t="array" ref="Y200">IF($C200="","",IFERROR(INDEX(tbLanTreinamentos[],MATCH(LARGE(IF(IF(tbLanTreinamentos[Nome]=$C200,tbLanTreinamentos[Treinamento])=Y$7,tbLanTreinamentos[Data de Validade]),1),tbLanTreinamentos[Data de Validade],0),5),""))</f>
        <v/>
      </c>
      <c r="Z200" s="90" t="str">
        <f t="array" ref="Z200">IF($C200="","",IFERROR(INDEX(tbLanTreinamentos[],MATCH(LARGE(IF(IF(tbLanTreinamentos[Nome]=$C200,tbLanTreinamentos[Treinamento])=Z$7,tbLanTreinamentos[Data de Validade]),1),tbLanTreinamentos[Data de Validade],0),5),""))</f>
        <v/>
      </c>
    </row>
    <row r="201" spans="1:26" s="23" customFormat="1" ht="21.95" customHeight="1" x14ac:dyDescent="0.2">
      <c r="A201" s="8"/>
      <c r="B201" s="204">
        <v>194</v>
      </c>
      <c r="C201" s="241" t="str">
        <f>IF(CadFun!D201="","",CadFun!D201)</f>
        <v/>
      </c>
      <c r="D201" s="92" t="str">
        <f>IF($C201="","",IFERROR(INDEX(tbFuncionarios[],MATCH($C201,tbFuncionarios[Nome],0),2),""))</f>
        <v/>
      </c>
      <c r="E201" s="92" t="str">
        <f>IF($C201="","",IFERROR(INDEX(tbFuncionarios[],MATCH($C201,tbFuncionarios[Nome],0),23),""))</f>
        <v/>
      </c>
      <c r="F201" s="92" t="str">
        <f t="shared" ref="F201:F207" ca="1" si="33">IF($C201="","",IF(Q201="","",IF(Q201-TODAY()&gt;30,"No prazo",IF(Q201-TODAY()&lt;1,"Vencido","Agendar"))))</f>
        <v/>
      </c>
      <c r="G201" s="92" t="str">
        <f t="shared" ref="G201:G207" ca="1" si="34">IF($C201="","",IF(R201="","",IF(R201-TODAY()&gt;30,"No prazo",IF(R201-TODAY()&lt;1,"Vencido","Agendar"))))</f>
        <v/>
      </c>
      <c r="H201" s="92" t="str">
        <f t="shared" ref="H201:H207" ca="1" si="35">IF($C201="","",IF(S201="","",IF(S201-TODAY()&gt;30,"No prazo",IF(S201-TODAY()&lt;1,"Vencido","Agendar"))))</f>
        <v/>
      </c>
      <c r="I201" s="92" t="str">
        <f t="shared" ref="I201:I207" ca="1" si="36">IF($C201="","",IF(T201="","",IF(T201-TODAY()&gt;30,"No prazo",IF(T201-TODAY()&lt;1,"Vencido","Agendar"))))</f>
        <v/>
      </c>
      <c r="J201" s="92" t="str">
        <f t="shared" ref="J201:J207" ca="1" si="37">IF($C201="","",IF(U201="","",IF(U201-TODAY()&gt;30,"No prazo",IF(U201-TODAY()&lt;1,"Vencido","Agendar"))))</f>
        <v/>
      </c>
      <c r="K201" s="92" t="str">
        <f t="shared" ref="K201:K207" ca="1" si="38">IF($C201="","",IF(V201="","",IF(V201-TODAY()&gt;30,"No prazo",IF(V201-TODAY()&lt;1,"Vencido","Agendar"))))</f>
        <v/>
      </c>
      <c r="L201" s="91" t="str">
        <f t="shared" ref="L201:L207" ca="1" si="39">IF($C201="","",IF(W201="","",IF(W201-TODAY()&gt;30,"No prazo",IF(W201-TODAY()&lt;1,"Vencido","Agendar"))))</f>
        <v/>
      </c>
      <c r="M201" s="91" t="str">
        <f t="shared" ref="M201:M207" ca="1" si="40">IF($C201="","",IF(X201="","",IF(X201-TODAY()&gt;30,"No prazo",IF(X201-TODAY()&lt;1,"Vencido","Agendar"))))</f>
        <v/>
      </c>
      <c r="N201" s="92" t="str">
        <f t="shared" ref="N201:N207" ca="1" si="41">IF($C201="","",IF(Y201="","",IF(Y201-TODAY()&gt;30,"No prazo",IF(Y201-TODAY()&lt;1,"Vencido","Agendar"))))</f>
        <v/>
      </c>
      <c r="O201" s="92" t="str">
        <f t="shared" ref="O201:O207" ca="1" si="42">IF($C201="","",IF(Z201="","",IF(Z201-TODAY()&gt;30,"No prazo",IF(Z201-TODAY()&lt;1,"Vencido","Agendar"))))</f>
        <v/>
      </c>
      <c r="Q201" s="90" t="str">
        <f t="array" ref="Q201">IF($C201="","",IFERROR(INDEX(tbLanTreinamentos[],MATCH(LARGE(IF(IF(tbLanTreinamentos[Nome]=$C201,tbLanTreinamentos[Treinamento])=Q$7,tbLanTreinamentos[Data de Validade]),1),tbLanTreinamentos[Data de Validade],0),5),""))</f>
        <v/>
      </c>
      <c r="R201" s="90" t="str">
        <f t="array" ref="R201">IF($C201="","",IFERROR(INDEX(tbLanTreinamentos[],MATCH(LARGE(IF(IF(tbLanTreinamentos[Nome]=$C201,tbLanTreinamentos[Treinamento])=R$7,tbLanTreinamentos[Data de Validade]),1),tbLanTreinamentos[Data de Validade],0),5),""))</f>
        <v/>
      </c>
      <c r="S201" s="90" t="str">
        <f t="array" ref="S201">IF($C201="","",IFERROR(INDEX(tbLanTreinamentos[],MATCH(LARGE(IF(IF(tbLanTreinamentos[Nome]=$C201,tbLanTreinamentos[Treinamento])=S$7,tbLanTreinamentos[Data de Validade]),1),tbLanTreinamentos[Data de Validade],0),5),""))</f>
        <v/>
      </c>
      <c r="T201" s="90" t="str">
        <f t="array" ref="T201">IF($C201="","",IFERROR(INDEX(tbLanTreinamentos[],MATCH(LARGE(IF(IF(tbLanTreinamentos[Nome]=$C201,tbLanTreinamentos[Treinamento])=T$7,tbLanTreinamentos[Data de Validade]),1),tbLanTreinamentos[Data de Validade],0),5),""))</f>
        <v/>
      </c>
      <c r="U201" s="90" t="str">
        <f t="array" ref="U201">IF($C201="","",IFERROR(INDEX(tbLanTreinamentos[],MATCH(LARGE(IF(IF(tbLanTreinamentos[Nome]=$C201,tbLanTreinamentos[Treinamento])=U$7,tbLanTreinamentos[Data de Validade]),1),tbLanTreinamentos[Data de Validade],0),5),""))</f>
        <v/>
      </c>
      <c r="V201" s="90" t="str">
        <f t="array" ref="V201">IF($C201="","",IFERROR(INDEX(tbLanTreinamentos[],MATCH(LARGE(IF(IF(tbLanTreinamentos[Nome]=$C201,tbLanTreinamentos[Treinamento])=V$7,tbLanTreinamentos[Data de Validade]),1),tbLanTreinamentos[Data de Validade],0),5),""))</f>
        <v/>
      </c>
      <c r="W201" s="90" t="str">
        <f t="array" ref="W201">IF($C201="","",IFERROR(INDEX(tbLanTreinamentos[],MATCH(LARGE(IF(IF(tbLanTreinamentos[Nome]=$C201,tbLanTreinamentos[Treinamento])=W$7,tbLanTreinamentos[Data de Validade]),1),tbLanTreinamentos[Data de Validade],0),5),""))</f>
        <v/>
      </c>
      <c r="X201" s="90" t="str">
        <f t="array" ref="X201">IF($C201="","",IFERROR(INDEX(tbLanTreinamentos[],MATCH(LARGE(IF(IF(tbLanTreinamentos[Nome]=$C201,tbLanTreinamentos[Treinamento])=X$7,tbLanTreinamentos[Data de Validade]),1),tbLanTreinamentos[Data de Validade],0),5),""))</f>
        <v/>
      </c>
      <c r="Y201" s="90" t="str">
        <f t="array" ref="Y201">IF($C201="","",IFERROR(INDEX(tbLanTreinamentos[],MATCH(LARGE(IF(IF(tbLanTreinamentos[Nome]=$C201,tbLanTreinamentos[Treinamento])=Y$7,tbLanTreinamentos[Data de Validade]),1),tbLanTreinamentos[Data de Validade],0),5),""))</f>
        <v/>
      </c>
      <c r="Z201" s="90" t="str">
        <f t="array" ref="Z201">IF($C201="","",IFERROR(INDEX(tbLanTreinamentos[],MATCH(LARGE(IF(IF(tbLanTreinamentos[Nome]=$C201,tbLanTreinamentos[Treinamento])=Z$7,tbLanTreinamentos[Data de Validade]),1),tbLanTreinamentos[Data de Validade],0),5),""))</f>
        <v/>
      </c>
    </row>
    <row r="202" spans="1:26" s="23" customFormat="1" ht="21.95" customHeight="1" x14ac:dyDescent="0.2">
      <c r="A202" s="8"/>
      <c r="B202" s="204">
        <v>195</v>
      </c>
      <c r="C202" s="241" t="str">
        <f>IF(CadFun!D202="","",CadFun!D202)</f>
        <v/>
      </c>
      <c r="D202" s="92" t="str">
        <f>IF($C202="","",IFERROR(INDEX(tbFuncionarios[],MATCH($C202,tbFuncionarios[Nome],0),2),""))</f>
        <v/>
      </c>
      <c r="E202" s="92" t="str">
        <f>IF($C202="","",IFERROR(INDEX(tbFuncionarios[],MATCH($C202,tbFuncionarios[Nome],0),23),""))</f>
        <v/>
      </c>
      <c r="F202" s="92" t="str">
        <f t="shared" ca="1" si="33"/>
        <v/>
      </c>
      <c r="G202" s="92" t="str">
        <f t="shared" ca="1" si="34"/>
        <v/>
      </c>
      <c r="H202" s="92" t="str">
        <f t="shared" ca="1" si="35"/>
        <v/>
      </c>
      <c r="I202" s="92" t="str">
        <f t="shared" ca="1" si="36"/>
        <v/>
      </c>
      <c r="J202" s="92" t="str">
        <f t="shared" ca="1" si="37"/>
        <v/>
      </c>
      <c r="K202" s="92" t="str">
        <f t="shared" ca="1" si="38"/>
        <v/>
      </c>
      <c r="L202" s="91" t="str">
        <f t="shared" ca="1" si="39"/>
        <v/>
      </c>
      <c r="M202" s="91" t="str">
        <f t="shared" ca="1" si="40"/>
        <v/>
      </c>
      <c r="N202" s="92" t="str">
        <f t="shared" ca="1" si="41"/>
        <v/>
      </c>
      <c r="O202" s="92" t="str">
        <f t="shared" ca="1" si="42"/>
        <v/>
      </c>
      <c r="Q202" s="90" t="str">
        <f t="array" ref="Q202">IF($C202="","",IFERROR(INDEX(tbLanTreinamentos[],MATCH(LARGE(IF(IF(tbLanTreinamentos[Nome]=$C202,tbLanTreinamentos[Treinamento])=Q$7,tbLanTreinamentos[Data de Validade]),1),tbLanTreinamentos[Data de Validade],0),5),""))</f>
        <v/>
      </c>
      <c r="R202" s="90" t="str">
        <f t="array" ref="R202">IF($C202="","",IFERROR(INDEX(tbLanTreinamentos[],MATCH(LARGE(IF(IF(tbLanTreinamentos[Nome]=$C202,tbLanTreinamentos[Treinamento])=R$7,tbLanTreinamentos[Data de Validade]),1),tbLanTreinamentos[Data de Validade],0),5),""))</f>
        <v/>
      </c>
      <c r="S202" s="90" t="str">
        <f t="array" ref="S202">IF($C202="","",IFERROR(INDEX(tbLanTreinamentos[],MATCH(LARGE(IF(IF(tbLanTreinamentos[Nome]=$C202,tbLanTreinamentos[Treinamento])=S$7,tbLanTreinamentos[Data de Validade]),1),tbLanTreinamentos[Data de Validade],0),5),""))</f>
        <v/>
      </c>
      <c r="T202" s="90" t="str">
        <f t="array" ref="T202">IF($C202="","",IFERROR(INDEX(tbLanTreinamentos[],MATCH(LARGE(IF(IF(tbLanTreinamentos[Nome]=$C202,tbLanTreinamentos[Treinamento])=T$7,tbLanTreinamentos[Data de Validade]),1),tbLanTreinamentos[Data de Validade],0),5),""))</f>
        <v/>
      </c>
      <c r="U202" s="90" t="str">
        <f t="array" ref="U202">IF($C202="","",IFERROR(INDEX(tbLanTreinamentos[],MATCH(LARGE(IF(IF(tbLanTreinamentos[Nome]=$C202,tbLanTreinamentos[Treinamento])=U$7,tbLanTreinamentos[Data de Validade]),1),tbLanTreinamentos[Data de Validade],0),5),""))</f>
        <v/>
      </c>
      <c r="V202" s="90" t="str">
        <f t="array" ref="V202">IF($C202="","",IFERROR(INDEX(tbLanTreinamentos[],MATCH(LARGE(IF(IF(tbLanTreinamentos[Nome]=$C202,tbLanTreinamentos[Treinamento])=V$7,tbLanTreinamentos[Data de Validade]),1),tbLanTreinamentos[Data de Validade],0),5),""))</f>
        <v/>
      </c>
      <c r="W202" s="90" t="str">
        <f t="array" ref="W202">IF($C202="","",IFERROR(INDEX(tbLanTreinamentos[],MATCH(LARGE(IF(IF(tbLanTreinamentos[Nome]=$C202,tbLanTreinamentos[Treinamento])=W$7,tbLanTreinamentos[Data de Validade]),1),tbLanTreinamentos[Data de Validade],0),5),""))</f>
        <v/>
      </c>
      <c r="X202" s="90" t="str">
        <f t="array" ref="X202">IF($C202="","",IFERROR(INDEX(tbLanTreinamentos[],MATCH(LARGE(IF(IF(tbLanTreinamentos[Nome]=$C202,tbLanTreinamentos[Treinamento])=X$7,tbLanTreinamentos[Data de Validade]),1),tbLanTreinamentos[Data de Validade],0),5),""))</f>
        <v/>
      </c>
      <c r="Y202" s="90" t="str">
        <f t="array" ref="Y202">IF($C202="","",IFERROR(INDEX(tbLanTreinamentos[],MATCH(LARGE(IF(IF(tbLanTreinamentos[Nome]=$C202,tbLanTreinamentos[Treinamento])=Y$7,tbLanTreinamentos[Data de Validade]),1),tbLanTreinamentos[Data de Validade],0),5),""))</f>
        <v/>
      </c>
      <c r="Z202" s="90" t="str">
        <f t="array" ref="Z202">IF($C202="","",IFERROR(INDEX(tbLanTreinamentos[],MATCH(LARGE(IF(IF(tbLanTreinamentos[Nome]=$C202,tbLanTreinamentos[Treinamento])=Z$7,tbLanTreinamentos[Data de Validade]),1),tbLanTreinamentos[Data de Validade],0),5),""))</f>
        <v/>
      </c>
    </row>
    <row r="203" spans="1:26" s="23" customFormat="1" ht="21.95" customHeight="1" x14ac:dyDescent="0.2">
      <c r="A203" s="8"/>
      <c r="B203" s="204">
        <v>196</v>
      </c>
      <c r="C203" s="241" t="str">
        <f>IF(CadFun!D203="","",CadFun!D203)</f>
        <v/>
      </c>
      <c r="D203" s="92" t="str">
        <f>IF($C203="","",IFERROR(INDEX(tbFuncionarios[],MATCH($C203,tbFuncionarios[Nome],0),2),""))</f>
        <v/>
      </c>
      <c r="E203" s="92" t="str">
        <f>IF($C203="","",IFERROR(INDEX(tbFuncionarios[],MATCH($C203,tbFuncionarios[Nome],0),23),""))</f>
        <v/>
      </c>
      <c r="F203" s="92" t="str">
        <f t="shared" ca="1" si="33"/>
        <v/>
      </c>
      <c r="G203" s="92" t="str">
        <f t="shared" ca="1" si="34"/>
        <v/>
      </c>
      <c r="H203" s="92" t="str">
        <f t="shared" ca="1" si="35"/>
        <v/>
      </c>
      <c r="I203" s="92" t="str">
        <f t="shared" ca="1" si="36"/>
        <v/>
      </c>
      <c r="J203" s="92" t="str">
        <f t="shared" ca="1" si="37"/>
        <v/>
      </c>
      <c r="K203" s="92" t="str">
        <f t="shared" ca="1" si="38"/>
        <v/>
      </c>
      <c r="L203" s="91" t="str">
        <f t="shared" ca="1" si="39"/>
        <v/>
      </c>
      <c r="M203" s="91" t="str">
        <f t="shared" ca="1" si="40"/>
        <v/>
      </c>
      <c r="N203" s="92" t="str">
        <f t="shared" ca="1" si="41"/>
        <v/>
      </c>
      <c r="O203" s="92" t="str">
        <f t="shared" ca="1" si="42"/>
        <v/>
      </c>
      <c r="Q203" s="90" t="str">
        <f t="array" ref="Q203">IF($C203="","",IFERROR(INDEX(tbLanTreinamentos[],MATCH(LARGE(IF(IF(tbLanTreinamentos[Nome]=$C203,tbLanTreinamentos[Treinamento])=Q$7,tbLanTreinamentos[Data de Validade]),1),tbLanTreinamentos[Data de Validade],0),5),""))</f>
        <v/>
      </c>
      <c r="R203" s="90" t="str">
        <f t="array" ref="R203">IF($C203="","",IFERROR(INDEX(tbLanTreinamentos[],MATCH(LARGE(IF(IF(tbLanTreinamentos[Nome]=$C203,tbLanTreinamentos[Treinamento])=R$7,tbLanTreinamentos[Data de Validade]),1),tbLanTreinamentos[Data de Validade],0),5),""))</f>
        <v/>
      </c>
      <c r="S203" s="90" t="str">
        <f t="array" ref="S203">IF($C203="","",IFERROR(INDEX(tbLanTreinamentos[],MATCH(LARGE(IF(IF(tbLanTreinamentos[Nome]=$C203,tbLanTreinamentos[Treinamento])=S$7,tbLanTreinamentos[Data de Validade]),1),tbLanTreinamentos[Data de Validade],0),5),""))</f>
        <v/>
      </c>
      <c r="T203" s="90" t="str">
        <f t="array" ref="T203">IF($C203="","",IFERROR(INDEX(tbLanTreinamentos[],MATCH(LARGE(IF(IF(tbLanTreinamentos[Nome]=$C203,tbLanTreinamentos[Treinamento])=T$7,tbLanTreinamentos[Data de Validade]),1),tbLanTreinamentos[Data de Validade],0),5),""))</f>
        <v/>
      </c>
      <c r="U203" s="90" t="str">
        <f t="array" ref="U203">IF($C203="","",IFERROR(INDEX(tbLanTreinamentos[],MATCH(LARGE(IF(IF(tbLanTreinamentos[Nome]=$C203,tbLanTreinamentos[Treinamento])=U$7,tbLanTreinamentos[Data de Validade]),1),tbLanTreinamentos[Data de Validade],0),5),""))</f>
        <v/>
      </c>
      <c r="V203" s="90" t="str">
        <f t="array" ref="V203">IF($C203="","",IFERROR(INDEX(tbLanTreinamentos[],MATCH(LARGE(IF(IF(tbLanTreinamentos[Nome]=$C203,tbLanTreinamentos[Treinamento])=V$7,tbLanTreinamentos[Data de Validade]),1),tbLanTreinamentos[Data de Validade],0),5),""))</f>
        <v/>
      </c>
      <c r="W203" s="90" t="str">
        <f t="array" ref="W203">IF($C203="","",IFERROR(INDEX(tbLanTreinamentos[],MATCH(LARGE(IF(IF(tbLanTreinamentos[Nome]=$C203,tbLanTreinamentos[Treinamento])=W$7,tbLanTreinamentos[Data de Validade]),1),tbLanTreinamentos[Data de Validade],0),5),""))</f>
        <v/>
      </c>
      <c r="X203" s="90" t="str">
        <f t="array" ref="X203">IF($C203="","",IFERROR(INDEX(tbLanTreinamentos[],MATCH(LARGE(IF(IF(tbLanTreinamentos[Nome]=$C203,tbLanTreinamentos[Treinamento])=X$7,tbLanTreinamentos[Data de Validade]),1),tbLanTreinamentos[Data de Validade],0),5),""))</f>
        <v/>
      </c>
      <c r="Y203" s="90" t="str">
        <f t="array" ref="Y203">IF($C203="","",IFERROR(INDEX(tbLanTreinamentos[],MATCH(LARGE(IF(IF(tbLanTreinamentos[Nome]=$C203,tbLanTreinamentos[Treinamento])=Y$7,tbLanTreinamentos[Data de Validade]),1),tbLanTreinamentos[Data de Validade],0),5),""))</f>
        <v/>
      </c>
      <c r="Z203" s="90" t="str">
        <f t="array" ref="Z203">IF($C203="","",IFERROR(INDEX(tbLanTreinamentos[],MATCH(LARGE(IF(IF(tbLanTreinamentos[Nome]=$C203,tbLanTreinamentos[Treinamento])=Z$7,tbLanTreinamentos[Data de Validade]),1),tbLanTreinamentos[Data de Validade],0),5),""))</f>
        <v/>
      </c>
    </row>
    <row r="204" spans="1:26" s="23" customFormat="1" ht="21.95" customHeight="1" x14ac:dyDescent="0.2">
      <c r="A204" s="8"/>
      <c r="B204" s="204">
        <v>197</v>
      </c>
      <c r="C204" s="241" t="str">
        <f>IF(CadFun!D204="","",CadFun!D204)</f>
        <v/>
      </c>
      <c r="D204" s="92" t="str">
        <f>IF($C204="","",IFERROR(INDEX(tbFuncionarios[],MATCH($C204,tbFuncionarios[Nome],0),2),""))</f>
        <v/>
      </c>
      <c r="E204" s="92" t="str">
        <f>IF($C204="","",IFERROR(INDEX(tbFuncionarios[],MATCH($C204,tbFuncionarios[Nome],0),23),""))</f>
        <v/>
      </c>
      <c r="F204" s="92" t="str">
        <f t="shared" ca="1" si="33"/>
        <v/>
      </c>
      <c r="G204" s="92" t="str">
        <f t="shared" ca="1" si="34"/>
        <v/>
      </c>
      <c r="H204" s="92" t="str">
        <f t="shared" ca="1" si="35"/>
        <v/>
      </c>
      <c r="I204" s="92" t="str">
        <f t="shared" ca="1" si="36"/>
        <v/>
      </c>
      <c r="J204" s="92" t="str">
        <f t="shared" ca="1" si="37"/>
        <v/>
      </c>
      <c r="K204" s="92" t="str">
        <f t="shared" ca="1" si="38"/>
        <v/>
      </c>
      <c r="L204" s="91" t="str">
        <f t="shared" ca="1" si="39"/>
        <v/>
      </c>
      <c r="M204" s="91" t="str">
        <f t="shared" ca="1" si="40"/>
        <v/>
      </c>
      <c r="N204" s="92" t="str">
        <f t="shared" ca="1" si="41"/>
        <v/>
      </c>
      <c r="O204" s="92" t="str">
        <f t="shared" ca="1" si="42"/>
        <v/>
      </c>
      <c r="Q204" s="90" t="str">
        <f t="array" ref="Q204">IF($C204="","",IFERROR(INDEX(tbLanTreinamentos[],MATCH(LARGE(IF(IF(tbLanTreinamentos[Nome]=$C204,tbLanTreinamentos[Treinamento])=Q$7,tbLanTreinamentos[Data de Validade]),1),tbLanTreinamentos[Data de Validade],0),5),""))</f>
        <v/>
      </c>
      <c r="R204" s="90" t="str">
        <f t="array" ref="R204">IF($C204="","",IFERROR(INDEX(tbLanTreinamentos[],MATCH(LARGE(IF(IF(tbLanTreinamentos[Nome]=$C204,tbLanTreinamentos[Treinamento])=R$7,tbLanTreinamentos[Data de Validade]),1),tbLanTreinamentos[Data de Validade],0),5),""))</f>
        <v/>
      </c>
      <c r="S204" s="90" t="str">
        <f t="array" ref="S204">IF($C204="","",IFERROR(INDEX(tbLanTreinamentos[],MATCH(LARGE(IF(IF(tbLanTreinamentos[Nome]=$C204,tbLanTreinamentos[Treinamento])=S$7,tbLanTreinamentos[Data de Validade]),1),tbLanTreinamentos[Data de Validade],0),5),""))</f>
        <v/>
      </c>
      <c r="T204" s="90" t="str">
        <f t="array" ref="T204">IF($C204="","",IFERROR(INDEX(tbLanTreinamentos[],MATCH(LARGE(IF(IF(tbLanTreinamentos[Nome]=$C204,tbLanTreinamentos[Treinamento])=T$7,tbLanTreinamentos[Data de Validade]),1),tbLanTreinamentos[Data de Validade],0),5),""))</f>
        <v/>
      </c>
      <c r="U204" s="90" t="str">
        <f t="array" ref="U204">IF($C204="","",IFERROR(INDEX(tbLanTreinamentos[],MATCH(LARGE(IF(IF(tbLanTreinamentos[Nome]=$C204,tbLanTreinamentos[Treinamento])=U$7,tbLanTreinamentos[Data de Validade]),1),tbLanTreinamentos[Data de Validade],0),5),""))</f>
        <v/>
      </c>
      <c r="V204" s="90" t="str">
        <f t="array" ref="V204">IF($C204="","",IFERROR(INDEX(tbLanTreinamentos[],MATCH(LARGE(IF(IF(tbLanTreinamentos[Nome]=$C204,tbLanTreinamentos[Treinamento])=V$7,tbLanTreinamentos[Data de Validade]),1),tbLanTreinamentos[Data de Validade],0),5),""))</f>
        <v/>
      </c>
      <c r="W204" s="90" t="str">
        <f t="array" ref="W204">IF($C204="","",IFERROR(INDEX(tbLanTreinamentos[],MATCH(LARGE(IF(IF(tbLanTreinamentos[Nome]=$C204,tbLanTreinamentos[Treinamento])=W$7,tbLanTreinamentos[Data de Validade]),1),tbLanTreinamentos[Data de Validade],0),5),""))</f>
        <v/>
      </c>
      <c r="X204" s="90" t="str">
        <f t="array" ref="X204">IF($C204="","",IFERROR(INDEX(tbLanTreinamentos[],MATCH(LARGE(IF(IF(tbLanTreinamentos[Nome]=$C204,tbLanTreinamentos[Treinamento])=X$7,tbLanTreinamentos[Data de Validade]),1),tbLanTreinamentos[Data de Validade],0),5),""))</f>
        <v/>
      </c>
      <c r="Y204" s="90" t="str">
        <f t="array" ref="Y204">IF($C204="","",IFERROR(INDEX(tbLanTreinamentos[],MATCH(LARGE(IF(IF(tbLanTreinamentos[Nome]=$C204,tbLanTreinamentos[Treinamento])=Y$7,tbLanTreinamentos[Data de Validade]),1),tbLanTreinamentos[Data de Validade],0),5),""))</f>
        <v/>
      </c>
      <c r="Z204" s="90" t="str">
        <f t="array" ref="Z204">IF($C204="","",IFERROR(INDEX(tbLanTreinamentos[],MATCH(LARGE(IF(IF(tbLanTreinamentos[Nome]=$C204,tbLanTreinamentos[Treinamento])=Z$7,tbLanTreinamentos[Data de Validade]),1),tbLanTreinamentos[Data de Validade],0),5),""))</f>
        <v/>
      </c>
    </row>
    <row r="205" spans="1:26" s="23" customFormat="1" ht="21.95" customHeight="1" x14ac:dyDescent="0.2">
      <c r="A205" s="8"/>
      <c r="B205" s="204">
        <v>198</v>
      </c>
      <c r="C205" s="241" t="str">
        <f>IF(CadFun!D205="","",CadFun!D205)</f>
        <v/>
      </c>
      <c r="D205" s="92" t="str">
        <f>IF($C205="","",IFERROR(INDEX(tbFuncionarios[],MATCH($C205,tbFuncionarios[Nome],0),2),""))</f>
        <v/>
      </c>
      <c r="E205" s="92" t="str">
        <f>IF($C205="","",IFERROR(INDEX(tbFuncionarios[],MATCH($C205,tbFuncionarios[Nome],0),23),""))</f>
        <v/>
      </c>
      <c r="F205" s="92" t="str">
        <f t="shared" ca="1" si="33"/>
        <v/>
      </c>
      <c r="G205" s="92" t="str">
        <f t="shared" ca="1" si="34"/>
        <v/>
      </c>
      <c r="H205" s="92" t="str">
        <f t="shared" ca="1" si="35"/>
        <v/>
      </c>
      <c r="I205" s="92" t="str">
        <f t="shared" ca="1" si="36"/>
        <v/>
      </c>
      <c r="J205" s="92" t="str">
        <f t="shared" ca="1" si="37"/>
        <v/>
      </c>
      <c r="K205" s="92" t="str">
        <f t="shared" ca="1" si="38"/>
        <v/>
      </c>
      <c r="L205" s="91" t="str">
        <f t="shared" ca="1" si="39"/>
        <v/>
      </c>
      <c r="M205" s="91" t="str">
        <f t="shared" ca="1" si="40"/>
        <v/>
      </c>
      <c r="N205" s="92" t="str">
        <f t="shared" ca="1" si="41"/>
        <v/>
      </c>
      <c r="O205" s="92" t="str">
        <f t="shared" ca="1" si="42"/>
        <v/>
      </c>
      <c r="Q205" s="90" t="str">
        <f t="array" ref="Q205">IF($C205="","",IFERROR(INDEX(tbLanTreinamentos[],MATCH(LARGE(IF(IF(tbLanTreinamentos[Nome]=$C205,tbLanTreinamentos[Treinamento])=Q$7,tbLanTreinamentos[Data de Validade]),1),tbLanTreinamentos[Data de Validade],0),5),""))</f>
        <v/>
      </c>
      <c r="R205" s="90" t="str">
        <f t="array" ref="R205">IF($C205="","",IFERROR(INDEX(tbLanTreinamentos[],MATCH(LARGE(IF(IF(tbLanTreinamentos[Nome]=$C205,tbLanTreinamentos[Treinamento])=R$7,tbLanTreinamentos[Data de Validade]),1),tbLanTreinamentos[Data de Validade],0),5),""))</f>
        <v/>
      </c>
      <c r="S205" s="90" t="str">
        <f t="array" ref="S205">IF($C205="","",IFERROR(INDEX(tbLanTreinamentos[],MATCH(LARGE(IF(IF(tbLanTreinamentos[Nome]=$C205,tbLanTreinamentos[Treinamento])=S$7,tbLanTreinamentos[Data de Validade]),1),tbLanTreinamentos[Data de Validade],0),5),""))</f>
        <v/>
      </c>
      <c r="T205" s="90" t="str">
        <f t="array" ref="T205">IF($C205="","",IFERROR(INDEX(tbLanTreinamentos[],MATCH(LARGE(IF(IF(tbLanTreinamentos[Nome]=$C205,tbLanTreinamentos[Treinamento])=T$7,tbLanTreinamentos[Data de Validade]),1),tbLanTreinamentos[Data de Validade],0),5),""))</f>
        <v/>
      </c>
      <c r="U205" s="90" t="str">
        <f t="array" ref="U205">IF($C205="","",IFERROR(INDEX(tbLanTreinamentos[],MATCH(LARGE(IF(IF(tbLanTreinamentos[Nome]=$C205,tbLanTreinamentos[Treinamento])=U$7,tbLanTreinamentos[Data de Validade]),1),tbLanTreinamentos[Data de Validade],0),5),""))</f>
        <v/>
      </c>
      <c r="V205" s="90" t="str">
        <f t="array" ref="V205">IF($C205="","",IFERROR(INDEX(tbLanTreinamentos[],MATCH(LARGE(IF(IF(tbLanTreinamentos[Nome]=$C205,tbLanTreinamentos[Treinamento])=V$7,tbLanTreinamentos[Data de Validade]),1),tbLanTreinamentos[Data de Validade],0),5),""))</f>
        <v/>
      </c>
      <c r="W205" s="90" t="str">
        <f t="array" ref="W205">IF($C205="","",IFERROR(INDEX(tbLanTreinamentos[],MATCH(LARGE(IF(IF(tbLanTreinamentos[Nome]=$C205,tbLanTreinamentos[Treinamento])=W$7,tbLanTreinamentos[Data de Validade]),1),tbLanTreinamentos[Data de Validade],0),5),""))</f>
        <v/>
      </c>
      <c r="X205" s="90" t="str">
        <f t="array" ref="X205">IF($C205="","",IFERROR(INDEX(tbLanTreinamentos[],MATCH(LARGE(IF(IF(tbLanTreinamentos[Nome]=$C205,tbLanTreinamentos[Treinamento])=X$7,tbLanTreinamentos[Data de Validade]),1),tbLanTreinamentos[Data de Validade],0),5),""))</f>
        <v/>
      </c>
      <c r="Y205" s="90" t="str">
        <f t="array" ref="Y205">IF($C205="","",IFERROR(INDEX(tbLanTreinamentos[],MATCH(LARGE(IF(IF(tbLanTreinamentos[Nome]=$C205,tbLanTreinamentos[Treinamento])=Y$7,tbLanTreinamentos[Data de Validade]),1),tbLanTreinamentos[Data de Validade],0),5),""))</f>
        <v/>
      </c>
      <c r="Z205" s="90" t="str">
        <f t="array" ref="Z205">IF($C205="","",IFERROR(INDEX(tbLanTreinamentos[],MATCH(LARGE(IF(IF(tbLanTreinamentos[Nome]=$C205,tbLanTreinamentos[Treinamento])=Z$7,tbLanTreinamentos[Data de Validade]),1),tbLanTreinamentos[Data de Validade],0),5),""))</f>
        <v/>
      </c>
    </row>
    <row r="206" spans="1:26" s="23" customFormat="1" ht="21.95" customHeight="1" x14ac:dyDescent="0.2">
      <c r="A206" s="8"/>
      <c r="B206" s="204">
        <v>199</v>
      </c>
      <c r="C206" s="241" t="str">
        <f>IF(CadFun!D206="","",CadFun!D206)</f>
        <v/>
      </c>
      <c r="D206" s="92" t="str">
        <f>IF($C206="","",IFERROR(INDEX(tbFuncionarios[],MATCH($C206,tbFuncionarios[Nome],0),2),""))</f>
        <v/>
      </c>
      <c r="E206" s="92" t="str">
        <f>IF($C206="","",IFERROR(INDEX(tbFuncionarios[],MATCH($C206,tbFuncionarios[Nome],0),23),""))</f>
        <v/>
      </c>
      <c r="F206" s="92" t="str">
        <f t="shared" ca="1" si="33"/>
        <v/>
      </c>
      <c r="G206" s="92" t="str">
        <f t="shared" ca="1" si="34"/>
        <v/>
      </c>
      <c r="H206" s="92" t="str">
        <f t="shared" ca="1" si="35"/>
        <v/>
      </c>
      <c r="I206" s="92" t="str">
        <f t="shared" ca="1" si="36"/>
        <v/>
      </c>
      <c r="J206" s="92" t="str">
        <f t="shared" ca="1" si="37"/>
        <v/>
      </c>
      <c r="K206" s="92" t="str">
        <f t="shared" ca="1" si="38"/>
        <v/>
      </c>
      <c r="L206" s="91" t="str">
        <f t="shared" ca="1" si="39"/>
        <v/>
      </c>
      <c r="M206" s="91" t="str">
        <f t="shared" ca="1" si="40"/>
        <v/>
      </c>
      <c r="N206" s="92" t="str">
        <f t="shared" ca="1" si="41"/>
        <v/>
      </c>
      <c r="O206" s="92" t="str">
        <f t="shared" ca="1" si="42"/>
        <v/>
      </c>
      <c r="Q206" s="90" t="str">
        <f t="array" ref="Q206">IF($C206="","",IFERROR(INDEX(tbLanTreinamentos[],MATCH(LARGE(IF(IF(tbLanTreinamentos[Nome]=$C206,tbLanTreinamentos[Treinamento])=Q$7,tbLanTreinamentos[Data de Validade]),1),tbLanTreinamentos[Data de Validade],0),5),""))</f>
        <v/>
      </c>
      <c r="R206" s="90" t="str">
        <f t="array" ref="R206">IF($C206="","",IFERROR(INDEX(tbLanTreinamentos[],MATCH(LARGE(IF(IF(tbLanTreinamentos[Nome]=$C206,tbLanTreinamentos[Treinamento])=R$7,tbLanTreinamentos[Data de Validade]),1),tbLanTreinamentos[Data de Validade],0),5),""))</f>
        <v/>
      </c>
      <c r="S206" s="90" t="str">
        <f t="array" ref="S206">IF($C206="","",IFERROR(INDEX(tbLanTreinamentos[],MATCH(LARGE(IF(IF(tbLanTreinamentos[Nome]=$C206,tbLanTreinamentos[Treinamento])=S$7,tbLanTreinamentos[Data de Validade]),1),tbLanTreinamentos[Data de Validade],0),5),""))</f>
        <v/>
      </c>
      <c r="T206" s="90" t="str">
        <f t="array" ref="T206">IF($C206="","",IFERROR(INDEX(tbLanTreinamentos[],MATCH(LARGE(IF(IF(tbLanTreinamentos[Nome]=$C206,tbLanTreinamentos[Treinamento])=T$7,tbLanTreinamentos[Data de Validade]),1),tbLanTreinamentos[Data de Validade],0),5),""))</f>
        <v/>
      </c>
      <c r="U206" s="90" t="str">
        <f t="array" ref="U206">IF($C206="","",IFERROR(INDEX(tbLanTreinamentos[],MATCH(LARGE(IF(IF(tbLanTreinamentos[Nome]=$C206,tbLanTreinamentos[Treinamento])=U$7,tbLanTreinamentos[Data de Validade]),1),tbLanTreinamentos[Data de Validade],0),5),""))</f>
        <v/>
      </c>
      <c r="V206" s="90" t="str">
        <f t="array" ref="V206">IF($C206="","",IFERROR(INDEX(tbLanTreinamentos[],MATCH(LARGE(IF(IF(tbLanTreinamentos[Nome]=$C206,tbLanTreinamentos[Treinamento])=V$7,tbLanTreinamentos[Data de Validade]),1),tbLanTreinamentos[Data de Validade],0),5),""))</f>
        <v/>
      </c>
      <c r="W206" s="90" t="str">
        <f t="array" ref="W206">IF($C206="","",IFERROR(INDEX(tbLanTreinamentos[],MATCH(LARGE(IF(IF(tbLanTreinamentos[Nome]=$C206,tbLanTreinamentos[Treinamento])=W$7,tbLanTreinamentos[Data de Validade]),1),tbLanTreinamentos[Data de Validade],0),5),""))</f>
        <v/>
      </c>
      <c r="X206" s="90" t="str">
        <f t="array" ref="X206">IF($C206="","",IFERROR(INDEX(tbLanTreinamentos[],MATCH(LARGE(IF(IF(tbLanTreinamentos[Nome]=$C206,tbLanTreinamentos[Treinamento])=X$7,tbLanTreinamentos[Data de Validade]),1),tbLanTreinamentos[Data de Validade],0),5),""))</f>
        <v/>
      </c>
      <c r="Y206" s="90" t="str">
        <f t="array" ref="Y206">IF($C206="","",IFERROR(INDEX(tbLanTreinamentos[],MATCH(LARGE(IF(IF(tbLanTreinamentos[Nome]=$C206,tbLanTreinamentos[Treinamento])=Y$7,tbLanTreinamentos[Data de Validade]),1),tbLanTreinamentos[Data de Validade],0),5),""))</f>
        <v/>
      </c>
      <c r="Z206" s="90" t="str">
        <f t="array" ref="Z206">IF($C206="","",IFERROR(INDEX(tbLanTreinamentos[],MATCH(LARGE(IF(IF(tbLanTreinamentos[Nome]=$C206,tbLanTreinamentos[Treinamento])=Z$7,tbLanTreinamentos[Data de Validade]),1),tbLanTreinamentos[Data de Validade],0),5),""))</f>
        <v/>
      </c>
    </row>
    <row r="207" spans="1:26" s="23" customFormat="1" ht="21.95" customHeight="1" x14ac:dyDescent="0.2">
      <c r="A207" s="8"/>
      <c r="B207" s="204">
        <v>200</v>
      </c>
      <c r="C207" s="241" t="str">
        <f>IF(CadFun!D207="","",CadFun!D207)</f>
        <v/>
      </c>
      <c r="D207" s="92" t="str">
        <f>IF($C207="","",IFERROR(INDEX(tbFuncionarios[],MATCH($C207,tbFuncionarios[Nome],0),2),""))</f>
        <v/>
      </c>
      <c r="E207" s="92" t="str">
        <f>IF($C207="","",IFERROR(INDEX(tbFuncionarios[],MATCH($C207,tbFuncionarios[Nome],0),23),""))</f>
        <v/>
      </c>
      <c r="F207" s="92" t="str">
        <f t="shared" ca="1" si="33"/>
        <v/>
      </c>
      <c r="G207" s="92" t="str">
        <f t="shared" ca="1" si="34"/>
        <v/>
      </c>
      <c r="H207" s="92" t="str">
        <f t="shared" ca="1" si="35"/>
        <v/>
      </c>
      <c r="I207" s="92" t="str">
        <f t="shared" ca="1" si="36"/>
        <v/>
      </c>
      <c r="J207" s="92" t="str">
        <f t="shared" ca="1" si="37"/>
        <v/>
      </c>
      <c r="K207" s="92" t="str">
        <f t="shared" ca="1" si="38"/>
        <v/>
      </c>
      <c r="L207" s="91" t="str">
        <f t="shared" ca="1" si="39"/>
        <v/>
      </c>
      <c r="M207" s="91" t="str">
        <f t="shared" ca="1" si="40"/>
        <v/>
      </c>
      <c r="N207" s="92" t="str">
        <f t="shared" ca="1" si="41"/>
        <v/>
      </c>
      <c r="O207" s="92" t="str">
        <f t="shared" ca="1" si="42"/>
        <v/>
      </c>
      <c r="Q207" s="90" t="str">
        <f t="array" ref="Q207">IF($C207="","",IFERROR(INDEX(tbLanTreinamentos[],MATCH(LARGE(IF(IF(tbLanTreinamentos[Nome]=$C207,tbLanTreinamentos[Treinamento])=Q$7,tbLanTreinamentos[Data de Validade]),1),tbLanTreinamentos[Data de Validade],0),5),""))</f>
        <v/>
      </c>
      <c r="R207" s="90" t="str">
        <f t="array" ref="R207">IF($C207="","",IFERROR(INDEX(tbLanTreinamentos[],MATCH(LARGE(IF(IF(tbLanTreinamentos[Nome]=$C207,tbLanTreinamentos[Treinamento])=R$7,tbLanTreinamentos[Data de Validade]),1),tbLanTreinamentos[Data de Validade],0),5),""))</f>
        <v/>
      </c>
      <c r="S207" s="90" t="str">
        <f t="array" ref="S207">IF($C207="","",IFERROR(INDEX(tbLanTreinamentos[],MATCH(LARGE(IF(IF(tbLanTreinamentos[Nome]=$C207,tbLanTreinamentos[Treinamento])=S$7,tbLanTreinamentos[Data de Validade]),1),tbLanTreinamentos[Data de Validade],0),5),""))</f>
        <v/>
      </c>
      <c r="T207" s="90" t="str">
        <f t="array" ref="T207">IF($C207="","",IFERROR(INDEX(tbLanTreinamentos[],MATCH(LARGE(IF(IF(tbLanTreinamentos[Nome]=$C207,tbLanTreinamentos[Treinamento])=T$7,tbLanTreinamentos[Data de Validade]),1),tbLanTreinamentos[Data de Validade],0),5),""))</f>
        <v/>
      </c>
      <c r="U207" s="90" t="str">
        <f t="array" ref="U207">IF($C207="","",IFERROR(INDEX(tbLanTreinamentos[],MATCH(LARGE(IF(IF(tbLanTreinamentos[Nome]=$C207,tbLanTreinamentos[Treinamento])=U$7,tbLanTreinamentos[Data de Validade]),1),tbLanTreinamentos[Data de Validade],0),5),""))</f>
        <v/>
      </c>
      <c r="V207" s="90" t="str">
        <f t="array" ref="V207">IF($C207="","",IFERROR(INDEX(tbLanTreinamentos[],MATCH(LARGE(IF(IF(tbLanTreinamentos[Nome]=$C207,tbLanTreinamentos[Treinamento])=V$7,tbLanTreinamentos[Data de Validade]),1),tbLanTreinamentos[Data de Validade],0),5),""))</f>
        <v/>
      </c>
      <c r="W207" s="90" t="str">
        <f t="array" ref="W207">IF($C207="","",IFERROR(INDEX(tbLanTreinamentos[],MATCH(LARGE(IF(IF(tbLanTreinamentos[Nome]=$C207,tbLanTreinamentos[Treinamento])=W$7,tbLanTreinamentos[Data de Validade]),1),tbLanTreinamentos[Data de Validade],0),5),""))</f>
        <v/>
      </c>
      <c r="X207" s="90" t="str">
        <f t="array" ref="X207">IF($C207="","",IFERROR(INDEX(tbLanTreinamentos[],MATCH(LARGE(IF(IF(tbLanTreinamentos[Nome]=$C207,tbLanTreinamentos[Treinamento])=X$7,tbLanTreinamentos[Data de Validade]),1),tbLanTreinamentos[Data de Validade],0),5),""))</f>
        <v/>
      </c>
      <c r="Y207" s="90" t="str">
        <f t="array" ref="Y207">IF($C207="","",IFERROR(INDEX(tbLanTreinamentos[],MATCH(LARGE(IF(IF(tbLanTreinamentos[Nome]=$C207,tbLanTreinamentos[Treinamento])=Y$7,tbLanTreinamentos[Data de Validade]),1),tbLanTreinamentos[Data de Validade],0),5),""))</f>
        <v/>
      </c>
      <c r="Z207" s="90" t="str">
        <f t="array" ref="Z207">IF($C207="","",IFERROR(INDEX(tbLanTreinamentos[],MATCH(LARGE(IF(IF(tbLanTreinamentos[Nome]=$C207,tbLanTreinamentos[Treinamento])=Z$7,tbLanTreinamentos[Data de Validade]),1),tbLanTreinamentos[Data de Validade],0),5),""))</f>
        <v/>
      </c>
    </row>
  </sheetData>
  <sheetProtection password="9084" sheet="1" objects="1" scenarios="1" selectLockedCells="1"/>
  <conditionalFormatting sqref="F8:O207">
    <cfRule type="containsText" dxfId="91" priority="296" operator="containsText" text="Vencido">
      <formula>NOT(ISERROR(SEARCH("Vencido",F8)))</formula>
    </cfRule>
    <cfRule type="containsText" dxfId="90" priority="297" operator="containsText" text="Agendar">
      <formula>NOT(ISERROR(SEARCH("Agendar",F8)))</formula>
    </cfRule>
    <cfRule type="containsText" dxfId="89" priority="298" operator="containsText" text="prazo">
      <formula>NOT(ISERROR(SEARCH("prazo",F8)))</formula>
    </cfRule>
  </conditionalFormatting>
  <pageMargins left="0.25" right="0.25" top="0.75" bottom="0.75" header="0.3" footer="0.3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07"/>
  <sheetViews>
    <sheetView showGridLines="0" workbookViewId="0">
      <selection activeCell="D8" activeCellId="1" sqref="B8:B10 D8:E10"/>
    </sheetView>
  </sheetViews>
  <sheetFormatPr defaultRowHeight="15" x14ac:dyDescent="0.25"/>
  <cols>
    <col min="1" max="1" width="2.7109375" style="136" customWidth="1"/>
    <col min="2" max="2" width="43" style="231" customWidth="1"/>
    <col min="3" max="3" width="10.42578125" style="231" customWidth="1"/>
    <col min="4" max="5" width="14.28515625" style="209" customWidth="1"/>
    <col min="6" max="6" width="6.85546875" style="209" customWidth="1"/>
    <col min="7" max="7" width="14.28515625" style="209" customWidth="1"/>
    <col min="8" max="16384" width="9.140625" style="136"/>
  </cols>
  <sheetData>
    <row r="1" spans="2:7" s="105" customFormat="1" ht="30" customHeight="1" x14ac:dyDescent="0.25"/>
    <row r="2" spans="2:7" s="106" customFormat="1" ht="24.95" customHeight="1" x14ac:dyDescent="0.25"/>
    <row r="3" spans="2:7" s="107" customFormat="1" ht="20.100000000000001" customHeight="1" x14ac:dyDescent="0.25"/>
    <row r="4" spans="2:7" ht="21" x14ac:dyDescent="0.25">
      <c r="B4" s="272" t="s">
        <v>154</v>
      </c>
    </row>
    <row r="6" spans="2:7" ht="20.100000000000001" customHeight="1" x14ac:dyDescent="0.25">
      <c r="B6" s="61" t="s">
        <v>223</v>
      </c>
      <c r="C6" s="61"/>
      <c r="D6" s="273"/>
      <c r="E6" s="273"/>
      <c r="F6" s="273"/>
      <c r="G6" s="273"/>
    </row>
    <row r="7" spans="2:7" ht="21.95" customHeight="1" x14ac:dyDescent="0.25">
      <c r="B7" s="274" t="s">
        <v>5</v>
      </c>
      <c r="C7" s="274" t="s">
        <v>11</v>
      </c>
      <c r="D7" s="274" t="s">
        <v>155</v>
      </c>
      <c r="E7" s="274" t="s">
        <v>156</v>
      </c>
      <c r="F7" s="274" t="s">
        <v>157</v>
      </c>
      <c r="G7" s="274" t="s">
        <v>158</v>
      </c>
    </row>
    <row r="8" spans="2:7" ht="21.95" customHeight="1" x14ac:dyDescent="0.25">
      <c r="B8" s="283" t="s">
        <v>114</v>
      </c>
      <c r="C8" s="86">
        <f>IF($B8="","",IFERROR(INDEX(tbFuncionarios[],MATCH($B8,tbFuncionarios[Nome],0),2),""))</f>
        <v>1112</v>
      </c>
      <c r="D8" s="284">
        <v>44866</v>
      </c>
      <c r="E8" s="284">
        <v>44895</v>
      </c>
      <c r="F8" s="277">
        <f t="shared" ref="F8:F39" si="0">IF($B8="","",IFERROR(IF(OR($D8="",$E8=""),"",($E8-$D8)+1),""))</f>
        <v>30</v>
      </c>
      <c r="G8" s="278">
        <f t="shared" ref="G8:G20" si="1">IF($B8="","",IF($E8="","",$E8+1))</f>
        <v>44896</v>
      </c>
    </row>
    <row r="9" spans="2:7" ht="21.95" customHeight="1" x14ac:dyDescent="0.25">
      <c r="B9" s="283"/>
      <c r="C9" s="86" t="str">
        <f>IF($B9="","",IFERROR(INDEX(tbFuncionarios[],MATCH($B9,tbFuncionarios[Nome],0),2),""))</f>
        <v/>
      </c>
      <c r="D9" s="284"/>
      <c r="E9" s="284"/>
      <c r="F9" s="277" t="str">
        <f t="shared" si="0"/>
        <v/>
      </c>
      <c r="G9" s="278" t="str">
        <f t="shared" si="1"/>
        <v/>
      </c>
    </row>
    <row r="10" spans="2:7" ht="21.95" customHeight="1" x14ac:dyDescent="0.25">
      <c r="B10" s="283"/>
      <c r="C10" s="86" t="str">
        <f>IF($B10="","",IFERROR(INDEX(tbFuncionarios[],MATCH($B10,tbFuncionarios[Nome],0),2),""))</f>
        <v/>
      </c>
      <c r="D10" s="284"/>
      <c r="E10" s="284"/>
      <c r="F10" s="277" t="str">
        <f t="shared" si="0"/>
        <v/>
      </c>
      <c r="G10" s="278" t="str">
        <f t="shared" si="1"/>
        <v/>
      </c>
    </row>
    <row r="11" spans="2:7" ht="21.95" customHeight="1" x14ac:dyDescent="0.25">
      <c r="B11" s="275"/>
      <c r="C11" s="86" t="str">
        <f>IF($B11="","",IFERROR(INDEX(tbFuncionarios[],MATCH($B11,tbFuncionarios[Nome],0),2),""))</f>
        <v/>
      </c>
      <c r="D11" s="276"/>
      <c r="E11" s="276"/>
      <c r="F11" s="277" t="str">
        <f t="shared" si="0"/>
        <v/>
      </c>
      <c r="G11" s="278" t="str">
        <f t="shared" si="1"/>
        <v/>
      </c>
    </row>
    <row r="12" spans="2:7" ht="21.95" customHeight="1" x14ac:dyDescent="0.25">
      <c r="B12" s="275"/>
      <c r="C12" s="86" t="str">
        <f>IF($B12="","",IFERROR(INDEX(tbFuncionarios[],MATCH($B12,tbFuncionarios[Nome],0),2),""))</f>
        <v/>
      </c>
      <c r="D12" s="276"/>
      <c r="E12" s="276"/>
      <c r="F12" s="277" t="str">
        <f t="shared" si="0"/>
        <v/>
      </c>
      <c r="G12" s="278" t="str">
        <f t="shared" si="1"/>
        <v/>
      </c>
    </row>
    <row r="13" spans="2:7" ht="21.95" customHeight="1" x14ac:dyDescent="0.25">
      <c r="B13" s="275"/>
      <c r="C13" s="86" t="str">
        <f>IF($B13="","",IFERROR(INDEX(tbFuncionarios[],MATCH($B13,tbFuncionarios[Nome],0),2),""))</f>
        <v/>
      </c>
      <c r="D13" s="276"/>
      <c r="E13" s="276"/>
      <c r="F13" s="277" t="str">
        <f t="shared" si="0"/>
        <v/>
      </c>
      <c r="G13" s="278" t="str">
        <f t="shared" si="1"/>
        <v/>
      </c>
    </row>
    <row r="14" spans="2:7" ht="21.95" customHeight="1" x14ac:dyDescent="0.25">
      <c r="B14" s="275"/>
      <c r="C14" s="86" t="str">
        <f>IF($B14="","",IFERROR(INDEX(tbFuncionarios[],MATCH($B14,tbFuncionarios[Nome],0),2),""))</f>
        <v/>
      </c>
      <c r="D14" s="276"/>
      <c r="E14" s="276"/>
      <c r="F14" s="277" t="str">
        <f t="shared" si="0"/>
        <v/>
      </c>
      <c r="G14" s="278" t="str">
        <f t="shared" si="1"/>
        <v/>
      </c>
    </row>
    <row r="15" spans="2:7" ht="21.95" customHeight="1" x14ac:dyDescent="0.25">
      <c r="B15" s="275"/>
      <c r="C15" s="86" t="str">
        <f>IF($B15="","",IFERROR(INDEX(tbFuncionarios[],MATCH($B15,tbFuncionarios[Nome],0),2),""))</f>
        <v/>
      </c>
      <c r="D15" s="276"/>
      <c r="E15" s="276"/>
      <c r="F15" s="277" t="str">
        <f t="shared" si="0"/>
        <v/>
      </c>
      <c r="G15" s="278" t="str">
        <f t="shared" si="1"/>
        <v/>
      </c>
    </row>
    <row r="16" spans="2:7" ht="21.95" customHeight="1" x14ac:dyDescent="0.25">
      <c r="B16" s="275"/>
      <c r="C16" s="86" t="str">
        <f>IF($B16="","",IFERROR(INDEX(tbFuncionarios[],MATCH($B16,tbFuncionarios[Nome],0),2),""))</f>
        <v/>
      </c>
      <c r="D16" s="276"/>
      <c r="E16" s="276"/>
      <c r="F16" s="277" t="str">
        <f t="shared" si="0"/>
        <v/>
      </c>
      <c r="G16" s="278" t="str">
        <f t="shared" si="1"/>
        <v/>
      </c>
    </row>
    <row r="17" spans="2:7" ht="21.95" customHeight="1" x14ac:dyDescent="0.25">
      <c r="B17" s="275"/>
      <c r="C17" s="86" t="str">
        <f>IF($B17="","",IFERROR(INDEX(tbFuncionarios[],MATCH($B17,tbFuncionarios[Nome],0),2),""))</f>
        <v/>
      </c>
      <c r="D17" s="276"/>
      <c r="E17" s="276"/>
      <c r="F17" s="277" t="str">
        <f t="shared" si="0"/>
        <v/>
      </c>
      <c r="G17" s="278" t="str">
        <f t="shared" si="1"/>
        <v/>
      </c>
    </row>
    <row r="18" spans="2:7" ht="21.95" customHeight="1" x14ac:dyDescent="0.25">
      <c r="B18" s="275"/>
      <c r="C18" s="86" t="str">
        <f>IF($B18="","",IFERROR(INDEX(tbFuncionarios[],MATCH($B18,tbFuncionarios[Nome],0),2),""))</f>
        <v/>
      </c>
      <c r="D18" s="276"/>
      <c r="E18" s="276"/>
      <c r="F18" s="277" t="str">
        <f t="shared" si="0"/>
        <v/>
      </c>
      <c r="G18" s="278" t="str">
        <f t="shared" si="1"/>
        <v/>
      </c>
    </row>
    <row r="19" spans="2:7" ht="21.95" customHeight="1" x14ac:dyDescent="0.25">
      <c r="B19" s="275"/>
      <c r="C19" s="86" t="str">
        <f>IF($B19="","",IFERROR(INDEX(tbFuncionarios[],MATCH($B19,tbFuncionarios[Nome],0),2),""))</f>
        <v/>
      </c>
      <c r="D19" s="276"/>
      <c r="E19" s="276"/>
      <c r="F19" s="277" t="str">
        <f t="shared" si="0"/>
        <v/>
      </c>
      <c r="G19" s="278" t="str">
        <f t="shared" si="1"/>
        <v/>
      </c>
    </row>
    <row r="20" spans="2:7" ht="21.95" customHeight="1" x14ac:dyDescent="0.25">
      <c r="B20" s="279"/>
      <c r="C20" s="88" t="str">
        <f>IF($B20="","",IFERROR(INDEX(tbFuncionarios[],MATCH($B20,tbFuncionarios[Nome],0),2),""))</f>
        <v/>
      </c>
      <c r="D20" s="280"/>
      <c r="E20" s="280"/>
      <c r="F20" s="281" t="str">
        <f t="shared" si="0"/>
        <v/>
      </c>
      <c r="G20" s="282" t="str">
        <f t="shared" si="1"/>
        <v/>
      </c>
    </row>
    <row r="21" spans="2:7" ht="21.95" customHeight="1" x14ac:dyDescent="0.25">
      <c r="B21" s="275"/>
      <c r="C21" s="86" t="str">
        <f>IF($B21="","",IFERROR(INDEX(tbFuncionarios[],MATCH($B21,tbFuncionarios[Nome],0),2),""))</f>
        <v/>
      </c>
      <c r="D21" s="276"/>
      <c r="E21" s="276"/>
      <c r="F21" s="277" t="str">
        <f t="shared" si="0"/>
        <v/>
      </c>
      <c r="G21" s="278" t="str">
        <f t="shared" ref="G21:G52" si="2">IF($B21="","",IF($E21="","",$E21+1))</f>
        <v/>
      </c>
    </row>
    <row r="22" spans="2:7" ht="21.95" customHeight="1" x14ac:dyDescent="0.25">
      <c r="B22" s="275"/>
      <c r="C22" s="86" t="str">
        <f>IF($B22="","",IFERROR(INDEX(tbFuncionarios[],MATCH($B22,tbFuncionarios[Nome],0),2),""))</f>
        <v/>
      </c>
      <c r="D22" s="276"/>
      <c r="E22" s="276"/>
      <c r="F22" s="277" t="str">
        <f t="shared" si="0"/>
        <v/>
      </c>
      <c r="G22" s="278" t="str">
        <f t="shared" si="2"/>
        <v/>
      </c>
    </row>
    <row r="23" spans="2:7" ht="21.95" customHeight="1" x14ac:dyDescent="0.25">
      <c r="B23" s="275"/>
      <c r="C23" s="86" t="str">
        <f>IF($B23="","",IFERROR(INDEX(tbFuncionarios[],MATCH($B23,tbFuncionarios[Nome],0),2),""))</f>
        <v/>
      </c>
      <c r="D23" s="276"/>
      <c r="E23" s="276"/>
      <c r="F23" s="277" t="str">
        <f t="shared" si="0"/>
        <v/>
      </c>
      <c r="G23" s="278" t="str">
        <f t="shared" si="2"/>
        <v/>
      </c>
    </row>
    <row r="24" spans="2:7" ht="21.95" customHeight="1" x14ac:dyDescent="0.25">
      <c r="B24" s="275"/>
      <c r="C24" s="86" t="str">
        <f>IF($B24="","",IFERROR(INDEX(tbFuncionarios[],MATCH($B24,tbFuncionarios[Nome],0),2),""))</f>
        <v/>
      </c>
      <c r="D24" s="276"/>
      <c r="E24" s="276"/>
      <c r="F24" s="277" t="str">
        <f t="shared" si="0"/>
        <v/>
      </c>
      <c r="G24" s="278" t="str">
        <f t="shared" si="2"/>
        <v/>
      </c>
    </row>
    <row r="25" spans="2:7" ht="21.95" customHeight="1" x14ac:dyDescent="0.25">
      <c r="B25" s="275"/>
      <c r="C25" s="86" t="str">
        <f>IF($B25="","",IFERROR(INDEX(tbFuncionarios[],MATCH($B25,tbFuncionarios[Nome],0),2),""))</f>
        <v/>
      </c>
      <c r="D25" s="276"/>
      <c r="E25" s="276"/>
      <c r="F25" s="277" t="str">
        <f t="shared" si="0"/>
        <v/>
      </c>
      <c r="G25" s="278" t="str">
        <f t="shared" si="2"/>
        <v/>
      </c>
    </row>
    <row r="26" spans="2:7" ht="21.95" customHeight="1" x14ac:dyDescent="0.25">
      <c r="B26" s="275"/>
      <c r="C26" s="86" t="str">
        <f>IF($B26="","",IFERROR(INDEX(tbFuncionarios[],MATCH($B26,tbFuncionarios[Nome],0),2),""))</f>
        <v/>
      </c>
      <c r="D26" s="276"/>
      <c r="E26" s="276"/>
      <c r="F26" s="277" t="str">
        <f t="shared" si="0"/>
        <v/>
      </c>
      <c r="G26" s="278" t="str">
        <f t="shared" si="2"/>
        <v/>
      </c>
    </row>
    <row r="27" spans="2:7" ht="21.95" customHeight="1" x14ac:dyDescent="0.25">
      <c r="B27" s="275"/>
      <c r="C27" s="86" t="str">
        <f>IF($B27="","",IFERROR(INDEX(tbFuncionarios[],MATCH($B27,tbFuncionarios[Nome],0),2),""))</f>
        <v/>
      </c>
      <c r="D27" s="276"/>
      <c r="E27" s="276"/>
      <c r="F27" s="277" t="str">
        <f t="shared" si="0"/>
        <v/>
      </c>
      <c r="G27" s="278" t="str">
        <f t="shared" si="2"/>
        <v/>
      </c>
    </row>
    <row r="28" spans="2:7" ht="21.95" customHeight="1" x14ac:dyDescent="0.25">
      <c r="B28" s="275"/>
      <c r="C28" s="86" t="str">
        <f>IF($B28="","",IFERROR(INDEX(tbFuncionarios[],MATCH($B28,tbFuncionarios[Nome],0),2),""))</f>
        <v/>
      </c>
      <c r="D28" s="276"/>
      <c r="E28" s="276"/>
      <c r="F28" s="277" t="str">
        <f t="shared" si="0"/>
        <v/>
      </c>
      <c r="G28" s="278" t="str">
        <f t="shared" si="2"/>
        <v/>
      </c>
    </row>
    <row r="29" spans="2:7" ht="21.95" customHeight="1" x14ac:dyDescent="0.25">
      <c r="B29" s="275"/>
      <c r="C29" s="86" t="str">
        <f>IF($B29="","",IFERROR(INDEX(tbFuncionarios[],MATCH($B29,tbFuncionarios[Nome],0),2),""))</f>
        <v/>
      </c>
      <c r="D29" s="276"/>
      <c r="E29" s="276"/>
      <c r="F29" s="277" t="str">
        <f t="shared" si="0"/>
        <v/>
      </c>
      <c r="G29" s="278" t="str">
        <f t="shared" si="2"/>
        <v/>
      </c>
    </row>
    <row r="30" spans="2:7" ht="21.95" customHeight="1" x14ac:dyDescent="0.25">
      <c r="B30" s="275"/>
      <c r="C30" s="86" t="str">
        <f>IF($B30="","",IFERROR(INDEX(tbFuncionarios[],MATCH($B30,tbFuncionarios[Nome],0),2),""))</f>
        <v/>
      </c>
      <c r="D30" s="276"/>
      <c r="E30" s="276"/>
      <c r="F30" s="277" t="str">
        <f t="shared" si="0"/>
        <v/>
      </c>
      <c r="G30" s="278" t="str">
        <f t="shared" si="2"/>
        <v/>
      </c>
    </row>
    <row r="31" spans="2:7" ht="21.95" customHeight="1" x14ac:dyDescent="0.25">
      <c r="B31" s="275"/>
      <c r="C31" s="86" t="str">
        <f>IF($B31="","",IFERROR(INDEX(tbFuncionarios[],MATCH($B31,tbFuncionarios[Nome],0),2),""))</f>
        <v/>
      </c>
      <c r="D31" s="276"/>
      <c r="E31" s="276"/>
      <c r="F31" s="277" t="str">
        <f t="shared" si="0"/>
        <v/>
      </c>
      <c r="G31" s="278" t="str">
        <f t="shared" si="2"/>
        <v/>
      </c>
    </row>
    <row r="32" spans="2:7" ht="21.95" customHeight="1" x14ac:dyDescent="0.25">
      <c r="B32" s="275"/>
      <c r="C32" s="86" t="str">
        <f>IF($B32="","",IFERROR(INDEX(tbFuncionarios[],MATCH($B32,tbFuncionarios[Nome],0),2),""))</f>
        <v/>
      </c>
      <c r="D32" s="276"/>
      <c r="E32" s="276"/>
      <c r="F32" s="277" t="str">
        <f t="shared" si="0"/>
        <v/>
      </c>
      <c r="G32" s="278" t="str">
        <f t="shared" si="2"/>
        <v/>
      </c>
    </row>
    <row r="33" spans="2:7" ht="21.95" customHeight="1" x14ac:dyDescent="0.25">
      <c r="B33" s="275"/>
      <c r="C33" s="86" t="str">
        <f>IF($B33="","",IFERROR(INDEX(tbFuncionarios[],MATCH($B33,tbFuncionarios[Nome],0),2),""))</f>
        <v/>
      </c>
      <c r="D33" s="276"/>
      <c r="E33" s="276"/>
      <c r="F33" s="277" t="str">
        <f t="shared" si="0"/>
        <v/>
      </c>
      <c r="G33" s="278" t="str">
        <f t="shared" si="2"/>
        <v/>
      </c>
    </row>
    <row r="34" spans="2:7" ht="21.95" customHeight="1" x14ac:dyDescent="0.25">
      <c r="B34" s="275"/>
      <c r="C34" s="86" t="str">
        <f>IF($B34="","",IFERROR(INDEX(tbFuncionarios[],MATCH($B34,tbFuncionarios[Nome],0),2),""))</f>
        <v/>
      </c>
      <c r="D34" s="276"/>
      <c r="E34" s="276"/>
      <c r="F34" s="277" t="str">
        <f t="shared" si="0"/>
        <v/>
      </c>
      <c r="G34" s="278" t="str">
        <f t="shared" si="2"/>
        <v/>
      </c>
    </row>
    <row r="35" spans="2:7" ht="21.95" customHeight="1" x14ac:dyDescent="0.25">
      <c r="B35" s="275"/>
      <c r="C35" s="86" t="str">
        <f>IF($B35="","",IFERROR(INDEX(tbFuncionarios[],MATCH($B35,tbFuncionarios[Nome],0),2),""))</f>
        <v/>
      </c>
      <c r="D35" s="276"/>
      <c r="E35" s="276"/>
      <c r="F35" s="277" t="str">
        <f t="shared" si="0"/>
        <v/>
      </c>
      <c r="G35" s="278" t="str">
        <f t="shared" si="2"/>
        <v/>
      </c>
    </row>
    <row r="36" spans="2:7" ht="21.95" customHeight="1" x14ac:dyDescent="0.25">
      <c r="B36" s="275"/>
      <c r="C36" s="86" t="str">
        <f>IF($B36="","",IFERROR(INDEX(tbFuncionarios[],MATCH($B36,tbFuncionarios[Nome],0),2),""))</f>
        <v/>
      </c>
      <c r="D36" s="276"/>
      <c r="E36" s="276"/>
      <c r="F36" s="277" t="str">
        <f t="shared" si="0"/>
        <v/>
      </c>
      <c r="G36" s="278" t="str">
        <f t="shared" si="2"/>
        <v/>
      </c>
    </row>
    <row r="37" spans="2:7" ht="21.95" customHeight="1" x14ac:dyDescent="0.25">
      <c r="B37" s="275"/>
      <c r="C37" s="86" t="str">
        <f>IF($B37="","",IFERROR(INDEX(tbFuncionarios[],MATCH($B37,tbFuncionarios[Nome],0),2),""))</f>
        <v/>
      </c>
      <c r="D37" s="276"/>
      <c r="E37" s="276"/>
      <c r="F37" s="277" t="str">
        <f t="shared" si="0"/>
        <v/>
      </c>
      <c r="G37" s="278" t="str">
        <f t="shared" si="2"/>
        <v/>
      </c>
    </row>
    <row r="38" spans="2:7" ht="21.95" customHeight="1" x14ac:dyDescent="0.25">
      <c r="B38" s="275"/>
      <c r="C38" s="86" t="str">
        <f>IF($B38="","",IFERROR(INDEX(tbFuncionarios[],MATCH($B38,tbFuncionarios[Nome],0),2),""))</f>
        <v/>
      </c>
      <c r="D38" s="276"/>
      <c r="E38" s="276"/>
      <c r="F38" s="277" t="str">
        <f t="shared" si="0"/>
        <v/>
      </c>
      <c r="G38" s="278" t="str">
        <f t="shared" si="2"/>
        <v/>
      </c>
    </row>
    <row r="39" spans="2:7" ht="21.95" customHeight="1" x14ac:dyDescent="0.25">
      <c r="B39" s="275"/>
      <c r="C39" s="86" t="str">
        <f>IF($B39="","",IFERROR(INDEX(tbFuncionarios[],MATCH($B39,tbFuncionarios[Nome],0),2),""))</f>
        <v/>
      </c>
      <c r="D39" s="276"/>
      <c r="E39" s="276"/>
      <c r="F39" s="277" t="str">
        <f t="shared" si="0"/>
        <v/>
      </c>
      <c r="G39" s="278" t="str">
        <f t="shared" si="2"/>
        <v/>
      </c>
    </row>
    <row r="40" spans="2:7" ht="21.95" customHeight="1" x14ac:dyDescent="0.25">
      <c r="B40" s="275"/>
      <c r="C40" s="86" t="str">
        <f>IF($B40="","",IFERROR(INDEX(tbFuncionarios[],MATCH($B40,tbFuncionarios[Nome],0),2),""))</f>
        <v/>
      </c>
      <c r="D40" s="276"/>
      <c r="E40" s="276"/>
      <c r="F40" s="277" t="str">
        <f t="shared" ref="F40:F71" si="3">IF($B40="","",IFERROR(IF(OR($D40="",$E40=""),"",($E40-$D40)+1),""))</f>
        <v/>
      </c>
      <c r="G40" s="278" t="str">
        <f t="shared" si="2"/>
        <v/>
      </c>
    </row>
    <row r="41" spans="2:7" ht="21.95" customHeight="1" x14ac:dyDescent="0.25">
      <c r="B41" s="275"/>
      <c r="C41" s="86" t="str">
        <f>IF($B41="","",IFERROR(INDEX(tbFuncionarios[],MATCH($B41,tbFuncionarios[Nome],0),2),""))</f>
        <v/>
      </c>
      <c r="D41" s="276"/>
      <c r="E41" s="276"/>
      <c r="F41" s="277" t="str">
        <f t="shared" si="3"/>
        <v/>
      </c>
      <c r="G41" s="278" t="str">
        <f t="shared" si="2"/>
        <v/>
      </c>
    </row>
    <row r="42" spans="2:7" ht="21.95" customHeight="1" x14ac:dyDescent="0.25">
      <c r="B42" s="275"/>
      <c r="C42" s="86" t="str">
        <f>IF($B42="","",IFERROR(INDEX(tbFuncionarios[],MATCH($B42,tbFuncionarios[Nome],0),2),""))</f>
        <v/>
      </c>
      <c r="D42" s="276"/>
      <c r="E42" s="276"/>
      <c r="F42" s="277" t="str">
        <f t="shared" si="3"/>
        <v/>
      </c>
      <c r="G42" s="278" t="str">
        <f t="shared" si="2"/>
        <v/>
      </c>
    </row>
    <row r="43" spans="2:7" ht="21.95" customHeight="1" x14ac:dyDescent="0.25">
      <c r="B43" s="275"/>
      <c r="C43" s="86" t="str">
        <f>IF($B43="","",IFERROR(INDEX(tbFuncionarios[],MATCH($B43,tbFuncionarios[Nome],0),2),""))</f>
        <v/>
      </c>
      <c r="D43" s="276"/>
      <c r="E43" s="276"/>
      <c r="F43" s="277" t="str">
        <f t="shared" si="3"/>
        <v/>
      </c>
      <c r="G43" s="278" t="str">
        <f t="shared" si="2"/>
        <v/>
      </c>
    </row>
    <row r="44" spans="2:7" ht="21.95" customHeight="1" x14ac:dyDescent="0.25">
      <c r="B44" s="275"/>
      <c r="C44" s="86" t="str">
        <f>IF($B44="","",IFERROR(INDEX(tbFuncionarios[],MATCH($B44,tbFuncionarios[Nome],0),2),""))</f>
        <v/>
      </c>
      <c r="D44" s="276"/>
      <c r="E44" s="276"/>
      <c r="F44" s="277" t="str">
        <f t="shared" si="3"/>
        <v/>
      </c>
      <c r="G44" s="278" t="str">
        <f t="shared" si="2"/>
        <v/>
      </c>
    </row>
    <row r="45" spans="2:7" ht="21.95" customHeight="1" x14ac:dyDescent="0.25">
      <c r="B45" s="275"/>
      <c r="C45" s="86" t="str">
        <f>IF($B45="","",IFERROR(INDEX(tbFuncionarios[],MATCH($B45,tbFuncionarios[Nome],0),2),""))</f>
        <v/>
      </c>
      <c r="D45" s="276"/>
      <c r="E45" s="276"/>
      <c r="F45" s="277" t="str">
        <f t="shared" si="3"/>
        <v/>
      </c>
      <c r="G45" s="278" t="str">
        <f t="shared" si="2"/>
        <v/>
      </c>
    </row>
    <row r="46" spans="2:7" ht="21.95" customHeight="1" x14ac:dyDescent="0.25">
      <c r="B46" s="275"/>
      <c r="C46" s="86" t="str">
        <f>IF($B46="","",IFERROR(INDEX(tbFuncionarios[],MATCH($B46,tbFuncionarios[Nome],0),2),""))</f>
        <v/>
      </c>
      <c r="D46" s="276"/>
      <c r="E46" s="276"/>
      <c r="F46" s="277" t="str">
        <f t="shared" si="3"/>
        <v/>
      </c>
      <c r="G46" s="278" t="str">
        <f t="shared" si="2"/>
        <v/>
      </c>
    </row>
    <row r="47" spans="2:7" ht="21.95" customHeight="1" x14ac:dyDescent="0.25">
      <c r="B47" s="275"/>
      <c r="C47" s="86" t="str">
        <f>IF($B47="","",IFERROR(INDEX(tbFuncionarios[],MATCH($B47,tbFuncionarios[Nome],0),2),""))</f>
        <v/>
      </c>
      <c r="D47" s="276"/>
      <c r="E47" s="276"/>
      <c r="F47" s="277" t="str">
        <f t="shared" si="3"/>
        <v/>
      </c>
      <c r="G47" s="278" t="str">
        <f t="shared" si="2"/>
        <v/>
      </c>
    </row>
    <row r="48" spans="2:7" ht="21.95" customHeight="1" x14ac:dyDescent="0.25">
      <c r="B48" s="275"/>
      <c r="C48" s="86" t="str">
        <f>IF($B48="","",IFERROR(INDEX(tbFuncionarios[],MATCH($B48,tbFuncionarios[Nome],0),2),""))</f>
        <v/>
      </c>
      <c r="D48" s="276"/>
      <c r="E48" s="276"/>
      <c r="F48" s="277" t="str">
        <f t="shared" si="3"/>
        <v/>
      </c>
      <c r="G48" s="278" t="str">
        <f t="shared" si="2"/>
        <v/>
      </c>
    </row>
    <row r="49" spans="2:7" ht="21.95" customHeight="1" x14ac:dyDescent="0.25">
      <c r="B49" s="275"/>
      <c r="C49" s="86" t="str">
        <f>IF($B49="","",IFERROR(INDEX(tbFuncionarios[],MATCH($B49,tbFuncionarios[Nome],0),2),""))</f>
        <v/>
      </c>
      <c r="D49" s="276"/>
      <c r="E49" s="276"/>
      <c r="F49" s="277" t="str">
        <f t="shared" si="3"/>
        <v/>
      </c>
      <c r="G49" s="278" t="str">
        <f t="shared" si="2"/>
        <v/>
      </c>
    </row>
    <row r="50" spans="2:7" ht="21.95" customHeight="1" x14ac:dyDescent="0.25">
      <c r="B50" s="275"/>
      <c r="C50" s="86" t="str">
        <f>IF($B50="","",IFERROR(INDEX(tbFuncionarios[],MATCH($B50,tbFuncionarios[Nome],0),2),""))</f>
        <v/>
      </c>
      <c r="D50" s="276"/>
      <c r="E50" s="276"/>
      <c r="F50" s="277" t="str">
        <f t="shared" si="3"/>
        <v/>
      </c>
      <c r="G50" s="278" t="str">
        <f t="shared" si="2"/>
        <v/>
      </c>
    </row>
    <row r="51" spans="2:7" ht="21.95" customHeight="1" x14ac:dyDescent="0.25">
      <c r="B51" s="275"/>
      <c r="C51" s="86" t="str">
        <f>IF($B51="","",IFERROR(INDEX(tbFuncionarios[],MATCH($B51,tbFuncionarios[Nome],0),2),""))</f>
        <v/>
      </c>
      <c r="D51" s="276"/>
      <c r="E51" s="276"/>
      <c r="F51" s="277" t="str">
        <f t="shared" si="3"/>
        <v/>
      </c>
      <c r="G51" s="278" t="str">
        <f t="shared" si="2"/>
        <v/>
      </c>
    </row>
    <row r="52" spans="2:7" ht="21.95" customHeight="1" x14ac:dyDescent="0.25">
      <c r="B52" s="275"/>
      <c r="C52" s="86" t="str">
        <f>IF($B52="","",IFERROR(INDEX(tbFuncionarios[],MATCH($B52,tbFuncionarios[Nome],0),2),""))</f>
        <v/>
      </c>
      <c r="D52" s="276"/>
      <c r="E52" s="276"/>
      <c r="F52" s="277" t="str">
        <f t="shared" si="3"/>
        <v/>
      </c>
      <c r="G52" s="278" t="str">
        <f t="shared" si="2"/>
        <v/>
      </c>
    </row>
    <row r="53" spans="2:7" ht="21.95" customHeight="1" x14ac:dyDescent="0.25">
      <c r="B53" s="275"/>
      <c r="C53" s="86" t="str">
        <f>IF($B53="","",IFERROR(INDEX(tbFuncionarios[],MATCH($B53,tbFuncionarios[Nome],0),2),""))</f>
        <v/>
      </c>
      <c r="D53" s="276"/>
      <c r="E53" s="276"/>
      <c r="F53" s="277" t="str">
        <f t="shared" si="3"/>
        <v/>
      </c>
      <c r="G53" s="278" t="str">
        <f t="shared" ref="G53:G84" si="4">IF($B53="","",IF($E53="","",$E53+1))</f>
        <v/>
      </c>
    </row>
    <row r="54" spans="2:7" ht="21.95" customHeight="1" x14ac:dyDescent="0.25">
      <c r="B54" s="275"/>
      <c r="C54" s="86" t="str">
        <f>IF($B54="","",IFERROR(INDEX(tbFuncionarios[],MATCH($B54,tbFuncionarios[Nome],0),2),""))</f>
        <v/>
      </c>
      <c r="D54" s="276"/>
      <c r="E54" s="276"/>
      <c r="F54" s="277" t="str">
        <f t="shared" si="3"/>
        <v/>
      </c>
      <c r="G54" s="278" t="str">
        <f t="shared" si="4"/>
        <v/>
      </c>
    </row>
    <row r="55" spans="2:7" ht="21.95" customHeight="1" x14ac:dyDescent="0.25">
      <c r="B55" s="275"/>
      <c r="C55" s="86" t="str">
        <f>IF($B55="","",IFERROR(INDEX(tbFuncionarios[],MATCH($B55,tbFuncionarios[Nome],0),2),""))</f>
        <v/>
      </c>
      <c r="D55" s="276"/>
      <c r="E55" s="276"/>
      <c r="F55" s="277" t="str">
        <f t="shared" si="3"/>
        <v/>
      </c>
      <c r="G55" s="278" t="str">
        <f t="shared" si="4"/>
        <v/>
      </c>
    </row>
    <row r="56" spans="2:7" ht="21.95" customHeight="1" x14ac:dyDescent="0.25">
      <c r="B56" s="275"/>
      <c r="C56" s="86" t="str">
        <f>IF($B56="","",IFERROR(INDEX(tbFuncionarios[],MATCH($B56,tbFuncionarios[Nome],0),2),""))</f>
        <v/>
      </c>
      <c r="D56" s="276"/>
      <c r="E56" s="276"/>
      <c r="F56" s="277" t="str">
        <f t="shared" si="3"/>
        <v/>
      </c>
      <c r="G56" s="278" t="str">
        <f t="shared" si="4"/>
        <v/>
      </c>
    </row>
    <row r="57" spans="2:7" ht="21.95" customHeight="1" x14ac:dyDescent="0.25">
      <c r="B57" s="275"/>
      <c r="C57" s="86" t="str">
        <f>IF($B57="","",IFERROR(INDEX(tbFuncionarios[],MATCH($B57,tbFuncionarios[Nome],0),2),""))</f>
        <v/>
      </c>
      <c r="D57" s="276"/>
      <c r="E57" s="276"/>
      <c r="F57" s="277" t="str">
        <f t="shared" si="3"/>
        <v/>
      </c>
      <c r="G57" s="278" t="str">
        <f t="shared" si="4"/>
        <v/>
      </c>
    </row>
    <row r="58" spans="2:7" ht="21.95" customHeight="1" x14ac:dyDescent="0.25">
      <c r="B58" s="275"/>
      <c r="C58" s="86" t="str">
        <f>IF($B58="","",IFERROR(INDEX(tbFuncionarios[],MATCH($B58,tbFuncionarios[Nome],0),2),""))</f>
        <v/>
      </c>
      <c r="D58" s="276"/>
      <c r="E58" s="276"/>
      <c r="F58" s="277" t="str">
        <f t="shared" si="3"/>
        <v/>
      </c>
      <c r="G58" s="278" t="str">
        <f t="shared" si="4"/>
        <v/>
      </c>
    </row>
    <row r="59" spans="2:7" ht="21.95" customHeight="1" x14ac:dyDescent="0.25">
      <c r="B59" s="275"/>
      <c r="C59" s="86" t="str">
        <f>IF($B59="","",IFERROR(INDEX(tbFuncionarios[],MATCH($B59,tbFuncionarios[Nome],0),2),""))</f>
        <v/>
      </c>
      <c r="D59" s="276"/>
      <c r="E59" s="276"/>
      <c r="F59" s="277" t="str">
        <f t="shared" si="3"/>
        <v/>
      </c>
      <c r="G59" s="278" t="str">
        <f t="shared" si="4"/>
        <v/>
      </c>
    </row>
    <row r="60" spans="2:7" ht="21.95" customHeight="1" x14ac:dyDescent="0.25">
      <c r="B60" s="275"/>
      <c r="C60" s="86" t="str">
        <f>IF($B60="","",IFERROR(INDEX(tbFuncionarios[],MATCH($B60,tbFuncionarios[Nome],0),2),""))</f>
        <v/>
      </c>
      <c r="D60" s="276"/>
      <c r="E60" s="276"/>
      <c r="F60" s="277" t="str">
        <f t="shared" si="3"/>
        <v/>
      </c>
      <c r="G60" s="278" t="str">
        <f t="shared" si="4"/>
        <v/>
      </c>
    </row>
    <row r="61" spans="2:7" ht="21.95" customHeight="1" x14ac:dyDescent="0.25">
      <c r="B61" s="275"/>
      <c r="C61" s="86" t="str">
        <f>IF($B61="","",IFERROR(INDEX(tbFuncionarios[],MATCH($B61,tbFuncionarios[Nome],0),2),""))</f>
        <v/>
      </c>
      <c r="D61" s="276"/>
      <c r="E61" s="276"/>
      <c r="F61" s="277" t="str">
        <f t="shared" si="3"/>
        <v/>
      </c>
      <c r="G61" s="278" t="str">
        <f t="shared" si="4"/>
        <v/>
      </c>
    </row>
    <row r="62" spans="2:7" ht="21.95" customHeight="1" x14ac:dyDescent="0.25">
      <c r="B62" s="275"/>
      <c r="C62" s="86" t="str">
        <f>IF($B62="","",IFERROR(INDEX(tbFuncionarios[],MATCH($B62,tbFuncionarios[Nome],0),2),""))</f>
        <v/>
      </c>
      <c r="D62" s="276"/>
      <c r="E62" s="276"/>
      <c r="F62" s="277" t="str">
        <f t="shared" si="3"/>
        <v/>
      </c>
      <c r="G62" s="278" t="str">
        <f t="shared" si="4"/>
        <v/>
      </c>
    </row>
    <row r="63" spans="2:7" ht="21.95" customHeight="1" x14ac:dyDescent="0.25">
      <c r="B63" s="275"/>
      <c r="C63" s="86" t="str">
        <f>IF($B63="","",IFERROR(INDEX(tbFuncionarios[],MATCH($B63,tbFuncionarios[Nome],0),2),""))</f>
        <v/>
      </c>
      <c r="D63" s="276"/>
      <c r="E63" s="276"/>
      <c r="F63" s="277" t="str">
        <f t="shared" si="3"/>
        <v/>
      </c>
      <c r="G63" s="278" t="str">
        <f t="shared" si="4"/>
        <v/>
      </c>
    </row>
    <row r="64" spans="2:7" ht="21.95" customHeight="1" x14ac:dyDescent="0.25">
      <c r="B64" s="275"/>
      <c r="C64" s="86" t="str">
        <f>IF($B64="","",IFERROR(INDEX(tbFuncionarios[],MATCH($B64,tbFuncionarios[Nome],0),2),""))</f>
        <v/>
      </c>
      <c r="D64" s="276"/>
      <c r="E64" s="276"/>
      <c r="F64" s="277" t="str">
        <f t="shared" si="3"/>
        <v/>
      </c>
      <c r="G64" s="278" t="str">
        <f t="shared" si="4"/>
        <v/>
      </c>
    </row>
    <row r="65" spans="2:7" ht="21.95" customHeight="1" x14ac:dyDescent="0.25">
      <c r="B65" s="275"/>
      <c r="C65" s="86" t="str">
        <f>IF($B65="","",IFERROR(INDEX(tbFuncionarios[],MATCH($B65,tbFuncionarios[Nome],0),2),""))</f>
        <v/>
      </c>
      <c r="D65" s="276"/>
      <c r="E65" s="276"/>
      <c r="F65" s="277" t="str">
        <f t="shared" si="3"/>
        <v/>
      </c>
      <c r="G65" s="278" t="str">
        <f t="shared" si="4"/>
        <v/>
      </c>
    </row>
    <row r="66" spans="2:7" ht="21.95" customHeight="1" x14ac:dyDescent="0.25">
      <c r="B66" s="275"/>
      <c r="C66" s="86" t="str">
        <f>IF($B66="","",IFERROR(INDEX(tbFuncionarios[],MATCH($B66,tbFuncionarios[Nome],0),2),""))</f>
        <v/>
      </c>
      <c r="D66" s="276"/>
      <c r="E66" s="276"/>
      <c r="F66" s="277" t="str">
        <f t="shared" si="3"/>
        <v/>
      </c>
      <c r="G66" s="278" t="str">
        <f t="shared" si="4"/>
        <v/>
      </c>
    </row>
    <row r="67" spans="2:7" ht="21.95" customHeight="1" x14ac:dyDescent="0.25">
      <c r="B67" s="275"/>
      <c r="C67" s="86" t="str">
        <f>IF($B67="","",IFERROR(INDEX(tbFuncionarios[],MATCH($B67,tbFuncionarios[Nome],0),2),""))</f>
        <v/>
      </c>
      <c r="D67" s="276"/>
      <c r="E67" s="276"/>
      <c r="F67" s="277" t="str">
        <f t="shared" si="3"/>
        <v/>
      </c>
      <c r="G67" s="278" t="str">
        <f t="shared" si="4"/>
        <v/>
      </c>
    </row>
    <row r="68" spans="2:7" ht="21.95" customHeight="1" x14ac:dyDescent="0.25">
      <c r="B68" s="275"/>
      <c r="C68" s="86" t="str">
        <f>IF($B68="","",IFERROR(INDEX(tbFuncionarios[],MATCH($B68,tbFuncionarios[Nome],0),2),""))</f>
        <v/>
      </c>
      <c r="D68" s="276"/>
      <c r="E68" s="276"/>
      <c r="F68" s="277" t="str">
        <f t="shared" si="3"/>
        <v/>
      </c>
      <c r="G68" s="278" t="str">
        <f t="shared" si="4"/>
        <v/>
      </c>
    </row>
    <row r="69" spans="2:7" ht="21.95" customHeight="1" x14ac:dyDescent="0.25">
      <c r="B69" s="275"/>
      <c r="C69" s="86" t="str">
        <f>IF($B69="","",IFERROR(INDEX(tbFuncionarios[],MATCH($B69,tbFuncionarios[Nome],0),2),""))</f>
        <v/>
      </c>
      <c r="D69" s="276"/>
      <c r="E69" s="276"/>
      <c r="F69" s="277" t="str">
        <f t="shared" si="3"/>
        <v/>
      </c>
      <c r="G69" s="278" t="str">
        <f t="shared" si="4"/>
        <v/>
      </c>
    </row>
    <row r="70" spans="2:7" ht="21.95" customHeight="1" x14ac:dyDescent="0.25">
      <c r="B70" s="275"/>
      <c r="C70" s="86" t="str">
        <f>IF($B70="","",IFERROR(INDEX(tbFuncionarios[],MATCH($B70,tbFuncionarios[Nome],0),2),""))</f>
        <v/>
      </c>
      <c r="D70" s="276"/>
      <c r="E70" s="276"/>
      <c r="F70" s="277" t="str">
        <f t="shared" si="3"/>
        <v/>
      </c>
      <c r="G70" s="278" t="str">
        <f t="shared" si="4"/>
        <v/>
      </c>
    </row>
    <row r="71" spans="2:7" ht="21.95" customHeight="1" x14ac:dyDescent="0.25">
      <c r="B71" s="275"/>
      <c r="C71" s="86" t="str">
        <f>IF($B71="","",IFERROR(INDEX(tbFuncionarios[],MATCH($B71,tbFuncionarios[Nome],0),2),""))</f>
        <v/>
      </c>
      <c r="D71" s="276"/>
      <c r="E71" s="276"/>
      <c r="F71" s="277" t="str">
        <f t="shared" si="3"/>
        <v/>
      </c>
      <c r="G71" s="278" t="str">
        <f t="shared" si="4"/>
        <v/>
      </c>
    </row>
    <row r="72" spans="2:7" ht="21.95" customHeight="1" x14ac:dyDescent="0.25">
      <c r="B72" s="275"/>
      <c r="C72" s="86" t="str">
        <f>IF($B72="","",IFERROR(INDEX(tbFuncionarios[],MATCH($B72,tbFuncionarios[Nome],0),2),""))</f>
        <v/>
      </c>
      <c r="D72" s="276"/>
      <c r="E72" s="276"/>
      <c r="F72" s="277" t="str">
        <f t="shared" ref="F72:F103" si="5">IF($B72="","",IFERROR(IF(OR($D72="",$E72=""),"",($E72-$D72)+1),""))</f>
        <v/>
      </c>
      <c r="G72" s="278" t="str">
        <f t="shared" si="4"/>
        <v/>
      </c>
    </row>
    <row r="73" spans="2:7" ht="21.95" customHeight="1" x14ac:dyDescent="0.25">
      <c r="B73" s="275"/>
      <c r="C73" s="86" t="str">
        <f>IF($B73="","",IFERROR(INDEX(tbFuncionarios[],MATCH($B73,tbFuncionarios[Nome],0),2),""))</f>
        <v/>
      </c>
      <c r="D73" s="276"/>
      <c r="E73" s="276"/>
      <c r="F73" s="277" t="str">
        <f t="shared" si="5"/>
        <v/>
      </c>
      <c r="G73" s="278" t="str">
        <f t="shared" si="4"/>
        <v/>
      </c>
    </row>
    <row r="74" spans="2:7" ht="21.95" customHeight="1" x14ac:dyDescent="0.25">
      <c r="B74" s="275"/>
      <c r="C74" s="86" t="str">
        <f>IF($B74="","",IFERROR(INDEX(tbFuncionarios[],MATCH($B74,tbFuncionarios[Nome],0),2),""))</f>
        <v/>
      </c>
      <c r="D74" s="276"/>
      <c r="E74" s="276"/>
      <c r="F74" s="277" t="str">
        <f t="shared" si="5"/>
        <v/>
      </c>
      <c r="G74" s="278" t="str">
        <f t="shared" si="4"/>
        <v/>
      </c>
    </row>
    <row r="75" spans="2:7" ht="21.95" customHeight="1" x14ac:dyDescent="0.25">
      <c r="B75" s="275"/>
      <c r="C75" s="86" t="str">
        <f>IF($B75="","",IFERROR(INDEX(tbFuncionarios[],MATCH($B75,tbFuncionarios[Nome],0),2),""))</f>
        <v/>
      </c>
      <c r="D75" s="276"/>
      <c r="E75" s="276"/>
      <c r="F75" s="277" t="str">
        <f t="shared" si="5"/>
        <v/>
      </c>
      <c r="G75" s="278" t="str">
        <f t="shared" si="4"/>
        <v/>
      </c>
    </row>
    <row r="76" spans="2:7" ht="21.95" customHeight="1" x14ac:dyDescent="0.25">
      <c r="B76" s="275"/>
      <c r="C76" s="86" t="str">
        <f>IF($B76="","",IFERROR(INDEX(tbFuncionarios[],MATCH($B76,tbFuncionarios[Nome],0),2),""))</f>
        <v/>
      </c>
      <c r="D76" s="276"/>
      <c r="E76" s="276"/>
      <c r="F76" s="277" t="str">
        <f t="shared" si="5"/>
        <v/>
      </c>
      <c r="G76" s="278" t="str">
        <f t="shared" si="4"/>
        <v/>
      </c>
    </row>
    <row r="77" spans="2:7" ht="21.95" customHeight="1" x14ac:dyDescent="0.25">
      <c r="B77" s="275"/>
      <c r="C77" s="86" t="str">
        <f>IF($B77="","",IFERROR(INDEX(tbFuncionarios[],MATCH($B77,tbFuncionarios[Nome],0),2),""))</f>
        <v/>
      </c>
      <c r="D77" s="276"/>
      <c r="E77" s="276"/>
      <c r="F77" s="277" t="str">
        <f t="shared" si="5"/>
        <v/>
      </c>
      <c r="G77" s="278" t="str">
        <f t="shared" si="4"/>
        <v/>
      </c>
    </row>
    <row r="78" spans="2:7" ht="21.95" customHeight="1" x14ac:dyDescent="0.25">
      <c r="B78" s="275"/>
      <c r="C78" s="86" t="str">
        <f>IF($B78="","",IFERROR(INDEX(tbFuncionarios[],MATCH($B78,tbFuncionarios[Nome],0),2),""))</f>
        <v/>
      </c>
      <c r="D78" s="276"/>
      <c r="E78" s="276"/>
      <c r="F78" s="277" t="str">
        <f t="shared" si="5"/>
        <v/>
      </c>
      <c r="G78" s="278" t="str">
        <f t="shared" si="4"/>
        <v/>
      </c>
    </row>
    <row r="79" spans="2:7" ht="21.95" customHeight="1" x14ac:dyDescent="0.25">
      <c r="B79" s="275"/>
      <c r="C79" s="86" t="str">
        <f>IF($B79="","",IFERROR(INDEX(tbFuncionarios[],MATCH($B79,tbFuncionarios[Nome],0),2),""))</f>
        <v/>
      </c>
      <c r="D79" s="276"/>
      <c r="E79" s="276"/>
      <c r="F79" s="277" t="str">
        <f t="shared" si="5"/>
        <v/>
      </c>
      <c r="G79" s="278" t="str">
        <f t="shared" si="4"/>
        <v/>
      </c>
    </row>
    <row r="80" spans="2:7" ht="21.95" customHeight="1" x14ac:dyDescent="0.25">
      <c r="B80" s="275"/>
      <c r="C80" s="86" t="str">
        <f>IF($B80="","",IFERROR(INDEX(tbFuncionarios[],MATCH($B80,tbFuncionarios[Nome],0),2),""))</f>
        <v/>
      </c>
      <c r="D80" s="276"/>
      <c r="E80" s="276"/>
      <c r="F80" s="277" t="str">
        <f t="shared" si="5"/>
        <v/>
      </c>
      <c r="G80" s="278" t="str">
        <f t="shared" si="4"/>
        <v/>
      </c>
    </row>
    <row r="81" spans="2:7" ht="21.95" customHeight="1" x14ac:dyDescent="0.25">
      <c r="B81" s="275"/>
      <c r="C81" s="86" t="str">
        <f>IF($B81="","",IFERROR(INDEX(tbFuncionarios[],MATCH($B81,tbFuncionarios[Nome],0),2),""))</f>
        <v/>
      </c>
      <c r="D81" s="276"/>
      <c r="E81" s="276"/>
      <c r="F81" s="277" t="str">
        <f t="shared" si="5"/>
        <v/>
      </c>
      <c r="G81" s="278" t="str">
        <f t="shared" si="4"/>
        <v/>
      </c>
    </row>
    <row r="82" spans="2:7" ht="21.95" customHeight="1" x14ac:dyDescent="0.25">
      <c r="B82" s="275"/>
      <c r="C82" s="86" t="str">
        <f>IF($B82="","",IFERROR(INDEX(tbFuncionarios[],MATCH($B82,tbFuncionarios[Nome],0),2),""))</f>
        <v/>
      </c>
      <c r="D82" s="276"/>
      <c r="E82" s="276"/>
      <c r="F82" s="277" t="str">
        <f t="shared" si="5"/>
        <v/>
      </c>
      <c r="G82" s="278" t="str">
        <f t="shared" si="4"/>
        <v/>
      </c>
    </row>
    <row r="83" spans="2:7" ht="21.95" customHeight="1" x14ac:dyDescent="0.25">
      <c r="B83" s="275"/>
      <c r="C83" s="86" t="str">
        <f>IF($B83="","",IFERROR(INDEX(tbFuncionarios[],MATCH($B83,tbFuncionarios[Nome],0),2),""))</f>
        <v/>
      </c>
      <c r="D83" s="276"/>
      <c r="E83" s="276"/>
      <c r="F83" s="277" t="str">
        <f t="shared" si="5"/>
        <v/>
      </c>
      <c r="G83" s="278" t="str">
        <f t="shared" si="4"/>
        <v/>
      </c>
    </row>
    <row r="84" spans="2:7" ht="21.95" customHeight="1" x14ac:dyDescent="0.25">
      <c r="B84" s="275"/>
      <c r="C84" s="86" t="str">
        <f>IF($B84="","",IFERROR(INDEX(tbFuncionarios[],MATCH($B84,tbFuncionarios[Nome],0),2),""))</f>
        <v/>
      </c>
      <c r="D84" s="276"/>
      <c r="E84" s="276"/>
      <c r="F84" s="277" t="str">
        <f t="shared" si="5"/>
        <v/>
      </c>
      <c r="G84" s="278" t="str">
        <f t="shared" si="4"/>
        <v/>
      </c>
    </row>
    <row r="85" spans="2:7" ht="21.95" customHeight="1" x14ac:dyDescent="0.25">
      <c r="B85" s="275"/>
      <c r="C85" s="86" t="str">
        <f>IF($B85="","",IFERROR(INDEX(tbFuncionarios[],MATCH($B85,tbFuncionarios[Nome],0),2),""))</f>
        <v/>
      </c>
      <c r="D85" s="276"/>
      <c r="E85" s="276"/>
      <c r="F85" s="277" t="str">
        <f t="shared" si="5"/>
        <v/>
      </c>
      <c r="G85" s="278" t="str">
        <f t="shared" ref="G85:G116" si="6">IF($B85="","",IF($E85="","",$E85+1))</f>
        <v/>
      </c>
    </row>
    <row r="86" spans="2:7" ht="21.95" customHeight="1" x14ac:dyDescent="0.25">
      <c r="B86" s="275"/>
      <c r="C86" s="86" t="str">
        <f>IF($B86="","",IFERROR(INDEX(tbFuncionarios[],MATCH($B86,tbFuncionarios[Nome],0),2),""))</f>
        <v/>
      </c>
      <c r="D86" s="276"/>
      <c r="E86" s="276"/>
      <c r="F86" s="277" t="str">
        <f t="shared" si="5"/>
        <v/>
      </c>
      <c r="G86" s="278" t="str">
        <f t="shared" si="6"/>
        <v/>
      </c>
    </row>
    <row r="87" spans="2:7" ht="21.95" customHeight="1" x14ac:dyDescent="0.25">
      <c r="B87" s="275"/>
      <c r="C87" s="86" t="str">
        <f>IF($B87="","",IFERROR(INDEX(tbFuncionarios[],MATCH($B87,tbFuncionarios[Nome],0),2),""))</f>
        <v/>
      </c>
      <c r="D87" s="276"/>
      <c r="E87" s="276"/>
      <c r="F87" s="277" t="str">
        <f t="shared" si="5"/>
        <v/>
      </c>
      <c r="G87" s="278" t="str">
        <f t="shared" si="6"/>
        <v/>
      </c>
    </row>
    <row r="88" spans="2:7" ht="21.95" customHeight="1" x14ac:dyDescent="0.25">
      <c r="B88" s="275"/>
      <c r="C88" s="86" t="str">
        <f>IF($B88="","",IFERROR(INDEX(tbFuncionarios[],MATCH($B88,tbFuncionarios[Nome],0),2),""))</f>
        <v/>
      </c>
      <c r="D88" s="276"/>
      <c r="E88" s="276"/>
      <c r="F88" s="277" t="str">
        <f t="shared" si="5"/>
        <v/>
      </c>
      <c r="G88" s="278" t="str">
        <f t="shared" si="6"/>
        <v/>
      </c>
    </row>
    <row r="89" spans="2:7" ht="21.95" customHeight="1" x14ac:dyDescent="0.25">
      <c r="B89" s="275"/>
      <c r="C89" s="86" t="str">
        <f>IF($B89="","",IFERROR(INDEX(tbFuncionarios[],MATCH($B89,tbFuncionarios[Nome],0),2),""))</f>
        <v/>
      </c>
      <c r="D89" s="276"/>
      <c r="E89" s="276"/>
      <c r="F89" s="277" t="str">
        <f t="shared" si="5"/>
        <v/>
      </c>
      <c r="G89" s="278" t="str">
        <f t="shared" si="6"/>
        <v/>
      </c>
    </row>
    <row r="90" spans="2:7" ht="21.95" customHeight="1" x14ac:dyDescent="0.25">
      <c r="B90" s="275"/>
      <c r="C90" s="86" t="str">
        <f>IF($B90="","",IFERROR(INDEX(tbFuncionarios[],MATCH($B90,tbFuncionarios[Nome],0),2),""))</f>
        <v/>
      </c>
      <c r="D90" s="276"/>
      <c r="E90" s="276"/>
      <c r="F90" s="277" t="str">
        <f t="shared" si="5"/>
        <v/>
      </c>
      <c r="G90" s="278" t="str">
        <f t="shared" si="6"/>
        <v/>
      </c>
    </row>
    <row r="91" spans="2:7" ht="21.95" customHeight="1" x14ac:dyDescent="0.25">
      <c r="B91" s="275"/>
      <c r="C91" s="86" t="str">
        <f>IF($B91="","",IFERROR(INDEX(tbFuncionarios[],MATCH($B91,tbFuncionarios[Nome],0),2),""))</f>
        <v/>
      </c>
      <c r="D91" s="276"/>
      <c r="E91" s="276"/>
      <c r="F91" s="277" t="str">
        <f t="shared" si="5"/>
        <v/>
      </c>
      <c r="G91" s="278" t="str">
        <f t="shared" si="6"/>
        <v/>
      </c>
    </row>
    <row r="92" spans="2:7" ht="21.95" customHeight="1" x14ac:dyDescent="0.25">
      <c r="B92" s="275"/>
      <c r="C92" s="86" t="str">
        <f>IF($B92="","",IFERROR(INDEX(tbFuncionarios[],MATCH($B92,tbFuncionarios[Nome],0),2),""))</f>
        <v/>
      </c>
      <c r="D92" s="276"/>
      <c r="E92" s="276"/>
      <c r="F92" s="277" t="str">
        <f t="shared" si="5"/>
        <v/>
      </c>
      <c r="G92" s="278" t="str">
        <f t="shared" si="6"/>
        <v/>
      </c>
    </row>
    <row r="93" spans="2:7" ht="21.95" customHeight="1" x14ac:dyDescent="0.25">
      <c r="B93" s="275"/>
      <c r="C93" s="86" t="str">
        <f>IF($B93="","",IFERROR(INDEX(tbFuncionarios[],MATCH($B93,tbFuncionarios[Nome],0),2),""))</f>
        <v/>
      </c>
      <c r="D93" s="276"/>
      <c r="E93" s="276"/>
      <c r="F93" s="277" t="str">
        <f t="shared" si="5"/>
        <v/>
      </c>
      <c r="G93" s="278" t="str">
        <f t="shared" si="6"/>
        <v/>
      </c>
    </row>
    <row r="94" spans="2:7" ht="21.95" customHeight="1" x14ac:dyDescent="0.25">
      <c r="B94" s="275"/>
      <c r="C94" s="86" t="str">
        <f>IF($B94="","",IFERROR(INDEX(tbFuncionarios[],MATCH($B94,tbFuncionarios[Nome],0),2),""))</f>
        <v/>
      </c>
      <c r="D94" s="276"/>
      <c r="E94" s="276"/>
      <c r="F94" s="277" t="str">
        <f t="shared" si="5"/>
        <v/>
      </c>
      <c r="G94" s="278" t="str">
        <f t="shared" si="6"/>
        <v/>
      </c>
    </row>
    <row r="95" spans="2:7" ht="21.95" customHeight="1" x14ac:dyDescent="0.25">
      <c r="B95" s="275"/>
      <c r="C95" s="86" t="str">
        <f>IF($B95="","",IFERROR(INDEX(tbFuncionarios[],MATCH($B95,tbFuncionarios[Nome],0),2),""))</f>
        <v/>
      </c>
      <c r="D95" s="276"/>
      <c r="E95" s="276"/>
      <c r="F95" s="277" t="str">
        <f t="shared" si="5"/>
        <v/>
      </c>
      <c r="G95" s="278" t="str">
        <f t="shared" si="6"/>
        <v/>
      </c>
    </row>
    <row r="96" spans="2:7" ht="21.95" customHeight="1" x14ac:dyDescent="0.25">
      <c r="B96" s="275"/>
      <c r="C96" s="86" t="str">
        <f>IF($B96="","",IFERROR(INDEX(tbFuncionarios[],MATCH($B96,tbFuncionarios[Nome],0),2),""))</f>
        <v/>
      </c>
      <c r="D96" s="276"/>
      <c r="E96" s="276"/>
      <c r="F96" s="277" t="str">
        <f t="shared" si="5"/>
        <v/>
      </c>
      <c r="G96" s="278" t="str">
        <f t="shared" si="6"/>
        <v/>
      </c>
    </row>
    <row r="97" spans="2:7" ht="21.95" customHeight="1" x14ac:dyDescent="0.25">
      <c r="B97" s="275"/>
      <c r="C97" s="86" t="str">
        <f>IF($B97="","",IFERROR(INDEX(tbFuncionarios[],MATCH($B97,tbFuncionarios[Nome],0),2),""))</f>
        <v/>
      </c>
      <c r="D97" s="276"/>
      <c r="E97" s="276"/>
      <c r="F97" s="277" t="str">
        <f t="shared" si="5"/>
        <v/>
      </c>
      <c r="G97" s="278" t="str">
        <f t="shared" si="6"/>
        <v/>
      </c>
    </row>
    <row r="98" spans="2:7" ht="21.95" customHeight="1" x14ac:dyDescent="0.25">
      <c r="B98" s="275"/>
      <c r="C98" s="86" t="str">
        <f>IF($B98="","",IFERROR(INDEX(tbFuncionarios[],MATCH($B98,tbFuncionarios[Nome],0),2),""))</f>
        <v/>
      </c>
      <c r="D98" s="276"/>
      <c r="E98" s="276"/>
      <c r="F98" s="277" t="str">
        <f t="shared" si="5"/>
        <v/>
      </c>
      <c r="G98" s="278" t="str">
        <f t="shared" si="6"/>
        <v/>
      </c>
    </row>
    <row r="99" spans="2:7" ht="21.95" customHeight="1" x14ac:dyDescent="0.25">
      <c r="B99" s="275"/>
      <c r="C99" s="86" t="str">
        <f>IF($B99="","",IFERROR(INDEX(tbFuncionarios[],MATCH($B99,tbFuncionarios[Nome],0),2),""))</f>
        <v/>
      </c>
      <c r="D99" s="276"/>
      <c r="E99" s="276"/>
      <c r="F99" s="277" t="str">
        <f t="shared" si="5"/>
        <v/>
      </c>
      <c r="G99" s="278" t="str">
        <f t="shared" si="6"/>
        <v/>
      </c>
    </row>
    <row r="100" spans="2:7" ht="21.95" customHeight="1" x14ac:dyDescent="0.25">
      <c r="B100" s="275"/>
      <c r="C100" s="86" t="str">
        <f>IF($B100="","",IFERROR(INDEX(tbFuncionarios[],MATCH($B100,tbFuncionarios[Nome],0),2),""))</f>
        <v/>
      </c>
      <c r="D100" s="276"/>
      <c r="E100" s="276"/>
      <c r="F100" s="277" t="str">
        <f t="shared" si="5"/>
        <v/>
      </c>
      <c r="G100" s="278" t="str">
        <f t="shared" si="6"/>
        <v/>
      </c>
    </row>
    <row r="101" spans="2:7" ht="21.95" customHeight="1" x14ac:dyDescent="0.25">
      <c r="B101" s="275"/>
      <c r="C101" s="86" t="str">
        <f>IF($B101="","",IFERROR(INDEX(tbFuncionarios[],MATCH($B101,tbFuncionarios[Nome],0),2),""))</f>
        <v/>
      </c>
      <c r="D101" s="276"/>
      <c r="E101" s="276"/>
      <c r="F101" s="277" t="str">
        <f t="shared" si="5"/>
        <v/>
      </c>
      <c r="G101" s="278" t="str">
        <f t="shared" si="6"/>
        <v/>
      </c>
    </row>
    <row r="102" spans="2:7" ht="21.95" customHeight="1" x14ac:dyDescent="0.25">
      <c r="B102" s="275"/>
      <c r="C102" s="86" t="str">
        <f>IF($B102="","",IFERROR(INDEX(tbFuncionarios[],MATCH($B102,tbFuncionarios[Nome],0),2),""))</f>
        <v/>
      </c>
      <c r="D102" s="276"/>
      <c r="E102" s="276"/>
      <c r="F102" s="277" t="str">
        <f t="shared" si="5"/>
        <v/>
      </c>
      <c r="G102" s="278" t="str">
        <f t="shared" si="6"/>
        <v/>
      </c>
    </row>
    <row r="103" spans="2:7" ht="21.95" customHeight="1" x14ac:dyDescent="0.25">
      <c r="B103" s="275"/>
      <c r="C103" s="86" t="str">
        <f>IF($B103="","",IFERROR(INDEX(tbFuncionarios[],MATCH($B103,tbFuncionarios[Nome],0),2),""))</f>
        <v/>
      </c>
      <c r="D103" s="276"/>
      <c r="E103" s="276"/>
      <c r="F103" s="277" t="str">
        <f t="shared" si="5"/>
        <v/>
      </c>
      <c r="G103" s="278" t="str">
        <f t="shared" si="6"/>
        <v/>
      </c>
    </row>
    <row r="104" spans="2:7" ht="21.95" customHeight="1" x14ac:dyDescent="0.25">
      <c r="B104" s="275"/>
      <c r="C104" s="86" t="str">
        <f>IF($B104="","",IFERROR(INDEX(tbFuncionarios[],MATCH($B104,tbFuncionarios[Nome],0),2),""))</f>
        <v/>
      </c>
      <c r="D104" s="276"/>
      <c r="E104" s="276"/>
      <c r="F104" s="277" t="str">
        <f t="shared" ref="F104:F135" si="7">IF($B104="","",IFERROR(IF(OR($D104="",$E104=""),"",($E104-$D104)+1),""))</f>
        <v/>
      </c>
      <c r="G104" s="278" t="str">
        <f t="shared" si="6"/>
        <v/>
      </c>
    </row>
    <row r="105" spans="2:7" ht="21.95" customHeight="1" x14ac:dyDescent="0.25">
      <c r="B105" s="275"/>
      <c r="C105" s="86" t="str">
        <f>IF($B105="","",IFERROR(INDEX(tbFuncionarios[],MATCH($B105,tbFuncionarios[Nome],0),2),""))</f>
        <v/>
      </c>
      <c r="D105" s="276"/>
      <c r="E105" s="276"/>
      <c r="F105" s="277" t="str">
        <f t="shared" si="7"/>
        <v/>
      </c>
      <c r="G105" s="278" t="str">
        <f t="shared" si="6"/>
        <v/>
      </c>
    </row>
    <row r="106" spans="2:7" ht="21.95" customHeight="1" x14ac:dyDescent="0.25">
      <c r="B106" s="275"/>
      <c r="C106" s="86" t="str">
        <f>IF($B106="","",IFERROR(INDEX(tbFuncionarios[],MATCH($B106,tbFuncionarios[Nome],0),2),""))</f>
        <v/>
      </c>
      <c r="D106" s="276"/>
      <c r="E106" s="276"/>
      <c r="F106" s="277" t="str">
        <f t="shared" si="7"/>
        <v/>
      </c>
      <c r="G106" s="278" t="str">
        <f t="shared" si="6"/>
        <v/>
      </c>
    </row>
    <row r="107" spans="2:7" ht="21.95" customHeight="1" x14ac:dyDescent="0.25">
      <c r="B107" s="275"/>
      <c r="C107" s="86" t="str">
        <f>IF($B107="","",IFERROR(INDEX(tbFuncionarios[],MATCH($B107,tbFuncionarios[Nome],0),2),""))</f>
        <v/>
      </c>
      <c r="D107" s="276"/>
      <c r="E107" s="276"/>
      <c r="F107" s="277" t="str">
        <f t="shared" si="7"/>
        <v/>
      </c>
      <c r="G107" s="278" t="str">
        <f t="shared" si="6"/>
        <v/>
      </c>
    </row>
    <row r="108" spans="2:7" ht="21.95" customHeight="1" x14ac:dyDescent="0.25">
      <c r="B108" s="275"/>
      <c r="C108" s="86" t="str">
        <f>IF($B108="","",IFERROR(INDEX(tbFuncionarios[],MATCH($B108,tbFuncionarios[Nome],0),2),""))</f>
        <v/>
      </c>
      <c r="D108" s="276"/>
      <c r="E108" s="276"/>
      <c r="F108" s="277" t="str">
        <f t="shared" si="7"/>
        <v/>
      </c>
      <c r="G108" s="278" t="str">
        <f t="shared" si="6"/>
        <v/>
      </c>
    </row>
    <row r="109" spans="2:7" ht="21.95" customHeight="1" x14ac:dyDescent="0.25">
      <c r="B109" s="275"/>
      <c r="C109" s="86" t="str">
        <f>IF($B109="","",IFERROR(INDEX(tbFuncionarios[],MATCH($B109,tbFuncionarios[Nome],0),2),""))</f>
        <v/>
      </c>
      <c r="D109" s="276"/>
      <c r="E109" s="276"/>
      <c r="F109" s="277" t="str">
        <f t="shared" si="7"/>
        <v/>
      </c>
      <c r="G109" s="278" t="str">
        <f t="shared" si="6"/>
        <v/>
      </c>
    </row>
    <row r="110" spans="2:7" ht="21.95" customHeight="1" x14ac:dyDescent="0.25">
      <c r="B110" s="275"/>
      <c r="C110" s="86" t="str">
        <f>IF($B110="","",IFERROR(INDEX(tbFuncionarios[],MATCH($B110,tbFuncionarios[Nome],0),2),""))</f>
        <v/>
      </c>
      <c r="D110" s="276"/>
      <c r="E110" s="276"/>
      <c r="F110" s="277" t="str">
        <f t="shared" si="7"/>
        <v/>
      </c>
      <c r="G110" s="278" t="str">
        <f t="shared" si="6"/>
        <v/>
      </c>
    </row>
    <row r="111" spans="2:7" ht="21.95" customHeight="1" x14ac:dyDescent="0.25">
      <c r="B111" s="275"/>
      <c r="C111" s="86" t="str">
        <f>IF($B111="","",IFERROR(INDEX(tbFuncionarios[],MATCH($B111,tbFuncionarios[Nome],0),2),""))</f>
        <v/>
      </c>
      <c r="D111" s="276"/>
      <c r="E111" s="276"/>
      <c r="F111" s="277" t="str">
        <f t="shared" si="7"/>
        <v/>
      </c>
      <c r="G111" s="278" t="str">
        <f t="shared" si="6"/>
        <v/>
      </c>
    </row>
    <row r="112" spans="2:7" ht="21.95" customHeight="1" x14ac:dyDescent="0.25">
      <c r="B112" s="275"/>
      <c r="C112" s="86" t="str">
        <f>IF($B112="","",IFERROR(INDEX(tbFuncionarios[],MATCH($B112,tbFuncionarios[Nome],0),2),""))</f>
        <v/>
      </c>
      <c r="D112" s="276"/>
      <c r="E112" s="276"/>
      <c r="F112" s="277" t="str">
        <f t="shared" si="7"/>
        <v/>
      </c>
      <c r="G112" s="278" t="str">
        <f t="shared" si="6"/>
        <v/>
      </c>
    </row>
    <row r="113" spans="2:7" ht="21.95" customHeight="1" x14ac:dyDescent="0.25">
      <c r="B113" s="275"/>
      <c r="C113" s="86" t="str">
        <f>IF($B113="","",IFERROR(INDEX(tbFuncionarios[],MATCH($B113,tbFuncionarios[Nome],0),2),""))</f>
        <v/>
      </c>
      <c r="D113" s="276"/>
      <c r="E113" s="276"/>
      <c r="F113" s="277" t="str">
        <f t="shared" si="7"/>
        <v/>
      </c>
      <c r="G113" s="278" t="str">
        <f t="shared" si="6"/>
        <v/>
      </c>
    </row>
    <row r="114" spans="2:7" ht="21.95" customHeight="1" x14ac:dyDescent="0.25">
      <c r="B114" s="275"/>
      <c r="C114" s="86" t="str">
        <f>IF($B114="","",IFERROR(INDEX(tbFuncionarios[],MATCH($B114,tbFuncionarios[Nome],0),2),""))</f>
        <v/>
      </c>
      <c r="D114" s="276"/>
      <c r="E114" s="276"/>
      <c r="F114" s="277" t="str">
        <f t="shared" si="7"/>
        <v/>
      </c>
      <c r="G114" s="278" t="str">
        <f t="shared" si="6"/>
        <v/>
      </c>
    </row>
    <row r="115" spans="2:7" ht="21.95" customHeight="1" x14ac:dyDescent="0.25">
      <c r="B115" s="275"/>
      <c r="C115" s="86" t="str">
        <f>IF($B115="","",IFERROR(INDEX(tbFuncionarios[],MATCH($B115,tbFuncionarios[Nome],0),2),""))</f>
        <v/>
      </c>
      <c r="D115" s="276"/>
      <c r="E115" s="276"/>
      <c r="F115" s="277" t="str">
        <f t="shared" si="7"/>
        <v/>
      </c>
      <c r="G115" s="278" t="str">
        <f t="shared" si="6"/>
        <v/>
      </c>
    </row>
    <row r="116" spans="2:7" ht="21.95" customHeight="1" x14ac:dyDescent="0.25">
      <c r="B116" s="275"/>
      <c r="C116" s="86" t="str">
        <f>IF($B116="","",IFERROR(INDEX(tbFuncionarios[],MATCH($B116,tbFuncionarios[Nome],0),2),""))</f>
        <v/>
      </c>
      <c r="D116" s="276"/>
      <c r="E116" s="276"/>
      <c r="F116" s="277" t="str">
        <f t="shared" si="7"/>
        <v/>
      </c>
      <c r="G116" s="278" t="str">
        <f t="shared" si="6"/>
        <v/>
      </c>
    </row>
    <row r="117" spans="2:7" ht="21.95" customHeight="1" x14ac:dyDescent="0.25">
      <c r="B117" s="275"/>
      <c r="C117" s="86" t="str">
        <f>IF($B117="","",IFERROR(INDEX(tbFuncionarios[],MATCH($B117,tbFuncionarios[Nome],0),2),""))</f>
        <v/>
      </c>
      <c r="D117" s="276"/>
      <c r="E117" s="276"/>
      <c r="F117" s="277" t="str">
        <f t="shared" si="7"/>
        <v/>
      </c>
      <c r="G117" s="278" t="str">
        <f t="shared" ref="G117:G148" si="8">IF($B117="","",IF($E117="","",$E117+1))</f>
        <v/>
      </c>
    </row>
    <row r="118" spans="2:7" ht="21.95" customHeight="1" x14ac:dyDescent="0.25">
      <c r="B118" s="275"/>
      <c r="C118" s="86" t="str">
        <f>IF($B118="","",IFERROR(INDEX(tbFuncionarios[],MATCH($B118,tbFuncionarios[Nome],0),2),""))</f>
        <v/>
      </c>
      <c r="D118" s="276"/>
      <c r="E118" s="276"/>
      <c r="F118" s="277" t="str">
        <f t="shared" si="7"/>
        <v/>
      </c>
      <c r="G118" s="278" t="str">
        <f t="shared" si="8"/>
        <v/>
      </c>
    </row>
    <row r="119" spans="2:7" ht="21.95" customHeight="1" x14ac:dyDescent="0.25">
      <c r="B119" s="275"/>
      <c r="C119" s="86" t="str">
        <f>IF($B119="","",IFERROR(INDEX(tbFuncionarios[],MATCH($B119,tbFuncionarios[Nome],0),2),""))</f>
        <v/>
      </c>
      <c r="D119" s="276"/>
      <c r="E119" s="276"/>
      <c r="F119" s="277" t="str">
        <f t="shared" si="7"/>
        <v/>
      </c>
      <c r="G119" s="278" t="str">
        <f t="shared" si="8"/>
        <v/>
      </c>
    </row>
    <row r="120" spans="2:7" ht="21.95" customHeight="1" x14ac:dyDescent="0.25">
      <c r="B120" s="275"/>
      <c r="C120" s="86" t="str">
        <f>IF($B120="","",IFERROR(INDEX(tbFuncionarios[],MATCH($B120,tbFuncionarios[Nome],0),2),""))</f>
        <v/>
      </c>
      <c r="D120" s="276"/>
      <c r="E120" s="276"/>
      <c r="F120" s="277" t="str">
        <f t="shared" si="7"/>
        <v/>
      </c>
      <c r="G120" s="278" t="str">
        <f t="shared" si="8"/>
        <v/>
      </c>
    </row>
    <row r="121" spans="2:7" ht="21.95" customHeight="1" x14ac:dyDescent="0.25">
      <c r="B121" s="275"/>
      <c r="C121" s="86" t="str">
        <f>IF($B121="","",IFERROR(INDEX(tbFuncionarios[],MATCH($B121,tbFuncionarios[Nome],0),2),""))</f>
        <v/>
      </c>
      <c r="D121" s="276"/>
      <c r="E121" s="276"/>
      <c r="F121" s="277" t="str">
        <f t="shared" si="7"/>
        <v/>
      </c>
      <c r="G121" s="278" t="str">
        <f t="shared" si="8"/>
        <v/>
      </c>
    </row>
    <row r="122" spans="2:7" ht="21.95" customHeight="1" x14ac:dyDescent="0.25">
      <c r="B122" s="275"/>
      <c r="C122" s="86" t="str">
        <f>IF($B122="","",IFERROR(INDEX(tbFuncionarios[],MATCH($B122,tbFuncionarios[Nome],0),2),""))</f>
        <v/>
      </c>
      <c r="D122" s="276"/>
      <c r="E122" s="276"/>
      <c r="F122" s="277" t="str">
        <f t="shared" si="7"/>
        <v/>
      </c>
      <c r="G122" s="278" t="str">
        <f t="shared" si="8"/>
        <v/>
      </c>
    </row>
    <row r="123" spans="2:7" ht="21.95" customHeight="1" x14ac:dyDescent="0.25">
      <c r="B123" s="275"/>
      <c r="C123" s="86" t="str">
        <f>IF($B123="","",IFERROR(INDEX(tbFuncionarios[],MATCH($B123,tbFuncionarios[Nome],0),2),""))</f>
        <v/>
      </c>
      <c r="D123" s="276"/>
      <c r="E123" s="276"/>
      <c r="F123" s="277" t="str">
        <f t="shared" si="7"/>
        <v/>
      </c>
      <c r="G123" s="278" t="str">
        <f t="shared" si="8"/>
        <v/>
      </c>
    </row>
    <row r="124" spans="2:7" ht="21.95" customHeight="1" x14ac:dyDescent="0.25">
      <c r="B124" s="275"/>
      <c r="C124" s="86" t="str">
        <f>IF($B124="","",IFERROR(INDEX(tbFuncionarios[],MATCH($B124,tbFuncionarios[Nome],0),2),""))</f>
        <v/>
      </c>
      <c r="D124" s="276"/>
      <c r="E124" s="276"/>
      <c r="F124" s="277" t="str">
        <f t="shared" si="7"/>
        <v/>
      </c>
      <c r="G124" s="278" t="str">
        <f t="shared" si="8"/>
        <v/>
      </c>
    </row>
    <row r="125" spans="2:7" ht="21.95" customHeight="1" x14ac:dyDescent="0.25">
      <c r="B125" s="275"/>
      <c r="C125" s="86" t="str">
        <f>IF($B125="","",IFERROR(INDEX(tbFuncionarios[],MATCH($B125,tbFuncionarios[Nome],0),2),""))</f>
        <v/>
      </c>
      <c r="D125" s="276"/>
      <c r="E125" s="276"/>
      <c r="F125" s="277" t="str">
        <f t="shared" si="7"/>
        <v/>
      </c>
      <c r="G125" s="278" t="str">
        <f t="shared" si="8"/>
        <v/>
      </c>
    </row>
    <row r="126" spans="2:7" ht="21.95" customHeight="1" x14ac:dyDescent="0.25">
      <c r="B126" s="275"/>
      <c r="C126" s="86" t="str">
        <f>IF($B126="","",IFERROR(INDEX(tbFuncionarios[],MATCH($B126,tbFuncionarios[Nome],0),2),""))</f>
        <v/>
      </c>
      <c r="D126" s="276"/>
      <c r="E126" s="276"/>
      <c r="F126" s="277" t="str">
        <f t="shared" si="7"/>
        <v/>
      </c>
      <c r="G126" s="278" t="str">
        <f t="shared" si="8"/>
        <v/>
      </c>
    </row>
    <row r="127" spans="2:7" ht="21.95" customHeight="1" x14ac:dyDescent="0.25">
      <c r="B127" s="275"/>
      <c r="C127" s="86" t="str">
        <f>IF($B127="","",IFERROR(INDEX(tbFuncionarios[],MATCH($B127,tbFuncionarios[Nome],0),2),""))</f>
        <v/>
      </c>
      <c r="D127" s="276"/>
      <c r="E127" s="276"/>
      <c r="F127" s="277" t="str">
        <f t="shared" si="7"/>
        <v/>
      </c>
      <c r="G127" s="278" t="str">
        <f t="shared" si="8"/>
        <v/>
      </c>
    </row>
    <row r="128" spans="2:7" ht="21.95" customHeight="1" x14ac:dyDescent="0.25">
      <c r="B128" s="275"/>
      <c r="C128" s="86" t="str">
        <f>IF($B128="","",IFERROR(INDEX(tbFuncionarios[],MATCH($B128,tbFuncionarios[Nome],0),2),""))</f>
        <v/>
      </c>
      <c r="D128" s="276"/>
      <c r="E128" s="276"/>
      <c r="F128" s="277" t="str">
        <f t="shared" si="7"/>
        <v/>
      </c>
      <c r="G128" s="278" t="str">
        <f t="shared" si="8"/>
        <v/>
      </c>
    </row>
    <row r="129" spans="2:7" ht="21.95" customHeight="1" x14ac:dyDescent="0.25">
      <c r="B129" s="275"/>
      <c r="C129" s="86" t="str">
        <f>IF($B129="","",IFERROR(INDEX(tbFuncionarios[],MATCH($B129,tbFuncionarios[Nome],0),2),""))</f>
        <v/>
      </c>
      <c r="D129" s="276"/>
      <c r="E129" s="276"/>
      <c r="F129" s="277" t="str">
        <f t="shared" si="7"/>
        <v/>
      </c>
      <c r="G129" s="278" t="str">
        <f t="shared" si="8"/>
        <v/>
      </c>
    </row>
    <row r="130" spans="2:7" ht="21.95" customHeight="1" x14ac:dyDescent="0.25">
      <c r="B130" s="275"/>
      <c r="C130" s="86" t="str">
        <f>IF($B130="","",IFERROR(INDEX(tbFuncionarios[],MATCH($B130,tbFuncionarios[Nome],0),2),""))</f>
        <v/>
      </c>
      <c r="D130" s="276"/>
      <c r="E130" s="276"/>
      <c r="F130" s="277" t="str">
        <f t="shared" si="7"/>
        <v/>
      </c>
      <c r="G130" s="278" t="str">
        <f t="shared" si="8"/>
        <v/>
      </c>
    </row>
    <row r="131" spans="2:7" ht="21.95" customHeight="1" x14ac:dyDescent="0.25">
      <c r="B131" s="275"/>
      <c r="C131" s="86" t="str">
        <f>IF($B131="","",IFERROR(INDEX(tbFuncionarios[],MATCH($B131,tbFuncionarios[Nome],0),2),""))</f>
        <v/>
      </c>
      <c r="D131" s="276"/>
      <c r="E131" s="276"/>
      <c r="F131" s="277" t="str">
        <f t="shared" si="7"/>
        <v/>
      </c>
      <c r="G131" s="278" t="str">
        <f t="shared" si="8"/>
        <v/>
      </c>
    </row>
    <row r="132" spans="2:7" ht="21.95" customHeight="1" x14ac:dyDescent="0.25">
      <c r="B132" s="275"/>
      <c r="C132" s="86" t="str">
        <f>IF($B132="","",IFERROR(INDEX(tbFuncionarios[],MATCH($B132,tbFuncionarios[Nome],0),2),""))</f>
        <v/>
      </c>
      <c r="D132" s="276"/>
      <c r="E132" s="276"/>
      <c r="F132" s="277" t="str">
        <f t="shared" si="7"/>
        <v/>
      </c>
      <c r="G132" s="278" t="str">
        <f t="shared" si="8"/>
        <v/>
      </c>
    </row>
    <row r="133" spans="2:7" ht="21.95" customHeight="1" x14ac:dyDescent="0.25">
      <c r="B133" s="275"/>
      <c r="C133" s="86" t="str">
        <f>IF($B133="","",IFERROR(INDEX(tbFuncionarios[],MATCH($B133,tbFuncionarios[Nome],0),2),""))</f>
        <v/>
      </c>
      <c r="D133" s="276"/>
      <c r="E133" s="276"/>
      <c r="F133" s="277" t="str">
        <f t="shared" si="7"/>
        <v/>
      </c>
      <c r="G133" s="278" t="str">
        <f t="shared" si="8"/>
        <v/>
      </c>
    </row>
    <row r="134" spans="2:7" ht="21.95" customHeight="1" x14ac:dyDescent="0.25">
      <c r="B134" s="275"/>
      <c r="C134" s="86" t="str">
        <f>IF($B134="","",IFERROR(INDEX(tbFuncionarios[],MATCH($B134,tbFuncionarios[Nome],0),2),""))</f>
        <v/>
      </c>
      <c r="D134" s="276"/>
      <c r="E134" s="276"/>
      <c r="F134" s="277" t="str">
        <f t="shared" si="7"/>
        <v/>
      </c>
      <c r="G134" s="278" t="str">
        <f t="shared" si="8"/>
        <v/>
      </c>
    </row>
    <row r="135" spans="2:7" ht="21.95" customHeight="1" x14ac:dyDescent="0.25">
      <c r="B135" s="275"/>
      <c r="C135" s="86" t="str">
        <f>IF($B135="","",IFERROR(INDEX(tbFuncionarios[],MATCH($B135,tbFuncionarios[Nome],0),2),""))</f>
        <v/>
      </c>
      <c r="D135" s="276"/>
      <c r="E135" s="276"/>
      <c r="F135" s="277" t="str">
        <f t="shared" si="7"/>
        <v/>
      </c>
      <c r="G135" s="278" t="str">
        <f t="shared" si="8"/>
        <v/>
      </c>
    </row>
    <row r="136" spans="2:7" ht="21.95" customHeight="1" x14ac:dyDescent="0.25">
      <c r="B136" s="275"/>
      <c r="C136" s="86" t="str">
        <f>IF($B136="","",IFERROR(INDEX(tbFuncionarios[],MATCH($B136,tbFuncionarios[Nome],0),2),""))</f>
        <v/>
      </c>
      <c r="D136" s="276"/>
      <c r="E136" s="276"/>
      <c r="F136" s="277" t="str">
        <f t="shared" ref="F136:F167" si="9">IF($B136="","",IFERROR(IF(OR($D136="",$E136=""),"",($E136-$D136)+1),""))</f>
        <v/>
      </c>
      <c r="G136" s="278" t="str">
        <f t="shared" si="8"/>
        <v/>
      </c>
    </row>
    <row r="137" spans="2:7" ht="21.95" customHeight="1" x14ac:dyDescent="0.25">
      <c r="B137" s="275"/>
      <c r="C137" s="86" t="str">
        <f>IF($B137="","",IFERROR(INDEX(tbFuncionarios[],MATCH($B137,tbFuncionarios[Nome],0),2),""))</f>
        <v/>
      </c>
      <c r="D137" s="276"/>
      <c r="E137" s="276"/>
      <c r="F137" s="277" t="str">
        <f t="shared" si="9"/>
        <v/>
      </c>
      <c r="G137" s="278" t="str">
        <f t="shared" si="8"/>
        <v/>
      </c>
    </row>
    <row r="138" spans="2:7" ht="21.95" customHeight="1" x14ac:dyDescent="0.25">
      <c r="B138" s="275"/>
      <c r="C138" s="86" t="str">
        <f>IF($B138="","",IFERROR(INDEX(tbFuncionarios[],MATCH($B138,tbFuncionarios[Nome],0),2),""))</f>
        <v/>
      </c>
      <c r="D138" s="276"/>
      <c r="E138" s="276"/>
      <c r="F138" s="277" t="str">
        <f t="shared" si="9"/>
        <v/>
      </c>
      <c r="G138" s="278" t="str">
        <f t="shared" si="8"/>
        <v/>
      </c>
    </row>
    <row r="139" spans="2:7" ht="21.95" customHeight="1" x14ac:dyDescent="0.25">
      <c r="B139" s="275"/>
      <c r="C139" s="86" t="str">
        <f>IF($B139="","",IFERROR(INDEX(tbFuncionarios[],MATCH($B139,tbFuncionarios[Nome],0),2),""))</f>
        <v/>
      </c>
      <c r="D139" s="276"/>
      <c r="E139" s="276"/>
      <c r="F139" s="277" t="str">
        <f t="shared" si="9"/>
        <v/>
      </c>
      <c r="G139" s="278" t="str">
        <f t="shared" si="8"/>
        <v/>
      </c>
    </row>
    <row r="140" spans="2:7" ht="21.95" customHeight="1" x14ac:dyDescent="0.25">
      <c r="B140" s="275"/>
      <c r="C140" s="86" t="str">
        <f>IF($B140="","",IFERROR(INDEX(tbFuncionarios[],MATCH($B140,tbFuncionarios[Nome],0),2),""))</f>
        <v/>
      </c>
      <c r="D140" s="276"/>
      <c r="E140" s="276"/>
      <c r="F140" s="277" t="str">
        <f t="shared" si="9"/>
        <v/>
      </c>
      <c r="G140" s="278" t="str">
        <f t="shared" si="8"/>
        <v/>
      </c>
    </row>
    <row r="141" spans="2:7" ht="21.95" customHeight="1" x14ac:dyDescent="0.25">
      <c r="B141" s="275"/>
      <c r="C141" s="86" t="str">
        <f>IF($B141="","",IFERROR(INDEX(tbFuncionarios[],MATCH($B141,tbFuncionarios[Nome],0),2),""))</f>
        <v/>
      </c>
      <c r="D141" s="276"/>
      <c r="E141" s="276"/>
      <c r="F141" s="277" t="str">
        <f t="shared" si="9"/>
        <v/>
      </c>
      <c r="G141" s="278" t="str">
        <f t="shared" si="8"/>
        <v/>
      </c>
    </row>
    <row r="142" spans="2:7" ht="21.95" customHeight="1" x14ac:dyDescent="0.25">
      <c r="B142" s="275"/>
      <c r="C142" s="86" t="str">
        <f>IF($B142="","",IFERROR(INDEX(tbFuncionarios[],MATCH($B142,tbFuncionarios[Nome],0),2),""))</f>
        <v/>
      </c>
      <c r="D142" s="276"/>
      <c r="E142" s="276"/>
      <c r="F142" s="277" t="str">
        <f t="shared" si="9"/>
        <v/>
      </c>
      <c r="G142" s="278" t="str">
        <f t="shared" si="8"/>
        <v/>
      </c>
    </row>
    <row r="143" spans="2:7" ht="21.95" customHeight="1" x14ac:dyDescent="0.25">
      <c r="B143" s="275"/>
      <c r="C143" s="86" t="str">
        <f>IF($B143="","",IFERROR(INDEX(tbFuncionarios[],MATCH($B143,tbFuncionarios[Nome],0),2),""))</f>
        <v/>
      </c>
      <c r="D143" s="276"/>
      <c r="E143" s="276"/>
      <c r="F143" s="277" t="str">
        <f t="shared" si="9"/>
        <v/>
      </c>
      <c r="G143" s="278" t="str">
        <f t="shared" si="8"/>
        <v/>
      </c>
    </row>
    <row r="144" spans="2:7" ht="21.95" customHeight="1" x14ac:dyDescent="0.25">
      <c r="B144" s="275"/>
      <c r="C144" s="86" t="str">
        <f>IF($B144="","",IFERROR(INDEX(tbFuncionarios[],MATCH($B144,tbFuncionarios[Nome],0),2),""))</f>
        <v/>
      </c>
      <c r="D144" s="276"/>
      <c r="E144" s="276"/>
      <c r="F144" s="277" t="str">
        <f t="shared" si="9"/>
        <v/>
      </c>
      <c r="G144" s="278" t="str">
        <f t="shared" si="8"/>
        <v/>
      </c>
    </row>
    <row r="145" spans="2:7" ht="21.95" customHeight="1" x14ac:dyDescent="0.25">
      <c r="B145" s="275"/>
      <c r="C145" s="86" t="str">
        <f>IF($B145="","",IFERROR(INDEX(tbFuncionarios[],MATCH($B145,tbFuncionarios[Nome],0),2),""))</f>
        <v/>
      </c>
      <c r="D145" s="276"/>
      <c r="E145" s="276"/>
      <c r="F145" s="277" t="str">
        <f t="shared" si="9"/>
        <v/>
      </c>
      <c r="G145" s="278" t="str">
        <f t="shared" si="8"/>
        <v/>
      </c>
    </row>
    <row r="146" spans="2:7" ht="21.95" customHeight="1" x14ac:dyDescent="0.25">
      <c r="B146" s="275"/>
      <c r="C146" s="86" t="str">
        <f>IF($B146="","",IFERROR(INDEX(tbFuncionarios[],MATCH($B146,tbFuncionarios[Nome],0),2),""))</f>
        <v/>
      </c>
      <c r="D146" s="276"/>
      <c r="E146" s="276"/>
      <c r="F146" s="277" t="str">
        <f t="shared" si="9"/>
        <v/>
      </c>
      <c r="G146" s="278" t="str">
        <f t="shared" si="8"/>
        <v/>
      </c>
    </row>
    <row r="147" spans="2:7" ht="21.95" customHeight="1" x14ac:dyDescent="0.25">
      <c r="B147" s="275"/>
      <c r="C147" s="86" t="str">
        <f>IF($B147="","",IFERROR(INDEX(tbFuncionarios[],MATCH($B147,tbFuncionarios[Nome],0),2),""))</f>
        <v/>
      </c>
      <c r="D147" s="276"/>
      <c r="E147" s="276"/>
      <c r="F147" s="277" t="str">
        <f t="shared" si="9"/>
        <v/>
      </c>
      <c r="G147" s="278" t="str">
        <f t="shared" si="8"/>
        <v/>
      </c>
    </row>
    <row r="148" spans="2:7" ht="21.95" customHeight="1" x14ac:dyDescent="0.25">
      <c r="B148" s="275"/>
      <c r="C148" s="86" t="str">
        <f>IF($B148="","",IFERROR(INDEX(tbFuncionarios[],MATCH($B148,tbFuncionarios[Nome],0),2),""))</f>
        <v/>
      </c>
      <c r="D148" s="276"/>
      <c r="E148" s="276"/>
      <c r="F148" s="277" t="str">
        <f t="shared" si="9"/>
        <v/>
      </c>
      <c r="G148" s="278" t="str">
        <f t="shared" si="8"/>
        <v/>
      </c>
    </row>
    <row r="149" spans="2:7" ht="21.95" customHeight="1" x14ac:dyDescent="0.25">
      <c r="B149" s="275"/>
      <c r="C149" s="86" t="str">
        <f>IF($B149="","",IFERROR(INDEX(tbFuncionarios[],MATCH($B149,tbFuncionarios[Nome],0),2),""))</f>
        <v/>
      </c>
      <c r="D149" s="276"/>
      <c r="E149" s="276"/>
      <c r="F149" s="277" t="str">
        <f t="shared" si="9"/>
        <v/>
      </c>
      <c r="G149" s="278" t="str">
        <f t="shared" ref="G149:G180" si="10">IF($B149="","",IF($E149="","",$E149+1))</f>
        <v/>
      </c>
    </row>
    <row r="150" spans="2:7" ht="21.95" customHeight="1" x14ac:dyDescent="0.25">
      <c r="B150" s="275"/>
      <c r="C150" s="86" t="str">
        <f>IF($B150="","",IFERROR(INDEX(tbFuncionarios[],MATCH($B150,tbFuncionarios[Nome],0),2),""))</f>
        <v/>
      </c>
      <c r="D150" s="276"/>
      <c r="E150" s="276"/>
      <c r="F150" s="277" t="str">
        <f t="shared" si="9"/>
        <v/>
      </c>
      <c r="G150" s="278" t="str">
        <f t="shared" si="10"/>
        <v/>
      </c>
    </row>
    <row r="151" spans="2:7" ht="21.95" customHeight="1" x14ac:dyDescent="0.25">
      <c r="B151" s="275"/>
      <c r="C151" s="86" t="str">
        <f>IF($B151="","",IFERROR(INDEX(tbFuncionarios[],MATCH($B151,tbFuncionarios[Nome],0),2),""))</f>
        <v/>
      </c>
      <c r="D151" s="276"/>
      <c r="E151" s="276"/>
      <c r="F151" s="277" t="str">
        <f t="shared" si="9"/>
        <v/>
      </c>
      <c r="G151" s="278" t="str">
        <f t="shared" si="10"/>
        <v/>
      </c>
    </row>
    <row r="152" spans="2:7" ht="21.95" customHeight="1" x14ac:dyDescent="0.25">
      <c r="B152" s="275"/>
      <c r="C152" s="86" t="str">
        <f>IF($B152="","",IFERROR(INDEX(tbFuncionarios[],MATCH($B152,tbFuncionarios[Nome],0),2),""))</f>
        <v/>
      </c>
      <c r="D152" s="276"/>
      <c r="E152" s="276"/>
      <c r="F152" s="277" t="str">
        <f t="shared" si="9"/>
        <v/>
      </c>
      <c r="G152" s="278" t="str">
        <f t="shared" si="10"/>
        <v/>
      </c>
    </row>
    <row r="153" spans="2:7" ht="21.95" customHeight="1" x14ac:dyDescent="0.25">
      <c r="B153" s="275"/>
      <c r="C153" s="86" t="str">
        <f>IF($B153="","",IFERROR(INDEX(tbFuncionarios[],MATCH($B153,tbFuncionarios[Nome],0),2),""))</f>
        <v/>
      </c>
      <c r="D153" s="276"/>
      <c r="E153" s="276"/>
      <c r="F153" s="277" t="str">
        <f t="shared" si="9"/>
        <v/>
      </c>
      <c r="G153" s="278" t="str">
        <f t="shared" si="10"/>
        <v/>
      </c>
    </row>
    <row r="154" spans="2:7" ht="21.95" customHeight="1" x14ac:dyDescent="0.25">
      <c r="B154" s="275"/>
      <c r="C154" s="86" t="str">
        <f>IF($B154="","",IFERROR(INDEX(tbFuncionarios[],MATCH($B154,tbFuncionarios[Nome],0),2),""))</f>
        <v/>
      </c>
      <c r="D154" s="276"/>
      <c r="E154" s="276"/>
      <c r="F154" s="277" t="str">
        <f t="shared" si="9"/>
        <v/>
      </c>
      <c r="G154" s="278" t="str">
        <f t="shared" si="10"/>
        <v/>
      </c>
    </row>
    <row r="155" spans="2:7" ht="21.95" customHeight="1" x14ac:dyDescent="0.25">
      <c r="B155" s="275"/>
      <c r="C155" s="86" t="str">
        <f>IF($B155="","",IFERROR(INDEX(tbFuncionarios[],MATCH($B155,tbFuncionarios[Nome],0),2),""))</f>
        <v/>
      </c>
      <c r="D155" s="276"/>
      <c r="E155" s="276"/>
      <c r="F155" s="277" t="str">
        <f t="shared" si="9"/>
        <v/>
      </c>
      <c r="G155" s="278" t="str">
        <f t="shared" si="10"/>
        <v/>
      </c>
    </row>
    <row r="156" spans="2:7" ht="21.95" customHeight="1" x14ac:dyDescent="0.25">
      <c r="B156" s="275"/>
      <c r="C156" s="86" t="str">
        <f>IF($B156="","",IFERROR(INDEX(tbFuncionarios[],MATCH($B156,tbFuncionarios[Nome],0),2),""))</f>
        <v/>
      </c>
      <c r="D156" s="276"/>
      <c r="E156" s="276"/>
      <c r="F156" s="277" t="str">
        <f t="shared" si="9"/>
        <v/>
      </c>
      <c r="G156" s="278" t="str">
        <f t="shared" si="10"/>
        <v/>
      </c>
    </row>
    <row r="157" spans="2:7" ht="21.95" customHeight="1" x14ac:dyDescent="0.25">
      <c r="B157" s="275"/>
      <c r="C157" s="86" t="str">
        <f>IF($B157="","",IFERROR(INDEX(tbFuncionarios[],MATCH($B157,tbFuncionarios[Nome],0),2),""))</f>
        <v/>
      </c>
      <c r="D157" s="276"/>
      <c r="E157" s="276"/>
      <c r="F157" s="277" t="str">
        <f t="shared" si="9"/>
        <v/>
      </c>
      <c r="G157" s="278" t="str">
        <f t="shared" si="10"/>
        <v/>
      </c>
    </row>
    <row r="158" spans="2:7" ht="21.95" customHeight="1" x14ac:dyDescent="0.25">
      <c r="B158" s="275"/>
      <c r="C158" s="86" t="str">
        <f>IF($B158="","",IFERROR(INDEX(tbFuncionarios[],MATCH($B158,tbFuncionarios[Nome],0),2),""))</f>
        <v/>
      </c>
      <c r="D158" s="276"/>
      <c r="E158" s="276"/>
      <c r="F158" s="277" t="str">
        <f t="shared" si="9"/>
        <v/>
      </c>
      <c r="G158" s="278" t="str">
        <f t="shared" si="10"/>
        <v/>
      </c>
    </row>
    <row r="159" spans="2:7" ht="21.95" customHeight="1" x14ac:dyDescent="0.25">
      <c r="B159" s="275"/>
      <c r="C159" s="86" t="str">
        <f>IF($B159="","",IFERROR(INDEX(tbFuncionarios[],MATCH($B159,tbFuncionarios[Nome],0),2),""))</f>
        <v/>
      </c>
      <c r="D159" s="276"/>
      <c r="E159" s="276"/>
      <c r="F159" s="277" t="str">
        <f t="shared" si="9"/>
        <v/>
      </c>
      <c r="G159" s="278" t="str">
        <f t="shared" si="10"/>
        <v/>
      </c>
    </row>
    <row r="160" spans="2:7" ht="21.95" customHeight="1" x14ac:dyDescent="0.25">
      <c r="B160" s="275"/>
      <c r="C160" s="86" t="str">
        <f>IF($B160="","",IFERROR(INDEX(tbFuncionarios[],MATCH($B160,tbFuncionarios[Nome],0),2),""))</f>
        <v/>
      </c>
      <c r="D160" s="276"/>
      <c r="E160" s="276"/>
      <c r="F160" s="277" t="str">
        <f t="shared" si="9"/>
        <v/>
      </c>
      <c r="G160" s="278" t="str">
        <f t="shared" si="10"/>
        <v/>
      </c>
    </row>
    <row r="161" spans="2:7" ht="21.95" customHeight="1" x14ac:dyDescent="0.25">
      <c r="B161" s="275"/>
      <c r="C161" s="86" t="str">
        <f>IF($B161="","",IFERROR(INDEX(tbFuncionarios[],MATCH($B161,tbFuncionarios[Nome],0),2),""))</f>
        <v/>
      </c>
      <c r="D161" s="276"/>
      <c r="E161" s="276"/>
      <c r="F161" s="277" t="str">
        <f t="shared" si="9"/>
        <v/>
      </c>
      <c r="G161" s="278" t="str">
        <f t="shared" si="10"/>
        <v/>
      </c>
    </row>
    <row r="162" spans="2:7" ht="21.95" customHeight="1" x14ac:dyDescent="0.25">
      <c r="B162" s="275"/>
      <c r="C162" s="86" t="str">
        <f>IF($B162="","",IFERROR(INDEX(tbFuncionarios[],MATCH($B162,tbFuncionarios[Nome],0),2),""))</f>
        <v/>
      </c>
      <c r="D162" s="276"/>
      <c r="E162" s="276"/>
      <c r="F162" s="277" t="str">
        <f t="shared" si="9"/>
        <v/>
      </c>
      <c r="G162" s="278" t="str">
        <f t="shared" si="10"/>
        <v/>
      </c>
    </row>
    <row r="163" spans="2:7" ht="21.95" customHeight="1" x14ac:dyDescent="0.25">
      <c r="B163" s="275"/>
      <c r="C163" s="86" t="str">
        <f>IF($B163="","",IFERROR(INDEX(tbFuncionarios[],MATCH($B163,tbFuncionarios[Nome],0),2),""))</f>
        <v/>
      </c>
      <c r="D163" s="276"/>
      <c r="E163" s="276"/>
      <c r="F163" s="277" t="str">
        <f t="shared" si="9"/>
        <v/>
      </c>
      <c r="G163" s="278" t="str">
        <f t="shared" si="10"/>
        <v/>
      </c>
    </row>
    <row r="164" spans="2:7" ht="21.95" customHeight="1" x14ac:dyDescent="0.25">
      <c r="B164" s="275"/>
      <c r="C164" s="86" t="str">
        <f>IF($B164="","",IFERROR(INDEX(tbFuncionarios[],MATCH($B164,tbFuncionarios[Nome],0),2),""))</f>
        <v/>
      </c>
      <c r="D164" s="276"/>
      <c r="E164" s="276"/>
      <c r="F164" s="277" t="str">
        <f t="shared" si="9"/>
        <v/>
      </c>
      <c r="G164" s="278" t="str">
        <f t="shared" si="10"/>
        <v/>
      </c>
    </row>
    <row r="165" spans="2:7" ht="21.95" customHeight="1" x14ac:dyDescent="0.25">
      <c r="B165" s="275"/>
      <c r="C165" s="86" t="str">
        <f>IF($B165="","",IFERROR(INDEX(tbFuncionarios[],MATCH($B165,tbFuncionarios[Nome],0),2),""))</f>
        <v/>
      </c>
      <c r="D165" s="276"/>
      <c r="E165" s="276"/>
      <c r="F165" s="277" t="str">
        <f t="shared" si="9"/>
        <v/>
      </c>
      <c r="G165" s="278" t="str">
        <f t="shared" si="10"/>
        <v/>
      </c>
    </row>
    <row r="166" spans="2:7" ht="21.95" customHeight="1" x14ac:dyDescent="0.25">
      <c r="B166" s="275"/>
      <c r="C166" s="86" t="str">
        <f>IF($B166="","",IFERROR(INDEX(tbFuncionarios[],MATCH($B166,tbFuncionarios[Nome],0),2),""))</f>
        <v/>
      </c>
      <c r="D166" s="276"/>
      <c r="E166" s="276"/>
      <c r="F166" s="277" t="str">
        <f t="shared" si="9"/>
        <v/>
      </c>
      <c r="G166" s="278" t="str">
        <f t="shared" si="10"/>
        <v/>
      </c>
    </row>
    <row r="167" spans="2:7" ht="21.95" customHeight="1" x14ac:dyDescent="0.25">
      <c r="B167" s="275"/>
      <c r="C167" s="86" t="str">
        <f>IF($B167="","",IFERROR(INDEX(tbFuncionarios[],MATCH($B167,tbFuncionarios[Nome],0),2),""))</f>
        <v/>
      </c>
      <c r="D167" s="276"/>
      <c r="E167" s="276"/>
      <c r="F167" s="277" t="str">
        <f t="shared" si="9"/>
        <v/>
      </c>
      <c r="G167" s="278" t="str">
        <f t="shared" si="10"/>
        <v/>
      </c>
    </row>
    <row r="168" spans="2:7" ht="21.95" customHeight="1" x14ac:dyDescent="0.25">
      <c r="B168" s="275"/>
      <c r="C168" s="86" t="str">
        <f>IF($B168="","",IFERROR(INDEX(tbFuncionarios[],MATCH($B168,tbFuncionarios[Nome],0),2),""))</f>
        <v/>
      </c>
      <c r="D168" s="276"/>
      <c r="E168" s="276"/>
      <c r="F168" s="277" t="str">
        <f t="shared" ref="F168:F199" si="11">IF($B168="","",IFERROR(IF(OR($D168="",$E168=""),"",($E168-$D168)+1),""))</f>
        <v/>
      </c>
      <c r="G168" s="278" t="str">
        <f t="shared" si="10"/>
        <v/>
      </c>
    </row>
    <row r="169" spans="2:7" ht="21.95" customHeight="1" x14ac:dyDescent="0.25">
      <c r="B169" s="275"/>
      <c r="C169" s="86" t="str">
        <f>IF($B169="","",IFERROR(INDEX(tbFuncionarios[],MATCH($B169,tbFuncionarios[Nome],0),2),""))</f>
        <v/>
      </c>
      <c r="D169" s="276"/>
      <c r="E169" s="276"/>
      <c r="F169" s="277" t="str">
        <f t="shared" si="11"/>
        <v/>
      </c>
      <c r="G169" s="278" t="str">
        <f t="shared" si="10"/>
        <v/>
      </c>
    </row>
    <row r="170" spans="2:7" ht="21.95" customHeight="1" x14ac:dyDescent="0.25">
      <c r="B170" s="275"/>
      <c r="C170" s="86" t="str">
        <f>IF($B170="","",IFERROR(INDEX(tbFuncionarios[],MATCH($B170,tbFuncionarios[Nome],0),2),""))</f>
        <v/>
      </c>
      <c r="D170" s="276"/>
      <c r="E170" s="276"/>
      <c r="F170" s="277" t="str">
        <f t="shared" si="11"/>
        <v/>
      </c>
      <c r="G170" s="278" t="str">
        <f t="shared" si="10"/>
        <v/>
      </c>
    </row>
    <row r="171" spans="2:7" ht="21.95" customHeight="1" x14ac:dyDescent="0.25">
      <c r="B171" s="275"/>
      <c r="C171" s="86" t="str">
        <f>IF($B171="","",IFERROR(INDEX(tbFuncionarios[],MATCH($B171,tbFuncionarios[Nome],0),2),""))</f>
        <v/>
      </c>
      <c r="D171" s="276"/>
      <c r="E171" s="276"/>
      <c r="F171" s="277" t="str">
        <f t="shared" si="11"/>
        <v/>
      </c>
      <c r="G171" s="278" t="str">
        <f t="shared" si="10"/>
        <v/>
      </c>
    </row>
    <row r="172" spans="2:7" ht="21.95" customHeight="1" x14ac:dyDescent="0.25">
      <c r="B172" s="275"/>
      <c r="C172" s="86" t="str">
        <f>IF($B172="","",IFERROR(INDEX(tbFuncionarios[],MATCH($B172,tbFuncionarios[Nome],0),2),""))</f>
        <v/>
      </c>
      <c r="D172" s="276"/>
      <c r="E172" s="276"/>
      <c r="F172" s="277" t="str">
        <f t="shared" si="11"/>
        <v/>
      </c>
      <c r="G172" s="278" t="str">
        <f t="shared" si="10"/>
        <v/>
      </c>
    </row>
    <row r="173" spans="2:7" ht="21.95" customHeight="1" x14ac:dyDescent="0.25">
      <c r="B173" s="275"/>
      <c r="C173" s="86" t="str">
        <f>IF($B173="","",IFERROR(INDEX(tbFuncionarios[],MATCH($B173,tbFuncionarios[Nome],0),2),""))</f>
        <v/>
      </c>
      <c r="D173" s="276"/>
      <c r="E173" s="276"/>
      <c r="F173" s="277" t="str">
        <f t="shared" si="11"/>
        <v/>
      </c>
      <c r="G173" s="278" t="str">
        <f t="shared" si="10"/>
        <v/>
      </c>
    </row>
    <row r="174" spans="2:7" ht="21.95" customHeight="1" x14ac:dyDescent="0.25">
      <c r="B174" s="275"/>
      <c r="C174" s="86" t="str">
        <f>IF($B174="","",IFERROR(INDEX(tbFuncionarios[],MATCH($B174,tbFuncionarios[Nome],0),2),""))</f>
        <v/>
      </c>
      <c r="D174" s="276"/>
      <c r="E174" s="276"/>
      <c r="F174" s="277" t="str">
        <f t="shared" si="11"/>
        <v/>
      </c>
      <c r="G174" s="278" t="str">
        <f t="shared" si="10"/>
        <v/>
      </c>
    </row>
    <row r="175" spans="2:7" ht="21.95" customHeight="1" x14ac:dyDescent="0.25">
      <c r="B175" s="275"/>
      <c r="C175" s="86" t="str">
        <f>IF($B175="","",IFERROR(INDEX(tbFuncionarios[],MATCH($B175,tbFuncionarios[Nome],0),2),""))</f>
        <v/>
      </c>
      <c r="D175" s="276"/>
      <c r="E175" s="276"/>
      <c r="F175" s="277" t="str">
        <f t="shared" si="11"/>
        <v/>
      </c>
      <c r="G175" s="278" t="str">
        <f t="shared" si="10"/>
        <v/>
      </c>
    </row>
    <row r="176" spans="2:7" ht="21.95" customHeight="1" x14ac:dyDescent="0.25">
      <c r="B176" s="275"/>
      <c r="C176" s="86" t="str">
        <f>IF($B176="","",IFERROR(INDEX(tbFuncionarios[],MATCH($B176,tbFuncionarios[Nome],0),2),""))</f>
        <v/>
      </c>
      <c r="D176" s="276"/>
      <c r="E176" s="276"/>
      <c r="F176" s="277" t="str">
        <f t="shared" si="11"/>
        <v/>
      </c>
      <c r="G176" s="278" t="str">
        <f t="shared" si="10"/>
        <v/>
      </c>
    </row>
    <row r="177" spans="2:7" ht="21.95" customHeight="1" x14ac:dyDescent="0.25">
      <c r="B177" s="275"/>
      <c r="C177" s="86" t="str">
        <f>IF($B177="","",IFERROR(INDEX(tbFuncionarios[],MATCH($B177,tbFuncionarios[Nome],0),2),""))</f>
        <v/>
      </c>
      <c r="D177" s="276"/>
      <c r="E177" s="276"/>
      <c r="F177" s="277" t="str">
        <f t="shared" si="11"/>
        <v/>
      </c>
      <c r="G177" s="278" t="str">
        <f t="shared" si="10"/>
        <v/>
      </c>
    </row>
    <row r="178" spans="2:7" ht="21.95" customHeight="1" x14ac:dyDescent="0.25">
      <c r="B178" s="275"/>
      <c r="C178" s="86" t="str">
        <f>IF($B178="","",IFERROR(INDEX(tbFuncionarios[],MATCH($B178,tbFuncionarios[Nome],0),2),""))</f>
        <v/>
      </c>
      <c r="D178" s="276"/>
      <c r="E178" s="276"/>
      <c r="F178" s="277" t="str">
        <f t="shared" si="11"/>
        <v/>
      </c>
      <c r="G178" s="278" t="str">
        <f t="shared" si="10"/>
        <v/>
      </c>
    </row>
    <row r="179" spans="2:7" ht="21.95" customHeight="1" x14ac:dyDescent="0.25">
      <c r="B179" s="275"/>
      <c r="C179" s="86" t="str">
        <f>IF($B179="","",IFERROR(INDEX(tbFuncionarios[],MATCH($B179,tbFuncionarios[Nome],0),2),""))</f>
        <v/>
      </c>
      <c r="D179" s="276"/>
      <c r="E179" s="276"/>
      <c r="F179" s="277" t="str">
        <f t="shared" si="11"/>
        <v/>
      </c>
      <c r="G179" s="278" t="str">
        <f t="shared" si="10"/>
        <v/>
      </c>
    </row>
    <row r="180" spans="2:7" ht="21.95" customHeight="1" x14ac:dyDescent="0.25">
      <c r="B180" s="275"/>
      <c r="C180" s="86" t="str">
        <f>IF($B180="","",IFERROR(INDEX(tbFuncionarios[],MATCH($B180,tbFuncionarios[Nome],0),2),""))</f>
        <v/>
      </c>
      <c r="D180" s="276"/>
      <c r="E180" s="276"/>
      <c r="F180" s="277" t="str">
        <f t="shared" si="11"/>
        <v/>
      </c>
      <c r="G180" s="278" t="str">
        <f t="shared" si="10"/>
        <v/>
      </c>
    </row>
    <row r="181" spans="2:7" ht="21.95" customHeight="1" x14ac:dyDescent="0.25">
      <c r="B181" s="275"/>
      <c r="C181" s="86" t="str">
        <f>IF($B181="","",IFERROR(INDEX(tbFuncionarios[],MATCH($B181,tbFuncionarios[Nome],0),2),""))</f>
        <v/>
      </c>
      <c r="D181" s="276"/>
      <c r="E181" s="276"/>
      <c r="F181" s="277" t="str">
        <f t="shared" si="11"/>
        <v/>
      </c>
      <c r="G181" s="278" t="str">
        <f t="shared" ref="G181:G207" si="12">IF($B181="","",IF($E181="","",$E181+1))</f>
        <v/>
      </c>
    </row>
    <row r="182" spans="2:7" ht="21.95" customHeight="1" x14ac:dyDescent="0.25">
      <c r="B182" s="275"/>
      <c r="C182" s="86" t="str">
        <f>IF($B182="","",IFERROR(INDEX(tbFuncionarios[],MATCH($B182,tbFuncionarios[Nome],0),2),""))</f>
        <v/>
      </c>
      <c r="D182" s="276"/>
      <c r="E182" s="276"/>
      <c r="F182" s="277" t="str">
        <f t="shared" si="11"/>
        <v/>
      </c>
      <c r="G182" s="278" t="str">
        <f t="shared" si="12"/>
        <v/>
      </c>
    </row>
    <row r="183" spans="2:7" ht="21.95" customHeight="1" x14ac:dyDescent="0.25">
      <c r="B183" s="275"/>
      <c r="C183" s="86" t="str">
        <f>IF($B183="","",IFERROR(INDEX(tbFuncionarios[],MATCH($B183,tbFuncionarios[Nome],0),2),""))</f>
        <v/>
      </c>
      <c r="D183" s="276"/>
      <c r="E183" s="276"/>
      <c r="F183" s="277" t="str">
        <f t="shared" si="11"/>
        <v/>
      </c>
      <c r="G183" s="278" t="str">
        <f t="shared" si="12"/>
        <v/>
      </c>
    </row>
    <row r="184" spans="2:7" ht="21.95" customHeight="1" x14ac:dyDescent="0.25">
      <c r="B184" s="275"/>
      <c r="C184" s="86" t="str">
        <f>IF($B184="","",IFERROR(INDEX(tbFuncionarios[],MATCH($B184,tbFuncionarios[Nome],0),2),""))</f>
        <v/>
      </c>
      <c r="D184" s="276"/>
      <c r="E184" s="276"/>
      <c r="F184" s="277" t="str">
        <f t="shared" si="11"/>
        <v/>
      </c>
      <c r="G184" s="278" t="str">
        <f t="shared" si="12"/>
        <v/>
      </c>
    </row>
    <row r="185" spans="2:7" ht="21.95" customHeight="1" x14ac:dyDescent="0.25">
      <c r="B185" s="275"/>
      <c r="C185" s="86" t="str">
        <f>IF($B185="","",IFERROR(INDEX(tbFuncionarios[],MATCH($B185,tbFuncionarios[Nome],0),2),""))</f>
        <v/>
      </c>
      <c r="D185" s="276"/>
      <c r="E185" s="276"/>
      <c r="F185" s="277" t="str">
        <f t="shared" si="11"/>
        <v/>
      </c>
      <c r="G185" s="278" t="str">
        <f t="shared" si="12"/>
        <v/>
      </c>
    </row>
    <row r="186" spans="2:7" ht="21.95" customHeight="1" x14ac:dyDescent="0.25">
      <c r="B186" s="275"/>
      <c r="C186" s="86" t="str">
        <f>IF($B186="","",IFERROR(INDEX(tbFuncionarios[],MATCH($B186,tbFuncionarios[Nome],0),2),""))</f>
        <v/>
      </c>
      <c r="D186" s="276"/>
      <c r="E186" s="276"/>
      <c r="F186" s="277" t="str">
        <f t="shared" si="11"/>
        <v/>
      </c>
      <c r="G186" s="278" t="str">
        <f t="shared" si="12"/>
        <v/>
      </c>
    </row>
    <row r="187" spans="2:7" ht="21.95" customHeight="1" x14ac:dyDescent="0.25">
      <c r="B187" s="275"/>
      <c r="C187" s="86" t="str">
        <f>IF($B187="","",IFERROR(INDEX(tbFuncionarios[],MATCH($B187,tbFuncionarios[Nome],0),2),""))</f>
        <v/>
      </c>
      <c r="D187" s="276"/>
      <c r="E187" s="276"/>
      <c r="F187" s="277" t="str">
        <f t="shared" si="11"/>
        <v/>
      </c>
      <c r="G187" s="278" t="str">
        <f t="shared" si="12"/>
        <v/>
      </c>
    </row>
    <row r="188" spans="2:7" ht="21.95" customHeight="1" x14ac:dyDescent="0.25">
      <c r="B188" s="275"/>
      <c r="C188" s="86" t="str">
        <f>IF($B188="","",IFERROR(INDEX(tbFuncionarios[],MATCH($B188,tbFuncionarios[Nome],0),2),""))</f>
        <v/>
      </c>
      <c r="D188" s="276"/>
      <c r="E188" s="276"/>
      <c r="F188" s="277" t="str">
        <f t="shared" si="11"/>
        <v/>
      </c>
      <c r="G188" s="278" t="str">
        <f t="shared" si="12"/>
        <v/>
      </c>
    </row>
    <row r="189" spans="2:7" ht="21.95" customHeight="1" x14ac:dyDescent="0.25">
      <c r="B189" s="275"/>
      <c r="C189" s="86" t="str">
        <f>IF($B189="","",IFERROR(INDEX(tbFuncionarios[],MATCH($B189,tbFuncionarios[Nome],0),2),""))</f>
        <v/>
      </c>
      <c r="D189" s="276"/>
      <c r="E189" s="276"/>
      <c r="F189" s="277" t="str">
        <f t="shared" si="11"/>
        <v/>
      </c>
      <c r="G189" s="278" t="str">
        <f t="shared" si="12"/>
        <v/>
      </c>
    </row>
    <row r="190" spans="2:7" ht="21.95" customHeight="1" x14ac:dyDescent="0.25">
      <c r="B190" s="275"/>
      <c r="C190" s="86" t="str">
        <f>IF($B190="","",IFERROR(INDEX(tbFuncionarios[],MATCH($B190,tbFuncionarios[Nome],0),2),""))</f>
        <v/>
      </c>
      <c r="D190" s="276"/>
      <c r="E190" s="276"/>
      <c r="F190" s="277" t="str">
        <f t="shared" si="11"/>
        <v/>
      </c>
      <c r="G190" s="278" t="str">
        <f t="shared" si="12"/>
        <v/>
      </c>
    </row>
    <row r="191" spans="2:7" ht="21.95" customHeight="1" x14ac:dyDescent="0.25">
      <c r="B191" s="275"/>
      <c r="C191" s="86" t="str">
        <f>IF($B191="","",IFERROR(INDEX(tbFuncionarios[],MATCH($B191,tbFuncionarios[Nome],0),2),""))</f>
        <v/>
      </c>
      <c r="D191" s="276"/>
      <c r="E191" s="276"/>
      <c r="F191" s="277" t="str">
        <f t="shared" si="11"/>
        <v/>
      </c>
      <c r="G191" s="278" t="str">
        <f t="shared" si="12"/>
        <v/>
      </c>
    </row>
    <row r="192" spans="2:7" ht="21.95" customHeight="1" x14ac:dyDescent="0.25">
      <c r="B192" s="275"/>
      <c r="C192" s="86" t="str">
        <f>IF($B192="","",IFERROR(INDEX(tbFuncionarios[],MATCH($B192,tbFuncionarios[Nome],0),2),""))</f>
        <v/>
      </c>
      <c r="D192" s="276"/>
      <c r="E192" s="276"/>
      <c r="F192" s="277" t="str">
        <f t="shared" si="11"/>
        <v/>
      </c>
      <c r="G192" s="278" t="str">
        <f t="shared" si="12"/>
        <v/>
      </c>
    </row>
    <row r="193" spans="2:7" ht="21.95" customHeight="1" x14ac:dyDescent="0.25">
      <c r="B193" s="275"/>
      <c r="C193" s="86" t="str">
        <f>IF($B193="","",IFERROR(INDEX(tbFuncionarios[],MATCH($B193,tbFuncionarios[Nome],0),2),""))</f>
        <v/>
      </c>
      <c r="D193" s="276"/>
      <c r="E193" s="276"/>
      <c r="F193" s="277" t="str">
        <f t="shared" si="11"/>
        <v/>
      </c>
      <c r="G193" s="278" t="str">
        <f t="shared" si="12"/>
        <v/>
      </c>
    </row>
    <row r="194" spans="2:7" ht="21.95" customHeight="1" x14ac:dyDescent="0.25">
      <c r="B194" s="275"/>
      <c r="C194" s="86" t="str">
        <f>IF($B194="","",IFERROR(INDEX(tbFuncionarios[],MATCH($B194,tbFuncionarios[Nome],0),2),""))</f>
        <v/>
      </c>
      <c r="D194" s="276"/>
      <c r="E194" s="276"/>
      <c r="F194" s="277" t="str">
        <f t="shared" si="11"/>
        <v/>
      </c>
      <c r="G194" s="278" t="str">
        <f t="shared" si="12"/>
        <v/>
      </c>
    </row>
    <row r="195" spans="2:7" ht="21.95" customHeight="1" x14ac:dyDescent="0.25">
      <c r="B195" s="275"/>
      <c r="C195" s="86" t="str">
        <f>IF($B195="","",IFERROR(INDEX(tbFuncionarios[],MATCH($B195,tbFuncionarios[Nome],0),2),""))</f>
        <v/>
      </c>
      <c r="D195" s="276"/>
      <c r="E195" s="276"/>
      <c r="F195" s="277" t="str">
        <f t="shared" si="11"/>
        <v/>
      </c>
      <c r="G195" s="278" t="str">
        <f t="shared" si="12"/>
        <v/>
      </c>
    </row>
    <row r="196" spans="2:7" ht="21.95" customHeight="1" x14ac:dyDescent="0.25">
      <c r="B196" s="275"/>
      <c r="C196" s="86" t="str">
        <f>IF($B196="","",IFERROR(INDEX(tbFuncionarios[],MATCH($B196,tbFuncionarios[Nome],0),2),""))</f>
        <v/>
      </c>
      <c r="D196" s="276"/>
      <c r="E196" s="276"/>
      <c r="F196" s="277" t="str">
        <f t="shared" si="11"/>
        <v/>
      </c>
      <c r="G196" s="278" t="str">
        <f t="shared" si="12"/>
        <v/>
      </c>
    </row>
    <row r="197" spans="2:7" ht="21.95" customHeight="1" x14ac:dyDescent="0.25">
      <c r="B197" s="275"/>
      <c r="C197" s="86" t="str">
        <f>IF($B197="","",IFERROR(INDEX(tbFuncionarios[],MATCH($B197,tbFuncionarios[Nome],0),2),""))</f>
        <v/>
      </c>
      <c r="D197" s="276"/>
      <c r="E197" s="276"/>
      <c r="F197" s="277" t="str">
        <f t="shared" si="11"/>
        <v/>
      </c>
      <c r="G197" s="278" t="str">
        <f t="shared" si="12"/>
        <v/>
      </c>
    </row>
    <row r="198" spans="2:7" ht="21.95" customHeight="1" x14ac:dyDescent="0.25">
      <c r="B198" s="275"/>
      <c r="C198" s="86" t="str">
        <f>IF($B198="","",IFERROR(INDEX(tbFuncionarios[],MATCH($B198,tbFuncionarios[Nome],0),2),""))</f>
        <v/>
      </c>
      <c r="D198" s="276"/>
      <c r="E198" s="276"/>
      <c r="F198" s="277" t="str">
        <f t="shared" si="11"/>
        <v/>
      </c>
      <c r="G198" s="278" t="str">
        <f t="shared" si="12"/>
        <v/>
      </c>
    </row>
    <row r="199" spans="2:7" ht="21.95" customHeight="1" x14ac:dyDescent="0.25">
      <c r="B199" s="275"/>
      <c r="C199" s="86" t="str">
        <f>IF($B199="","",IFERROR(INDEX(tbFuncionarios[],MATCH($B199,tbFuncionarios[Nome],0),2),""))</f>
        <v/>
      </c>
      <c r="D199" s="276"/>
      <c r="E199" s="276"/>
      <c r="F199" s="277" t="str">
        <f t="shared" si="11"/>
        <v/>
      </c>
      <c r="G199" s="278" t="str">
        <f t="shared" si="12"/>
        <v/>
      </c>
    </row>
    <row r="200" spans="2:7" ht="21.95" customHeight="1" x14ac:dyDescent="0.25">
      <c r="B200" s="275"/>
      <c r="C200" s="86" t="str">
        <f>IF($B200="","",IFERROR(INDEX(tbFuncionarios[],MATCH($B200,tbFuncionarios[Nome],0),2),""))</f>
        <v/>
      </c>
      <c r="D200" s="276"/>
      <c r="E200" s="276"/>
      <c r="F200" s="277" t="str">
        <f t="shared" ref="F200:F207" si="13">IF($B200="","",IFERROR(IF(OR($D200="",$E200=""),"",($E200-$D200)+1),""))</f>
        <v/>
      </c>
      <c r="G200" s="278" t="str">
        <f t="shared" si="12"/>
        <v/>
      </c>
    </row>
    <row r="201" spans="2:7" ht="21.95" customHeight="1" x14ac:dyDescent="0.25">
      <c r="B201" s="275"/>
      <c r="C201" s="86" t="str">
        <f>IF($B201="","",IFERROR(INDEX(tbFuncionarios[],MATCH($B201,tbFuncionarios[Nome],0),2),""))</f>
        <v/>
      </c>
      <c r="D201" s="276"/>
      <c r="E201" s="276"/>
      <c r="F201" s="277" t="str">
        <f t="shared" si="13"/>
        <v/>
      </c>
      <c r="G201" s="278" t="str">
        <f t="shared" si="12"/>
        <v/>
      </c>
    </row>
    <row r="202" spans="2:7" ht="21.95" customHeight="1" x14ac:dyDescent="0.25">
      <c r="B202" s="275"/>
      <c r="C202" s="86" t="str">
        <f>IF($B202="","",IFERROR(INDEX(tbFuncionarios[],MATCH($B202,tbFuncionarios[Nome],0),2),""))</f>
        <v/>
      </c>
      <c r="D202" s="276"/>
      <c r="E202" s="276"/>
      <c r="F202" s="277" t="str">
        <f t="shared" si="13"/>
        <v/>
      </c>
      <c r="G202" s="278" t="str">
        <f t="shared" si="12"/>
        <v/>
      </c>
    </row>
    <row r="203" spans="2:7" ht="21.95" customHeight="1" x14ac:dyDescent="0.25">
      <c r="B203" s="275"/>
      <c r="C203" s="86" t="str">
        <f>IF($B203="","",IFERROR(INDEX(tbFuncionarios[],MATCH($B203,tbFuncionarios[Nome],0),2),""))</f>
        <v/>
      </c>
      <c r="D203" s="276"/>
      <c r="E203" s="276"/>
      <c r="F203" s="277" t="str">
        <f t="shared" si="13"/>
        <v/>
      </c>
      <c r="G203" s="278" t="str">
        <f t="shared" si="12"/>
        <v/>
      </c>
    </row>
    <row r="204" spans="2:7" ht="21.95" customHeight="1" x14ac:dyDescent="0.25">
      <c r="B204" s="275"/>
      <c r="C204" s="86" t="str">
        <f>IF($B204="","",IFERROR(INDEX(tbFuncionarios[],MATCH($B204,tbFuncionarios[Nome],0),2),""))</f>
        <v/>
      </c>
      <c r="D204" s="276"/>
      <c r="E204" s="276"/>
      <c r="F204" s="277" t="str">
        <f t="shared" si="13"/>
        <v/>
      </c>
      <c r="G204" s="278" t="str">
        <f t="shared" si="12"/>
        <v/>
      </c>
    </row>
    <row r="205" spans="2:7" ht="21.95" customHeight="1" x14ac:dyDescent="0.25">
      <c r="B205" s="275"/>
      <c r="C205" s="86" t="str">
        <f>IF($B205="","",IFERROR(INDEX(tbFuncionarios[],MATCH($B205,tbFuncionarios[Nome],0),2),""))</f>
        <v/>
      </c>
      <c r="D205" s="276"/>
      <c r="E205" s="276"/>
      <c r="F205" s="277" t="str">
        <f t="shared" si="13"/>
        <v/>
      </c>
      <c r="G205" s="278" t="str">
        <f t="shared" si="12"/>
        <v/>
      </c>
    </row>
    <row r="206" spans="2:7" ht="21.95" customHeight="1" x14ac:dyDescent="0.25">
      <c r="B206" s="275"/>
      <c r="C206" s="86" t="str">
        <f>IF($B206="","",IFERROR(INDEX(tbFuncionarios[],MATCH($B206,tbFuncionarios[Nome],0),2),""))</f>
        <v/>
      </c>
      <c r="D206" s="276"/>
      <c r="E206" s="276"/>
      <c r="F206" s="277" t="str">
        <f t="shared" si="13"/>
        <v/>
      </c>
      <c r="G206" s="278" t="str">
        <f t="shared" si="12"/>
        <v/>
      </c>
    </row>
    <row r="207" spans="2:7" ht="21.95" customHeight="1" x14ac:dyDescent="0.25">
      <c r="B207" s="279"/>
      <c r="C207" s="88" t="str">
        <f>IF($B207="","",IFERROR(INDEX(tbFuncionarios[],MATCH($B207,tbFuncionarios[Nome],0),2),""))</f>
        <v/>
      </c>
      <c r="D207" s="280"/>
      <c r="E207" s="280"/>
      <c r="F207" s="281" t="str">
        <f t="shared" si="13"/>
        <v/>
      </c>
      <c r="G207" s="282" t="str">
        <f t="shared" si="12"/>
        <v/>
      </c>
    </row>
  </sheetData>
  <sheetProtection password="9084" sheet="1" objects="1" scenarios="1"/>
  <dataValidations count="3">
    <dataValidation type="list" allowBlank="1" showInputMessage="1" showErrorMessage="1" errorTitle="Erro de operação!" error="_x000a_Selecione um valor da lista." sqref="B8:B207">
      <formula1>ListaNomesOrdenados</formula1>
    </dataValidation>
    <dataValidation type="date" operator="greaterThan" allowBlank="1" showInputMessage="1" showErrorMessage="1" errorTitle="Erro de operação!" error="_x000a_Informe uma data válida." sqref="D8:D207">
      <formula1>1</formula1>
    </dataValidation>
    <dataValidation type="date" operator="greaterThan" allowBlank="1" showInputMessage="1" showErrorMessage="1" errorTitle="Erro de operação!" error="_x000a_Informe uma data maior do que a data de início." sqref="E8:E207">
      <formula1>$D8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207"/>
  <sheetViews>
    <sheetView showGridLines="0" workbookViewId="0">
      <selection activeCell="C5" sqref="C5"/>
    </sheetView>
  </sheetViews>
  <sheetFormatPr defaultRowHeight="15" x14ac:dyDescent="0.25"/>
  <cols>
    <col min="1" max="1" width="2.7109375" style="136" customWidth="1"/>
    <col min="2" max="2" width="9.140625" style="136"/>
    <col min="3" max="3" width="33" style="136" bestFit="1" customWidth="1"/>
    <col min="4" max="4" width="11.28515625" style="136" customWidth="1"/>
    <col min="5" max="5" width="13.42578125" style="136" bestFit="1" customWidth="1"/>
    <col min="6" max="7" width="11.7109375" style="136" customWidth="1"/>
    <col min="8" max="8" width="16.140625" style="136" customWidth="1"/>
    <col min="9" max="11" width="10.42578125" style="136" customWidth="1"/>
    <col min="12" max="12" width="29.7109375" style="136" customWidth="1"/>
    <col min="13" max="13" width="14" style="136" hidden="1" customWidth="1"/>
    <col min="14" max="14" width="8.7109375" style="136" customWidth="1"/>
    <col min="15" max="15" width="12.42578125" style="136" bestFit="1" customWidth="1"/>
    <col min="16" max="16384" width="9.140625" style="136"/>
  </cols>
  <sheetData>
    <row r="1" spans="2:13" s="105" customFormat="1" ht="30" customHeight="1" x14ac:dyDescent="0.25"/>
    <row r="2" spans="2:13" s="106" customFormat="1" ht="24.95" customHeight="1" x14ac:dyDescent="0.25"/>
    <row r="3" spans="2:13" s="107" customFormat="1" ht="20.100000000000001" customHeight="1" x14ac:dyDescent="0.25"/>
    <row r="4" spans="2:13" ht="21" x14ac:dyDescent="0.35">
      <c r="B4" s="285" t="s">
        <v>154</v>
      </c>
    </row>
    <row r="6" spans="2:13" ht="20.100000000000001" customHeight="1" x14ac:dyDescent="0.25">
      <c r="B6" s="61" t="s">
        <v>224</v>
      </c>
      <c r="C6" s="61"/>
      <c r="D6" s="61"/>
      <c r="E6" s="61"/>
      <c r="F6" s="61"/>
      <c r="G6" s="61"/>
      <c r="H6" s="61"/>
      <c r="I6" s="61"/>
      <c r="J6" s="61"/>
      <c r="K6" s="61"/>
      <c r="L6" s="61"/>
    </row>
    <row r="7" spans="2:13" ht="30" x14ac:dyDescent="0.25">
      <c r="B7" s="274" t="s">
        <v>30</v>
      </c>
      <c r="C7" s="274" t="s">
        <v>5</v>
      </c>
      <c r="D7" s="274" t="s">
        <v>11</v>
      </c>
      <c r="E7" s="274" t="s">
        <v>14</v>
      </c>
      <c r="F7" s="274" t="s">
        <v>12</v>
      </c>
      <c r="G7" s="274" t="s">
        <v>18</v>
      </c>
      <c r="H7" s="274" t="s">
        <v>159</v>
      </c>
      <c r="I7" s="274" t="s">
        <v>160</v>
      </c>
      <c r="J7" s="274" t="s">
        <v>161</v>
      </c>
      <c r="K7" s="274" t="s">
        <v>162</v>
      </c>
      <c r="L7" s="274" t="s">
        <v>163</v>
      </c>
      <c r="M7" s="286" t="s">
        <v>168</v>
      </c>
    </row>
    <row r="8" spans="2:13" ht="21.95" customHeight="1" x14ac:dyDescent="0.25">
      <c r="B8" s="204">
        <v>1</v>
      </c>
      <c r="C8" s="241" t="str">
        <f>IF(CadFun!D8="","",CadFun!D8)</f>
        <v>Damaris De Souza Leite</v>
      </c>
      <c r="D8" s="92">
        <f>IF($C8="","",IFERROR(INDEX(tbFuncionarios[],MATCH($C8,tbFuncionarios[Nome],0),2),""))</f>
        <v>1112</v>
      </c>
      <c r="E8" s="92" t="str">
        <f>IF($C8="","",IFERROR(INDEX(tbFuncionarios[],MATCH($C8,tbFuncionarios[Nome],0),23),""))</f>
        <v>Supervisor</v>
      </c>
      <c r="F8" s="221">
        <f>IF($C8="","",IFERROR(INDEX(tbFuncionarios[],MATCH($C8,tbFuncionarios[Nome],0),19),""))</f>
        <v>44501</v>
      </c>
      <c r="G8" s="221">
        <f>IF($C8="","",IFERROR(IF(INDEX(tbFuncionarios[],MATCH($C8,tbFuncionarios[Nome],0),20)=0,"",INDEX(tbFuncionarios[],MATCH($C8,tbFuncionarios[Nome],0),20)),""))</f>
        <v>45020</v>
      </c>
      <c r="H8" s="278" t="str">
        <f>IF($C8="","",IF($F8="","",IF($G8&lt;&gt;"","Demitido",IFERROR(DATE(YEAR($F8)+1+$I8,MONTH($F8),DAY($F8)),""))))</f>
        <v>Demitido</v>
      </c>
      <c r="I8" s="287">
        <f>IF($C8="","",IFERROR(COUNTIFS(tbLanFerias[Matrícula],$D8,tbLanFerias[Data Início],"&gt;0"),0))</f>
        <v>1</v>
      </c>
      <c r="J8" s="287">
        <f ca="1">IFERROR(IF($C8="","",IF($F8="","",IF($G8="",ROUNDDOWN((TODAY()-$F8)/365,0),ROUNDDOWN(($G8-$F8)/365,0)))),"")</f>
        <v>1</v>
      </c>
      <c r="K8" s="287">
        <f ca="1">IFERROR(IF($C8="","",IF($F8="","",IF($F8&gt;TODAY(),0,$J8-$I8))),"")</f>
        <v>0</v>
      </c>
      <c r="L8" s="287" t="str">
        <f ca="1">IFERROR(IF($C8="","",IF($F8="","",IF($G8&lt;&gt;"","DEMITIDO",IF($H8&gt;(TODAY()+60),"No Prazo",IF($H8 &lt;=TODAY(),"Férias Vencida","Menos de "&amp;($H8-TODAY())&amp;" dias para vencer"))))),"")</f>
        <v>DEMITIDO</v>
      </c>
      <c r="M8" s="288" t="str">
        <f ca="1">IF(C8="","",IF(LEFT(tbFerias[[#This Row],[Alerta De Vencimento]],5)="Menos","Agendar",tbFerias[[#This Row],[Alerta De Vencimento]]))</f>
        <v>DEMITIDO</v>
      </c>
    </row>
    <row r="9" spans="2:13" ht="21.95" customHeight="1" x14ac:dyDescent="0.25">
      <c r="B9" s="204">
        <v>2</v>
      </c>
      <c r="C9" s="241" t="str">
        <f>IF(CadFun!D9="","",CadFun!D9)</f>
        <v/>
      </c>
      <c r="D9" s="92" t="str">
        <f>IF($C9="","",IFERROR(INDEX(tbFuncionarios[],MATCH($C9,tbFuncionarios[Nome],0),2),""))</f>
        <v/>
      </c>
      <c r="E9" s="92" t="str">
        <f>IF($C9="","",IFERROR(INDEX(tbFuncionarios[],MATCH($C9,tbFuncionarios[Nome],0),23),""))</f>
        <v/>
      </c>
      <c r="F9" s="221" t="str">
        <f>IF($C9="","",IFERROR(INDEX(tbFuncionarios[],MATCH($C9,tbFuncionarios[Nome],0),19),""))</f>
        <v/>
      </c>
      <c r="G9" s="221" t="str">
        <f>IF($C9="","",IFERROR(IF(INDEX(tbFuncionarios[],MATCH($C9,tbFuncionarios[Nome],0),20)=0,"",INDEX(tbFuncionarios[],MATCH($C9,tbFuncionarios[Nome],0),20)),""))</f>
        <v/>
      </c>
      <c r="H9" s="278" t="str">
        <f t="shared" ref="H9:H72" si="0">IF($C9="","",IF($F9="","",IF($G9&lt;&gt;"","Demitido",IFERROR(DATE(YEAR($F9)+1+$I9,MONTH($F9),DAY($F9)),""))))</f>
        <v/>
      </c>
      <c r="I9" s="287" t="str">
        <f>IF($C9="","",IFERROR(COUNTIFS(tbLanFerias[Matrícula],$D9,tbLanFerias[Data Início],"&gt;0"),0))</f>
        <v/>
      </c>
      <c r="J9" s="287" t="str">
        <f t="shared" ref="J9:J72" ca="1" si="1">IFERROR(IF($C9="","",IF($F9="","",IF($G9="",ROUNDDOWN((TODAY()-$F9)/365,0),ROUNDDOWN(($G9-$F9)/365,0)))),"")</f>
        <v/>
      </c>
      <c r="K9" s="287" t="str">
        <f t="shared" ref="K9:K72" ca="1" si="2">IFERROR(IF($C9="","",IF($F9="","",IF($F9&gt;TODAY(),0,$J9-$I9))),"")</f>
        <v/>
      </c>
      <c r="L9" s="287" t="str">
        <f t="shared" ref="L9:L72" ca="1" si="3">IFERROR(IF($C9="","",IF($F9="","",IF($G9&lt;&gt;"","DEMITIDO",IF($H9&gt;(TODAY()+60),"No Prazo",IF($H9 &lt;=TODAY(),"Férias Vencida","Menos de "&amp;($H9-TODAY())&amp;" dias para vencer"))))),"")</f>
        <v/>
      </c>
      <c r="M9" s="288" t="str">
        <f>IF(C9="","",IF(LEFT(tbFerias[[#This Row],[Alerta De Vencimento]],5)="Menos","Agendar",tbFerias[[#This Row],[Alerta De Vencimento]]))</f>
        <v/>
      </c>
    </row>
    <row r="10" spans="2:13" ht="21.95" customHeight="1" x14ac:dyDescent="0.25">
      <c r="B10" s="204">
        <v>3</v>
      </c>
      <c r="C10" s="241" t="str">
        <f>IF(CadFun!D10="","",CadFun!D10)</f>
        <v/>
      </c>
      <c r="D10" s="92" t="str">
        <f>IF($C10="","",IFERROR(INDEX(tbFuncionarios[],MATCH($C10,tbFuncionarios[Nome],0),2),""))</f>
        <v/>
      </c>
      <c r="E10" s="92" t="str">
        <f>IF($C10="","",IFERROR(INDEX(tbFuncionarios[],MATCH($C10,tbFuncionarios[Nome],0),23),""))</f>
        <v/>
      </c>
      <c r="F10" s="221" t="str">
        <f>IF($C10="","",IFERROR(INDEX(tbFuncionarios[],MATCH($C10,tbFuncionarios[Nome],0),19),""))</f>
        <v/>
      </c>
      <c r="G10" s="221" t="str">
        <f>IF($C10="","",IFERROR(IF(INDEX(tbFuncionarios[],MATCH($C10,tbFuncionarios[Nome],0),20)=0,"",INDEX(tbFuncionarios[],MATCH($C10,tbFuncionarios[Nome],0),20)),""))</f>
        <v/>
      </c>
      <c r="H10" s="278" t="str">
        <f t="shared" si="0"/>
        <v/>
      </c>
      <c r="I10" s="287" t="str">
        <f>IF($C10="","",IFERROR(COUNTIFS(tbLanFerias[Matrícula],$D10,tbLanFerias[Data Início],"&gt;0"),0))</f>
        <v/>
      </c>
      <c r="J10" s="287" t="str">
        <f t="shared" ca="1" si="1"/>
        <v/>
      </c>
      <c r="K10" s="287" t="str">
        <f t="shared" ca="1" si="2"/>
        <v/>
      </c>
      <c r="L10" s="287" t="str">
        <f t="shared" ca="1" si="3"/>
        <v/>
      </c>
      <c r="M10" s="288" t="str">
        <f>IF(C10="","",IF(LEFT(tbFerias[[#This Row],[Alerta De Vencimento]],5)="Menos","Agendar",tbFerias[[#This Row],[Alerta De Vencimento]]))</f>
        <v/>
      </c>
    </row>
    <row r="11" spans="2:13" ht="21.95" customHeight="1" x14ac:dyDescent="0.25">
      <c r="B11" s="204">
        <v>4</v>
      </c>
      <c r="C11" s="241" t="str">
        <f>IF(CadFun!D11="","",CadFun!D11)</f>
        <v/>
      </c>
      <c r="D11" s="92" t="str">
        <f>IF($C11="","",IFERROR(INDEX(tbFuncionarios[],MATCH($C11,tbFuncionarios[Nome],0),2),""))</f>
        <v/>
      </c>
      <c r="E11" s="92" t="str">
        <f>IF($C11="","",IFERROR(INDEX(tbFuncionarios[],MATCH($C11,tbFuncionarios[Nome],0),23),""))</f>
        <v/>
      </c>
      <c r="F11" s="221" t="str">
        <f>IF($C11="","",IFERROR(INDEX(tbFuncionarios[],MATCH($C11,tbFuncionarios[Nome],0),19),""))</f>
        <v/>
      </c>
      <c r="G11" s="221" t="str">
        <f>IF($C11="","",IFERROR(IF(INDEX(tbFuncionarios[],MATCH($C11,tbFuncionarios[Nome],0),20)=0,"",INDEX(tbFuncionarios[],MATCH($C11,tbFuncionarios[Nome],0),20)),""))</f>
        <v/>
      </c>
      <c r="H11" s="278" t="str">
        <f t="shared" si="0"/>
        <v/>
      </c>
      <c r="I11" s="287" t="str">
        <f>IF($C11="","",IFERROR(COUNTIFS(tbLanFerias[Matrícula],$D11,tbLanFerias[Data Início],"&gt;0"),0))</f>
        <v/>
      </c>
      <c r="J11" s="287" t="str">
        <f t="shared" ca="1" si="1"/>
        <v/>
      </c>
      <c r="K11" s="287" t="str">
        <f t="shared" ca="1" si="2"/>
        <v/>
      </c>
      <c r="L11" s="287" t="str">
        <f t="shared" ca="1" si="3"/>
        <v/>
      </c>
      <c r="M11" s="288" t="str">
        <f>IF(C11="","",IF(LEFT(tbFerias[[#This Row],[Alerta De Vencimento]],5)="Menos","Agendar",tbFerias[[#This Row],[Alerta De Vencimento]]))</f>
        <v/>
      </c>
    </row>
    <row r="12" spans="2:13" ht="21.95" customHeight="1" x14ac:dyDescent="0.25">
      <c r="B12" s="204">
        <v>5</v>
      </c>
      <c r="C12" s="241" t="str">
        <f>IF(CadFun!D12="","",CadFun!D12)</f>
        <v/>
      </c>
      <c r="D12" s="92" t="str">
        <f>IF($C12="","",IFERROR(INDEX(tbFuncionarios[],MATCH($C12,tbFuncionarios[Nome],0),2),""))</f>
        <v/>
      </c>
      <c r="E12" s="92" t="str">
        <f>IF($C12="","",IFERROR(INDEX(tbFuncionarios[],MATCH($C12,tbFuncionarios[Nome],0),23),""))</f>
        <v/>
      </c>
      <c r="F12" s="221" t="str">
        <f>IF($C12="","",IFERROR(INDEX(tbFuncionarios[],MATCH($C12,tbFuncionarios[Nome],0),19),""))</f>
        <v/>
      </c>
      <c r="G12" s="221" t="str">
        <f>IF($C12="","",IFERROR(IF(INDEX(tbFuncionarios[],MATCH($C12,tbFuncionarios[Nome],0),20)=0,"",INDEX(tbFuncionarios[],MATCH($C12,tbFuncionarios[Nome],0),20)),""))</f>
        <v/>
      </c>
      <c r="H12" s="278" t="str">
        <f t="shared" si="0"/>
        <v/>
      </c>
      <c r="I12" s="287" t="str">
        <f>IF($C12="","",IFERROR(COUNTIFS(tbLanFerias[Matrícula],$D12,tbLanFerias[Data Início],"&gt;0"),0))</f>
        <v/>
      </c>
      <c r="J12" s="287" t="str">
        <f t="shared" ca="1" si="1"/>
        <v/>
      </c>
      <c r="K12" s="287" t="str">
        <f t="shared" ca="1" si="2"/>
        <v/>
      </c>
      <c r="L12" s="287" t="str">
        <f t="shared" ca="1" si="3"/>
        <v/>
      </c>
      <c r="M12" s="288" t="str">
        <f>IF(C12="","",IF(LEFT(tbFerias[[#This Row],[Alerta De Vencimento]],5)="Menos","Agendar",tbFerias[[#This Row],[Alerta De Vencimento]]))</f>
        <v/>
      </c>
    </row>
    <row r="13" spans="2:13" ht="21.95" customHeight="1" x14ac:dyDescent="0.25">
      <c r="B13" s="204">
        <v>6</v>
      </c>
      <c r="C13" s="241" t="str">
        <f>IF(CadFun!D13="","",CadFun!D13)</f>
        <v/>
      </c>
      <c r="D13" s="92" t="str">
        <f>IF($C13="","",IFERROR(INDEX(tbFuncionarios[],MATCH($C13,tbFuncionarios[Nome],0),2),""))</f>
        <v/>
      </c>
      <c r="E13" s="92" t="str">
        <f>IF($C13="","",IFERROR(INDEX(tbFuncionarios[],MATCH($C13,tbFuncionarios[Nome],0),23),""))</f>
        <v/>
      </c>
      <c r="F13" s="221" t="str">
        <f>IF($C13="","",IFERROR(INDEX(tbFuncionarios[],MATCH($C13,tbFuncionarios[Nome],0),19),""))</f>
        <v/>
      </c>
      <c r="G13" s="221" t="str">
        <f>IF($C13="","",IFERROR(IF(INDEX(tbFuncionarios[],MATCH($C13,tbFuncionarios[Nome],0),20)=0,"",INDEX(tbFuncionarios[],MATCH($C13,tbFuncionarios[Nome],0),20)),""))</f>
        <v/>
      </c>
      <c r="H13" s="278" t="str">
        <f t="shared" si="0"/>
        <v/>
      </c>
      <c r="I13" s="287" t="str">
        <f>IF($C13="","",IFERROR(COUNTIFS(tbLanFerias[Matrícula],$D13,tbLanFerias[Data Início],"&gt;0"),0))</f>
        <v/>
      </c>
      <c r="J13" s="287" t="str">
        <f t="shared" ca="1" si="1"/>
        <v/>
      </c>
      <c r="K13" s="287" t="str">
        <f t="shared" ca="1" si="2"/>
        <v/>
      </c>
      <c r="L13" s="287" t="str">
        <f t="shared" ca="1" si="3"/>
        <v/>
      </c>
      <c r="M13" s="288" t="str">
        <f>IF(C13="","",IF(LEFT(tbFerias[[#This Row],[Alerta De Vencimento]],5)="Menos","Agendar",tbFerias[[#This Row],[Alerta De Vencimento]]))</f>
        <v/>
      </c>
    </row>
    <row r="14" spans="2:13" ht="21.95" customHeight="1" x14ac:dyDescent="0.25">
      <c r="B14" s="204">
        <v>7</v>
      </c>
      <c r="C14" s="241" t="str">
        <f>IF(CadFun!D14="","",CadFun!D14)</f>
        <v/>
      </c>
      <c r="D14" s="92" t="str">
        <f>IF($C14="","",IFERROR(INDEX(tbFuncionarios[],MATCH($C14,tbFuncionarios[Nome],0),2),""))</f>
        <v/>
      </c>
      <c r="E14" s="92" t="str">
        <f>IF($C14="","",IFERROR(INDEX(tbFuncionarios[],MATCH($C14,tbFuncionarios[Nome],0),23),""))</f>
        <v/>
      </c>
      <c r="F14" s="221" t="str">
        <f>IF($C14="","",IFERROR(INDEX(tbFuncionarios[],MATCH($C14,tbFuncionarios[Nome],0),19),""))</f>
        <v/>
      </c>
      <c r="G14" s="221" t="str">
        <f>IF($C14="","",IFERROR(IF(INDEX(tbFuncionarios[],MATCH($C14,tbFuncionarios[Nome],0),20)=0,"",INDEX(tbFuncionarios[],MATCH($C14,tbFuncionarios[Nome],0),20)),""))</f>
        <v/>
      </c>
      <c r="H14" s="278" t="str">
        <f t="shared" si="0"/>
        <v/>
      </c>
      <c r="I14" s="287" t="str">
        <f>IF($C14="","",IFERROR(COUNTIFS(tbLanFerias[Matrícula],$D14,tbLanFerias[Data Início],"&gt;0"),0))</f>
        <v/>
      </c>
      <c r="J14" s="287" t="str">
        <f t="shared" ca="1" si="1"/>
        <v/>
      </c>
      <c r="K14" s="287" t="str">
        <f t="shared" ca="1" si="2"/>
        <v/>
      </c>
      <c r="L14" s="287" t="str">
        <f t="shared" ca="1" si="3"/>
        <v/>
      </c>
      <c r="M14" s="288" t="str">
        <f>IF(C14="","",IF(LEFT(tbFerias[[#This Row],[Alerta De Vencimento]],5)="Menos","Agendar",tbFerias[[#This Row],[Alerta De Vencimento]]))</f>
        <v/>
      </c>
    </row>
    <row r="15" spans="2:13" ht="21.95" customHeight="1" x14ac:dyDescent="0.25">
      <c r="B15" s="204">
        <v>8</v>
      </c>
      <c r="C15" s="241" t="str">
        <f>IF(CadFun!D15="","",CadFun!D15)</f>
        <v/>
      </c>
      <c r="D15" s="92" t="str">
        <f>IF($C15="","",IFERROR(INDEX(tbFuncionarios[],MATCH($C15,tbFuncionarios[Nome],0),2),""))</f>
        <v/>
      </c>
      <c r="E15" s="92" t="str">
        <f>IF($C15="","",IFERROR(INDEX(tbFuncionarios[],MATCH($C15,tbFuncionarios[Nome],0),23),""))</f>
        <v/>
      </c>
      <c r="F15" s="221" t="str">
        <f>IF($C15="","",IFERROR(INDEX(tbFuncionarios[],MATCH($C15,tbFuncionarios[Nome],0),19),""))</f>
        <v/>
      </c>
      <c r="G15" s="221" t="str">
        <f>IF($C15="","",IFERROR(IF(INDEX(tbFuncionarios[],MATCH($C15,tbFuncionarios[Nome],0),20)=0,"",INDEX(tbFuncionarios[],MATCH($C15,tbFuncionarios[Nome],0),20)),""))</f>
        <v/>
      </c>
      <c r="H15" s="278" t="str">
        <f t="shared" si="0"/>
        <v/>
      </c>
      <c r="I15" s="287" t="str">
        <f>IF($C15="","",IFERROR(COUNTIFS(tbLanFerias[Matrícula],$D15,tbLanFerias[Data Início],"&gt;0"),0))</f>
        <v/>
      </c>
      <c r="J15" s="287" t="str">
        <f t="shared" ca="1" si="1"/>
        <v/>
      </c>
      <c r="K15" s="287" t="str">
        <f t="shared" ca="1" si="2"/>
        <v/>
      </c>
      <c r="L15" s="287" t="str">
        <f t="shared" ca="1" si="3"/>
        <v/>
      </c>
      <c r="M15" s="288" t="str">
        <f>IF(C15="","",IF(LEFT(tbFerias[[#This Row],[Alerta De Vencimento]],5)="Menos","Agendar",tbFerias[[#This Row],[Alerta De Vencimento]]))</f>
        <v/>
      </c>
    </row>
    <row r="16" spans="2:13" ht="21.95" customHeight="1" x14ac:dyDescent="0.25">
      <c r="B16" s="204">
        <v>9</v>
      </c>
      <c r="C16" s="241" t="str">
        <f>IF(CadFun!D16="","",CadFun!D16)</f>
        <v/>
      </c>
      <c r="D16" s="92" t="str">
        <f>IF($C16="","",IFERROR(INDEX(tbFuncionarios[],MATCH($C16,tbFuncionarios[Nome],0),2),""))</f>
        <v/>
      </c>
      <c r="E16" s="92" t="str">
        <f>IF($C16="","",IFERROR(INDEX(tbFuncionarios[],MATCH($C16,tbFuncionarios[Nome],0),23),""))</f>
        <v/>
      </c>
      <c r="F16" s="221" t="str">
        <f>IF($C16="","",IFERROR(INDEX(tbFuncionarios[],MATCH($C16,tbFuncionarios[Nome],0),19),""))</f>
        <v/>
      </c>
      <c r="G16" s="221" t="str">
        <f>IF($C16="","",IFERROR(IF(INDEX(tbFuncionarios[],MATCH($C16,tbFuncionarios[Nome],0),20)=0,"",INDEX(tbFuncionarios[],MATCH($C16,tbFuncionarios[Nome],0),20)),""))</f>
        <v/>
      </c>
      <c r="H16" s="278" t="str">
        <f t="shared" si="0"/>
        <v/>
      </c>
      <c r="I16" s="287" t="str">
        <f>IF($C16="","",IFERROR(COUNTIFS(tbLanFerias[Matrícula],$D16,tbLanFerias[Data Início],"&gt;0"),0))</f>
        <v/>
      </c>
      <c r="J16" s="287" t="str">
        <f t="shared" ca="1" si="1"/>
        <v/>
      </c>
      <c r="K16" s="287" t="str">
        <f t="shared" ca="1" si="2"/>
        <v/>
      </c>
      <c r="L16" s="287" t="str">
        <f t="shared" ca="1" si="3"/>
        <v/>
      </c>
      <c r="M16" s="288" t="str">
        <f>IF(C16="","",IF(LEFT(tbFerias[[#This Row],[Alerta De Vencimento]],5)="Menos","Agendar",tbFerias[[#This Row],[Alerta De Vencimento]]))</f>
        <v/>
      </c>
    </row>
    <row r="17" spans="2:13" ht="21.95" customHeight="1" x14ac:dyDescent="0.25">
      <c r="B17" s="204">
        <v>10</v>
      </c>
      <c r="C17" s="241" t="str">
        <f>IF(CadFun!D17="","",CadFun!D17)</f>
        <v/>
      </c>
      <c r="D17" s="92" t="str">
        <f>IF($C17="","",IFERROR(INDEX(tbFuncionarios[],MATCH($C17,tbFuncionarios[Nome],0),2),""))</f>
        <v/>
      </c>
      <c r="E17" s="92" t="str">
        <f>IF($C17="","",IFERROR(INDEX(tbFuncionarios[],MATCH($C17,tbFuncionarios[Nome],0),23),""))</f>
        <v/>
      </c>
      <c r="F17" s="221" t="str">
        <f>IF($C17="","",IFERROR(INDEX(tbFuncionarios[],MATCH($C17,tbFuncionarios[Nome],0),19),""))</f>
        <v/>
      </c>
      <c r="G17" s="221" t="str">
        <f>IF($C17="","",IFERROR(IF(INDEX(tbFuncionarios[],MATCH($C17,tbFuncionarios[Nome],0),20)=0,"",INDEX(tbFuncionarios[],MATCH($C17,tbFuncionarios[Nome],0),20)),""))</f>
        <v/>
      </c>
      <c r="H17" s="278" t="str">
        <f t="shared" si="0"/>
        <v/>
      </c>
      <c r="I17" s="287" t="str">
        <f>IF($C17="","",IFERROR(COUNTIFS(tbLanFerias[Matrícula],$D17,tbLanFerias[Data Início],"&gt;0"),0))</f>
        <v/>
      </c>
      <c r="J17" s="287" t="str">
        <f t="shared" ca="1" si="1"/>
        <v/>
      </c>
      <c r="K17" s="287" t="str">
        <f t="shared" ca="1" si="2"/>
        <v/>
      </c>
      <c r="L17" s="287" t="str">
        <f t="shared" ca="1" si="3"/>
        <v/>
      </c>
      <c r="M17" s="288" t="str">
        <f>IF(C17="","",IF(LEFT(tbFerias[[#This Row],[Alerta De Vencimento]],5)="Menos","Agendar",tbFerias[[#This Row],[Alerta De Vencimento]]))</f>
        <v/>
      </c>
    </row>
    <row r="18" spans="2:13" ht="21.95" customHeight="1" x14ac:dyDescent="0.25">
      <c r="B18" s="204">
        <v>11</v>
      </c>
      <c r="C18" s="241" t="str">
        <f>IF(CadFun!D18="","",CadFun!D18)</f>
        <v/>
      </c>
      <c r="D18" s="92" t="str">
        <f>IF($C18="","",IFERROR(INDEX(tbFuncionarios[],MATCH($C18,tbFuncionarios[Nome],0),2),""))</f>
        <v/>
      </c>
      <c r="E18" s="92" t="str">
        <f>IF($C18="","",IFERROR(INDEX(tbFuncionarios[],MATCH($C18,tbFuncionarios[Nome],0),23),""))</f>
        <v/>
      </c>
      <c r="F18" s="221" t="str">
        <f>IF($C18="","",IFERROR(INDEX(tbFuncionarios[],MATCH($C18,tbFuncionarios[Nome],0),19),""))</f>
        <v/>
      </c>
      <c r="G18" s="221" t="str">
        <f>IF($C18="","",IFERROR(IF(INDEX(tbFuncionarios[],MATCH($C18,tbFuncionarios[Nome],0),20)=0,"",INDEX(tbFuncionarios[],MATCH($C18,tbFuncionarios[Nome],0),20)),""))</f>
        <v/>
      </c>
      <c r="H18" s="278" t="str">
        <f t="shared" si="0"/>
        <v/>
      </c>
      <c r="I18" s="287" t="str">
        <f>IF($C18="","",IFERROR(COUNTIFS(tbLanFerias[Matrícula],$D18,tbLanFerias[Data Início],"&gt;0"),0))</f>
        <v/>
      </c>
      <c r="J18" s="287" t="str">
        <f t="shared" ca="1" si="1"/>
        <v/>
      </c>
      <c r="K18" s="287" t="str">
        <f t="shared" ca="1" si="2"/>
        <v/>
      </c>
      <c r="L18" s="287" t="str">
        <f t="shared" ca="1" si="3"/>
        <v/>
      </c>
      <c r="M18" s="288" t="str">
        <f>IF(C18="","",IF(LEFT(tbFerias[[#This Row],[Alerta De Vencimento]],5)="Menos","Agendar",tbFerias[[#This Row],[Alerta De Vencimento]]))</f>
        <v/>
      </c>
    </row>
    <row r="19" spans="2:13" ht="21.95" customHeight="1" x14ac:dyDescent="0.25">
      <c r="B19" s="204">
        <v>12</v>
      </c>
      <c r="C19" s="241" t="str">
        <f>IF(CadFun!D19="","",CadFun!D19)</f>
        <v/>
      </c>
      <c r="D19" s="92" t="str">
        <f>IF($C19="","",IFERROR(INDEX(tbFuncionarios[],MATCH($C19,tbFuncionarios[Nome],0),2),""))</f>
        <v/>
      </c>
      <c r="E19" s="92" t="str">
        <f>IF($C19="","",IFERROR(INDEX(tbFuncionarios[],MATCH($C19,tbFuncionarios[Nome],0),23),""))</f>
        <v/>
      </c>
      <c r="F19" s="221" t="str">
        <f>IF($C19="","",IFERROR(INDEX(tbFuncionarios[],MATCH($C19,tbFuncionarios[Nome],0),19),""))</f>
        <v/>
      </c>
      <c r="G19" s="221" t="str">
        <f>IF($C19="","",IFERROR(IF(INDEX(tbFuncionarios[],MATCH($C19,tbFuncionarios[Nome],0),20)=0,"",INDEX(tbFuncionarios[],MATCH($C19,tbFuncionarios[Nome],0),20)),""))</f>
        <v/>
      </c>
      <c r="H19" s="278" t="str">
        <f t="shared" si="0"/>
        <v/>
      </c>
      <c r="I19" s="287" t="str">
        <f>IF($C19="","",IFERROR(COUNTIFS(tbLanFerias[Matrícula],$D19,tbLanFerias[Data Início],"&gt;0"),0))</f>
        <v/>
      </c>
      <c r="J19" s="287" t="str">
        <f t="shared" ca="1" si="1"/>
        <v/>
      </c>
      <c r="K19" s="287" t="str">
        <f t="shared" ca="1" si="2"/>
        <v/>
      </c>
      <c r="L19" s="287" t="str">
        <f t="shared" ca="1" si="3"/>
        <v/>
      </c>
      <c r="M19" s="288" t="str">
        <f>IF(C19="","",IF(LEFT(tbFerias[[#This Row],[Alerta De Vencimento]],5)="Menos","Agendar",tbFerias[[#This Row],[Alerta De Vencimento]]))</f>
        <v/>
      </c>
    </row>
    <row r="20" spans="2:13" ht="21.95" customHeight="1" x14ac:dyDescent="0.25">
      <c r="B20" s="204">
        <v>13</v>
      </c>
      <c r="C20" s="241" t="str">
        <f>IF(CadFun!D20="","",CadFun!D20)</f>
        <v/>
      </c>
      <c r="D20" s="92" t="str">
        <f>IF($C20="","",IFERROR(INDEX(tbFuncionarios[],MATCH($C20,tbFuncionarios[Nome],0),2),""))</f>
        <v/>
      </c>
      <c r="E20" s="92" t="str">
        <f>IF($C20="","",IFERROR(INDEX(tbFuncionarios[],MATCH($C20,tbFuncionarios[Nome],0),23),""))</f>
        <v/>
      </c>
      <c r="F20" s="221" t="str">
        <f>IF($C20="","",IFERROR(INDEX(tbFuncionarios[],MATCH($C20,tbFuncionarios[Nome],0),19),""))</f>
        <v/>
      </c>
      <c r="G20" s="221" t="str">
        <f>IF($C20="","",IFERROR(IF(INDEX(tbFuncionarios[],MATCH($C20,tbFuncionarios[Nome],0),20)=0,"",INDEX(tbFuncionarios[],MATCH($C20,tbFuncionarios[Nome],0),20)),""))</f>
        <v/>
      </c>
      <c r="H20" s="278" t="str">
        <f t="shared" si="0"/>
        <v/>
      </c>
      <c r="I20" s="287" t="str">
        <f>IF($C20="","",IFERROR(COUNTIFS(tbLanFerias[Matrícula],$D20,tbLanFerias[Data Início],"&gt;0"),0))</f>
        <v/>
      </c>
      <c r="J20" s="287" t="str">
        <f t="shared" ca="1" si="1"/>
        <v/>
      </c>
      <c r="K20" s="287" t="str">
        <f t="shared" ca="1" si="2"/>
        <v/>
      </c>
      <c r="L20" s="287" t="str">
        <f t="shared" ca="1" si="3"/>
        <v/>
      </c>
      <c r="M20" s="288" t="str">
        <f>IF(C20="","",IF(LEFT(tbFerias[[#This Row],[Alerta De Vencimento]],5)="Menos","Agendar",tbFerias[[#This Row],[Alerta De Vencimento]]))</f>
        <v/>
      </c>
    </row>
    <row r="21" spans="2:13" ht="21.95" customHeight="1" x14ac:dyDescent="0.25">
      <c r="B21" s="204">
        <v>14</v>
      </c>
      <c r="C21" s="241" t="str">
        <f>IF(CadFun!D21="","",CadFun!D21)</f>
        <v/>
      </c>
      <c r="D21" s="92" t="str">
        <f>IF($C21="","",IFERROR(INDEX(tbFuncionarios[],MATCH($C21,tbFuncionarios[Nome],0),2),""))</f>
        <v/>
      </c>
      <c r="E21" s="92" t="str">
        <f>IF($C21="","",IFERROR(INDEX(tbFuncionarios[],MATCH($C21,tbFuncionarios[Nome],0),23),""))</f>
        <v/>
      </c>
      <c r="F21" s="221" t="str">
        <f>IF($C21="","",IFERROR(INDEX(tbFuncionarios[],MATCH($C21,tbFuncionarios[Nome],0),19),""))</f>
        <v/>
      </c>
      <c r="G21" s="221" t="str">
        <f>IF($C21="","",IFERROR(IF(INDEX(tbFuncionarios[],MATCH($C21,tbFuncionarios[Nome],0),20)=0,"",INDEX(tbFuncionarios[],MATCH($C21,tbFuncionarios[Nome],0),20)),""))</f>
        <v/>
      </c>
      <c r="H21" s="278" t="str">
        <f t="shared" si="0"/>
        <v/>
      </c>
      <c r="I21" s="287" t="str">
        <f>IF($C21="","",IFERROR(COUNTIFS(tbLanFerias[Matrícula],$D21,tbLanFerias[Data Início],"&gt;0"),0))</f>
        <v/>
      </c>
      <c r="J21" s="287" t="str">
        <f t="shared" ca="1" si="1"/>
        <v/>
      </c>
      <c r="K21" s="287" t="str">
        <f t="shared" ca="1" si="2"/>
        <v/>
      </c>
      <c r="L21" s="287" t="str">
        <f t="shared" ca="1" si="3"/>
        <v/>
      </c>
      <c r="M21" s="288" t="str">
        <f>IF(C21="","",IF(LEFT(tbFerias[[#This Row],[Alerta De Vencimento]],5)="Menos","Agendar",tbFerias[[#This Row],[Alerta De Vencimento]]))</f>
        <v/>
      </c>
    </row>
    <row r="22" spans="2:13" ht="21.95" customHeight="1" x14ac:dyDescent="0.25">
      <c r="B22" s="204">
        <v>15</v>
      </c>
      <c r="C22" s="241" t="str">
        <f>IF(CadFun!D22="","",CadFun!D22)</f>
        <v/>
      </c>
      <c r="D22" s="92" t="str">
        <f>IF($C22="","",IFERROR(INDEX(tbFuncionarios[],MATCH($C22,tbFuncionarios[Nome],0),2),""))</f>
        <v/>
      </c>
      <c r="E22" s="92" t="str">
        <f>IF($C22="","",IFERROR(INDEX(tbFuncionarios[],MATCH($C22,tbFuncionarios[Nome],0),23),""))</f>
        <v/>
      </c>
      <c r="F22" s="221" t="str">
        <f>IF($C22="","",IFERROR(INDEX(tbFuncionarios[],MATCH($C22,tbFuncionarios[Nome],0),19),""))</f>
        <v/>
      </c>
      <c r="G22" s="221" t="str">
        <f>IF($C22="","",IFERROR(IF(INDEX(tbFuncionarios[],MATCH($C22,tbFuncionarios[Nome],0),20)=0,"",INDEX(tbFuncionarios[],MATCH($C22,tbFuncionarios[Nome],0),20)),""))</f>
        <v/>
      </c>
      <c r="H22" s="278" t="str">
        <f t="shared" si="0"/>
        <v/>
      </c>
      <c r="I22" s="287" t="str">
        <f>IF($C22="","",IFERROR(COUNTIFS(tbLanFerias[Matrícula],$D22,tbLanFerias[Data Início],"&gt;0"),0))</f>
        <v/>
      </c>
      <c r="J22" s="287" t="str">
        <f t="shared" ca="1" si="1"/>
        <v/>
      </c>
      <c r="K22" s="287" t="str">
        <f t="shared" ca="1" si="2"/>
        <v/>
      </c>
      <c r="L22" s="287" t="str">
        <f t="shared" ca="1" si="3"/>
        <v/>
      </c>
      <c r="M22" s="288" t="str">
        <f>IF(C22="","",IF(LEFT(tbFerias[[#This Row],[Alerta De Vencimento]],5)="Menos","Agendar",tbFerias[[#This Row],[Alerta De Vencimento]]))</f>
        <v/>
      </c>
    </row>
    <row r="23" spans="2:13" ht="21.95" customHeight="1" x14ac:dyDescent="0.25">
      <c r="B23" s="204">
        <v>16</v>
      </c>
      <c r="C23" s="241" t="str">
        <f>IF(CadFun!D23="","",CadFun!D23)</f>
        <v/>
      </c>
      <c r="D23" s="92" t="str">
        <f>IF($C23="","",IFERROR(INDEX(tbFuncionarios[],MATCH($C23,tbFuncionarios[Nome],0),2),""))</f>
        <v/>
      </c>
      <c r="E23" s="92" t="str">
        <f>IF($C23="","",IFERROR(INDEX(tbFuncionarios[],MATCH($C23,tbFuncionarios[Nome],0),23),""))</f>
        <v/>
      </c>
      <c r="F23" s="221" t="str">
        <f>IF($C23="","",IFERROR(INDEX(tbFuncionarios[],MATCH($C23,tbFuncionarios[Nome],0),19),""))</f>
        <v/>
      </c>
      <c r="G23" s="221" t="str">
        <f>IF($C23="","",IFERROR(IF(INDEX(tbFuncionarios[],MATCH($C23,tbFuncionarios[Nome],0),20)=0,"",INDEX(tbFuncionarios[],MATCH($C23,tbFuncionarios[Nome],0),20)),""))</f>
        <v/>
      </c>
      <c r="H23" s="278" t="str">
        <f t="shared" si="0"/>
        <v/>
      </c>
      <c r="I23" s="287" t="str">
        <f>IF($C23="","",IFERROR(COUNTIFS(tbLanFerias[Matrícula],$D23,tbLanFerias[Data Início],"&gt;0"),0))</f>
        <v/>
      </c>
      <c r="J23" s="287" t="str">
        <f t="shared" ca="1" si="1"/>
        <v/>
      </c>
      <c r="K23" s="287" t="str">
        <f t="shared" ca="1" si="2"/>
        <v/>
      </c>
      <c r="L23" s="287" t="str">
        <f t="shared" ca="1" si="3"/>
        <v/>
      </c>
      <c r="M23" s="288" t="str">
        <f>IF(C23="","",IF(LEFT(tbFerias[[#This Row],[Alerta De Vencimento]],5)="Menos","Agendar",tbFerias[[#This Row],[Alerta De Vencimento]]))</f>
        <v/>
      </c>
    </row>
    <row r="24" spans="2:13" ht="21.95" customHeight="1" x14ac:dyDescent="0.25">
      <c r="B24" s="204">
        <v>17</v>
      </c>
      <c r="C24" s="241" t="str">
        <f>IF(CadFun!D24="","",CadFun!D24)</f>
        <v/>
      </c>
      <c r="D24" s="92" t="str">
        <f>IF($C24="","",IFERROR(INDEX(tbFuncionarios[],MATCH($C24,tbFuncionarios[Nome],0),2),""))</f>
        <v/>
      </c>
      <c r="E24" s="92" t="str">
        <f>IF($C24="","",IFERROR(INDEX(tbFuncionarios[],MATCH($C24,tbFuncionarios[Nome],0),23),""))</f>
        <v/>
      </c>
      <c r="F24" s="221" t="str">
        <f>IF($C24="","",IFERROR(INDEX(tbFuncionarios[],MATCH($C24,tbFuncionarios[Nome],0),19),""))</f>
        <v/>
      </c>
      <c r="G24" s="221" t="str">
        <f>IF($C24="","",IFERROR(IF(INDEX(tbFuncionarios[],MATCH($C24,tbFuncionarios[Nome],0),20)=0,"",INDEX(tbFuncionarios[],MATCH($C24,tbFuncionarios[Nome],0),20)),""))</f>
        <v/>
      </c>
      <c r="H24" s="278" t="str">
        <f t="shared" si="0"/>
        <v/>
      </c>
      <c r="I24" s="287" t="str">
        <f>IF($C24="","",IFERROR(COUNTIFS(tbLanFerias[Matrícula],$D24,tbLanFerias[Data Início],"&gt;0"),0))</f>
        <v/>
      </c>
      <c r="J24" s="287" t="str">
        <f t="shared" ca="1" si="1"/>
        <v/>
      </c>
      <c r="K24" s="287" t="str">
        <f t="shared" ca="1" si="2"/>
        <v/>
      </c>
      <c r="L24" s="287" t="str">
        <f t="shared" ca="1" si="3"/>
        <v/>
      </c>
      <c r="M24" s="288" t="str">
        <f>IF(C24="","",IF(LEFT(tbFerias[[#This Row],[Alerta De Vencimento]],5)="Menos","Agendar",tbFerias[[#This Row],[Alerta De Vencimento]]))</f>
        <v/>
      </c>
    </row>
    <row r="25" spans="2:13" ht="21.95" customHeight="1" x14ac:dyDescent="0.25">
      <c r="B25" s="204">
        <v>18</v>
      </c>
      <c r="C25" s="241" t="str">
        <f>IF(CadFun!D25="","",CadFun!D25)</f>
        <v/>
      </c>
      <c r="D25" s="92" t="str">
        <f>IF($C25="","",IFERROR(INDEX(tbFuncionarios[],MATCH($C25,tbFuncionarios[Nome],0),2),""))</f>
        <v/>
      </c>
      <c r="E25" s="92" t="str">
        <f>IF($C25="","",IFERROR(INDEX(tbFuncionarios[],MATCH($C25,tbFuncionarios[Nome],0),23),""))</f>
        <v/>
      </c>
      <c r="F25" s="221" t="str">
        <f>IF($C25="","",IFERROR(INDEX(tbFuncionarios[],MATCH($C25,tbFuncionarios[Nome],0),19),""))</f>
        <v/>
      </c>
      <c r="G25" s="221" t="str">
        <f>IF($C25="","",IFERROR(IF(INDEX(tbFuncionarios[],MATCH($C25,tbFuncionarios[Nome],0),20)=0,"",INDEX(tbFuncionarios[],MATCH($C25,tbFuncionarios[Nome],0),20)),""))</f>
        <v/>
      </c>
      <c r="H25" s="278" t="str">
        <f t="shared" si="0"/>
        <v/>
      </c>
      <c r="I25" s="287" t="str">
        <f>IF($C25="","",IFERROR(COUNTIFS(tbLanFerias[Matrícula],$D25,tbLanFerias[Data Início],"&gt;0"),0))</f>
        <v/>
      </c>
      <c r="J25" s="287" t="str">
        <f t="shared" ca="1" si="1"/>
        <v/>
      </c>
      <c r="K25" s="287" t="str">
        <f t="shared" ca="1" si="2"/>
        <v/>
      </c>
      <c r="L25" s="287" t="str">
        <f t="shared" ca="1" si="3"/>
        <v/>
      </c>
      <c r="M25" s="288" t="str">
        <f>IF(C25="","",IF(LEFT(tbFerias[[#This Row],[Alerta De Vencimento]],5)="Menos","Agendar",tbFerias[[#This Row],[Alerta De Vencimento]]))</f>
        <v/>
      </c>
    </row>
    <row r="26" spans="2:13" ht="21.95" customHeight="1" x14ac:dyDescent="0.25">
      <c r="B26" s="204">
        <v>19</v>
      </c>
      <c r="C26" s="241" t="str">
        <f>IF(CadFun!D26="","",CadFun!D26)</f>
        <v/>
      </c>
      <c r="D26" s="92" t="str">
        <f>IF($C26="","",IFERROR(INDEX(tbFuncionarios[],MATCH($C26,tbFuncionarios[Nome],0),2),""))</f>
        <v/>
      </c>
      <c r="E26" s="92" t="str">
        <f>IF($C26="","",IFERROR(INDEX(tbFuncionarios[],MATCH($C26,tbFuncionarios[Nome],0),23),""))</f>
        <v/>
      </c>
      <c r="F26" s="221" t="str">
        <f>IF($C26="","",IFERROR(INDEX(tbFuncionarios[],MATCH($C26,tbFuncionarios[Nome],0),19),""))</f>
        <v/>
      </c>
      <c r="G26" s="221" t="str">
        <f>IF($C26="","",IFERROR(IF(INDEX(tbFuncionarios[],MATCH($C26,tbFuncionarios[Nome],0),20)=0,"",INDEX(tbFuncionarios[],MATCH($C26,tbFuncionarios[Nome],0),20)),""))</f>
        <v/>
      </c>
      <c r="H26" s="278" t="str">
        <f t="shared" si="0"/>
        <v/>
      </c>
      <c r="I26" s="287" t="str">
        <f>IF($C26="","",IFERROR(COUNTIFS(tbLanFerias[Matrícula],$D26,tbLanFerias[Data Início],"&gt;0"),0))</f>
        <v/>
      </c>
      <c r="J26" s="287" t="str">
        <f t="shared" ca="1" si="1"/>
        <v/>
      </c>
      <c r="K26" s="287" t="str">
        <f t="shared" ca="1" si="2"/>
        <v/>
      </c>
      <c r="L26" s="287" t="str">
        <f t="shared" ca="1" si="3"/>
        <v/>
      </c>
      <c r="M26" s="288" t="str">
        <f>IF(C26="","",IF(LEFT(tbFerias[[#This Row],[Alerta De Vencimento]],5)="Menos","Agendar",tbFerias[[#This Row],[Alerta De Vencimento]]))</f>
        <v/>
      </c>
    </row>
    <row r="27" spans="2:13" ht="21.95" customHeight="1" x14ac:dyDescent="0.25">
      <c r="B27" s="204">
        <v>20</v>
      </c>
      <c r="C27" s="241" t="str">
        <f>IF(CadFun!D27="","",CadFun!D27)</f>
        <v/>
      </c>
      <c r="D27" s="92" t="str">
        <f>IF($C27="","",IFERROR(INDEX(tbFuncionarios[],MATCH($C27,tbFuncionarios[Nome],0),2),""))</f>
        <v/>
      </c>
      <c r="E27" s="92" t="str">
        <f>IF($C27="","",IFERROR(INDEX(tbFuncionarios[],MATCH($C27,tbFuncionarios[Nome],0),23),""))</f>
        <v/>
      </c>
      <c r="F27" s="221" t="str">
        <f>IF($C27="","",IFERROR(INDEX(tbFuncionarios[],MATCH($C27,tbFuncionarios[Nome],0),19),""))</f>
        <v/>
      </c>
      <c r="G27" s="221" t="str">
        <f>IF($C27="","",IFERROR(IF(INDEX(tbFuncionarios[],MATCH($C27,tbFuncionarios[Nome],0),20)=0,"",INDEX(tbFuncionarios[],MATCH($C27,tbFuncionarios[Nome],0),20)),""))</f>
        <v/>
      </c>
      <c r="H27" s="278" t="str">
        <f t="shared" si="0"/>
        <v/>
      </c>
      <c r="I27" s="287" t="str">
        <f>IF($C27="","",IFERROR(COUNTIFS(tbLanFerias[Matrícula],$D27,tbLanFerias[Data Início],"&gt;0"),0))</f>
        <v/>
      </c>
      <c r="J27" s="287" t="str">
        <f t="shared" ca="1" si="1"/>
        <v/>
      </c>
      <c r="K27" s="287" t="str">
        <f t="shared" ca="1" si="2"/>
        <v/>
      </c>
      <c r="L27" s="287" t="str">
        <f t="shared" ca="1" si="3"/>
        <v/>
      </c>
      <c r="M27" s="288" t="str">
        <f>IF(C27="","",IF(LEFT(tbFerias[[#This Row],[Alerta De Vencimento]],5)="Menos","Agendar",tbFerias[[#This Row],[Alerta De Vencimento]]))</f>
        <v/>
      </c>
    </row>
    <row r="28" spans="2:13" ht="21.95" customHeight="1" x14ac:dyDescent="0.25">
      <c r="B28" s="204">
        <v>21</v>
      </c>
      <c r="C28" s="241" t="str">
        <f>IF(CadFun!D28="","",CadFun!D28)</f>
        <v/>
      </c>
      <c r="D28" s="92" t="str">
        <f>IF($C28="","",IFERROR(INDEX(tbFuncionarios[],MATCH($C28,tbFuncionarios[Nome],0),2),""))</f>
        <v/>
      </c>
      <c r="E28" s="92" t="str">
        <f>IF($C28="","",IFERROR(INDEX(tbFuncionarios[],MATCH($C28,tbFuncionarios[Nome],0),23),""))</f>
        <v/>
      </c>
      <c r="F28" s="221" t="str">
        <f>IF($C28="","",IFERROR(INDEX(tbFuncionarios[],MATCH($C28,tbFuncionarios[Nome],0),19),""))</f>
        <v/>
      </c>
      <c r="G28" s="221" t="str">
        <f>IF($C28="","",IFERROR(IF(INDEX(tbFuncionarios[],MATCH($C28,tbFuncionarios[Nome],0),20)=0,"",INDEX(tbFuncionarios[],MATCH($C28,tbFuncionarios[Nome],0),20)),""))</f>
        <v/>
      </c>
      <c r="H28" s="278" t="str">
        <f t="shared" si="0"/>
        <v/>
      </c>
      <c r="I28" s="287" t="str">
        <f>IF($C28="","",IFERROR(COUNTIFS(tbLanFerias[Matrícula],$D28,tbLanFerias[Data Início],"&gt;0"),0))</f>
        <v/>
      </c>
      <c r="J28" s="287" t="str">
        <f t="shared" ca="1" si="1"/>
        <v/>
      </c>
      <c r="K28" s="287" t="str">
        <f t="shared" ca="1" si="2"/>
        <v/>
      </c>
      <c r="L28" s="287" t="str">
        <f t="shared" ca="1" si="3"/>
        <v/>
      </c>
      <c r="M28" s="288" t="str">
        <f>IF(C28="","",IF(LEFT(tbFerias[[#This Row],[Alerta De Vencimento]],5)="Menos","Agendar",tbFerias[[#This Row],[Alerta De Vencimento]]))</f>
        <v/>
      </c>
    </row>
    <row r="29" spans="2:13" ht="21.95" customHeight="1" x14ac:dyDescent="0.25">
      <c r="B29" s="204">
        <v>22</v>
      </c>
      <c r="C29" s="241" t="str">
        <f>IF(CadFun!D29="","",CadFun!D29)</f>
        <v/>
      </c>
      <c r="D29" s="92" t="str">
        <f>IF($C29="","",IFERROR(INDEX(tbFuncionarios[],MATCH($C29,tbFuncionarios[Nome],0),2),""))</f>
        <v/>
      </c>
      <c r="E29" s="92" t="str">
        <f>IF($C29="","",IFERROR(INDEX(tbFuncionarios[],MATCH($C29,tbFuncionarios[Nome],0),23),""))</f>
        <v/>
      </c>
      <c r="F29" s="221" t="str">
        <f>IF($C29="","",IFERROR(INDEX(tbFuncionarios[],MATCH($C29,tbFuncionarios[Nome],0),19),""))</f>
        <v/>
      </c>
      <c r="G29" s="221" t="str">
        <f>IF($C29="","",IFERROR(IF(INDEX(tbFuncionarios[],MATCH($C29,tbFuncionarios[Nome],0),20)=0,"",INDEX(tbFuncionarios[],MATCH($C29,tbFuncionarios[Nome],0),20)),""))</f>
        <v/>
      </c>
      <c r="H29" s="278" t="str">
        <f t="shared" si="0"/>
        <v/>
      </c>
      <c r="I29" s="287" t="str">
        <f>IF($C29="","",IFERROR(COUNTIFS(tbLanFerias[Matrícula],$D29,tbLanFerias[Data Início],"&gt;0"),0))</f>
        <v/>
      </c>
      <c r="J29" s="287" t="str">
        <f t="shared" ca="1" si="1"/>
        <v/>
      </c>
      <c r="K29" s="287" t="str">
        <f t="shared" ca="1" si="2"/>
        <v/>
      </c>
      <c r="L29" s="287" t="str">
        <f t="shared" ca="1" si="3"/>
        <v/>
      </c>
      <c r="M29" s="288" t="str">
        <f>IF(C29="","",IF(LEFT(tbFerias[[#This Row],[Alerta De Vencimento]],5)="Menos","Agendar",tbFerias[[#This Row],[Alerta De Vencimento]]))</f>
        <v/>
      </c>
    </row>
    <row r="30" spans="2:13" ht="21.95" customHeight="1" x14ac:dyDescent="0.25">
      <c r="B30" s="204">
        <v>23</v>
      </c>
      <c r="C30" s="241" t="str">
        <f>IF(CadFun!D30="","",CadFun!D30)</f>
        <v/>
      </c>
      <c r="D30" s="92" t="str">
        <f>IF($C30="","",IFERROR(INDEX(tbFuncionarios[],MATCH($C30,tbFuncionarios[Nome],0),2),""))</f>
        <v/>
      </c>
      <c r="E30" s="92" t="str">
        <f>IF($C30="","",IFERROR(INDEX(tbFuncionarios[],MATCH($C30,tbFuncionarios[Nome],0),23),""))</f>
        <v/>
      </c>
      <c r="F30" s="221" t="str">
        <f>IF($C30="","",IFERROR(INDEX(tbFuncionarios[],MATCH($C30,tbFuncionarios[Nome],0),19),""))</f>
        <v/>
      </c>
      <c r="G30" s="221" t="str">
        <f>IF($C30="","",IFERROR(IF(INDEX(tbFuncionarios[],MATCH($C30,tbFuncionarios[Nome],0),20)=0,"",INDEX(tbFuncionarios[],MATCH($C30,tbFuncionarios[Nome],0),20)),""))</f>
        <v/>
      </c>
      <c r="H30" s="278" t="str">
        <f t="shared" si="0"/>
        <v/>
      </c>
      <c r="I30" s="287" t="str">
        <f>IF($C30="","",IFERROR(COUNTIFS(tbLanFerias[Matrícula],$D30,tbLanFerias[Data Início],"&gt;0"),0))</f>
        <v/>
      </c>
      <c r="J30" s="287" t="str">
        <f t="shared" ca="1" si="1"/>
        <v/>
      </c>
      <c r="K30" s="287" t="str">
        <f t="shared" ca="1" si="2"/>
        <v/>
      </c>
      <c r="L30" s="287" t="str">
        <f t="shared" ca="1" si="3"/>
        <v/>
      </c>
      <c r="M30" s="288" t="str">
        <f>IF(C30="","",IF(LEFT(tbFerias[[#This Row],[Alerta De Vencimento]],5)="Menos","Agendar",tbFerias[[#This Row],[Alerta De Vencimento]]))</f>
        <v/>
      </c>
    </row>
    <row r="31" spans="2:13" ht="21.95" customHeight="1" x14ac:dyDescent="0.25">
      <c r="B31" s="204">
        <v>24</v>
      </c>
      <c r="C31" s="241" t="str">
        <f>IF(CadFun!D31="","",CadFun!D31)</f>
        <v/>
      </c>
      <c r="D31" s="92" t="str">
        <f>IF($C31="","",IFERROR(INDEX(tbFuncionarios[],MATCH($C31,tbFuncionarios[Nome],0),2),""))</f>
        <v/>
      </c>
      <c r="E31" s="92" t="str">
        <f>IF($C31="","",IFERROR(INDEX(tbFuncionarios[],MATCH($C31,tbFuncionarios[Nome],0),23),""))</f>
        <v/>
      </c>
      <c r="F31" s="221" t="str">
        <f>IF($C31="","",IFERROR(INDEX(tbFuncionarios[],MATCH($C31,tbFuncionarios[Nome],0),19),""))</f>
        <v/>
      </c>
      <c r="G31" s="221" t="str">
        <f>IF($C31="","",IFERROR(IF(INDEX(tbFuncionarios[],MATCH($C31,tbFuncionarios[Nome],0),20)=0,"",INDEX(tbFuncionarios[],MATCH($C31,tbFuncionarios[Nome],0),20)),""))</f>
        <v/>
      </c>
      <c r="H31" s="278" t="str">
        <f t="shared" si="0"/>
        <v/>
      </c>
      <c r="I31" s="287" t="str">
        <f>IF($C31="","",IFERROR(COUNTIFS(tbLanFerias[Matrícula],$D31,tbLanFerias[Data Início],"&gt;0"),0))</f>
        <v/>
      </c>
      <c r="J31" s="287" t="str">
        <f t="shared" ca="1" si="1"/>
        <v/>
      </c>
      <c r="K31" s="287" t="str">
        <f t="shared" ca="1" si="2"/>
        <v/>
      </c>
      <c r="L31" s="287" t="str">
        <f t="shared" ca="1" si="3"/>
        <v/>
      </c>
      <c r="M31" s="288" t="str">
        <f>IF(C31="","",IF(LEFT(tbFerias[[#This Row],[Alerta De Vencimento]],5)="Menos","Agendar",tbFerias[[#This Row],[Alerta De Vencimento]]))</f>
        <v/>
      </c>
    </row>
    <row r="32" spans="2:13" ht="21.95" customHeight="1" x14ac:dyDescent="0.25">
      <c r="B32" s="204">
        <v>25</v>
      </c>
      <c r="C32" s="241" t="str">
        <f>IF(CadFun!D32="","",CadFun!D32)</f>
        <v/>
      </c>
      <c r="D32" s="92" t="str">
        <f>IF($C32="","",IFERROR(INDEX(tbFuncionarios[],MATCH($C32,tbFuncionarios[Nome],0),2),""))</f>
        <v/>
      </c>
      <c r="E32" s="92" t="str">
        <f>IF($C32="","",IFERROR(INDEX(tbFuncionarios[],MATCH($C32,tbFuncionarios[Nome],0),23),""))</f>
        <v/>
      </c>
      <c r="F32" s="221" t="str">
        <f>IF($C32="","",IFERROR(INDEX(tbFuncionarios[],MATCH($C32,tbFuncionarios[Nome],0),19),""))</f>
        <v/>
      </c>
      <c r="G32" s="221" t="str">
        <f>IF($C32="","",IFERROR(IF(INDEX(tbFuncionarios[],MATCH($C32,tbFuncionarios[Nome],0),20)=0,"",INDEX(tbFuncionarios[],MATCH($C32,tbFuncionarios[Nome],0),20)),""))</f>
        <v/>
      </c>
      <c r="H32" s="278" t="str">
        <f t="shared" si="0"/>
        <v/>
      </c>
      <c r="I32" s="287" t="str">
        <f>IF($C32="","",IFERROR(COUNTIFS(tbLanFerias[Matrícula],$D32,tbLanFerias[Data Início],"&gt;0"),0))</f>
        <v/>
      </c>
      <c r="J32" s="287" t="str">
        <f t="shared" ca="1" si="1"/>
        <v/>
      </c>
      <c r="K32" s="287" t="str">
        <f t="shared" ca="1" si="2"/>
        <v/>
      </c>
      <c r="L32" s="287" t="str">
        <f t="shared" ca="1" si="3"/>
        <v/>
      </c>
      <c r="M32" s="288" t="str">
        <f>IF(C32="","",IF(LEFT(tbFerias[[#This Row],[Alerta De Vencimento]],5)="Menos","Agendar",tbFerias[[#This Row],[Alerta De Vencimento]]))</f>
        <v/>
      </c>
    </row>
    <row r="33" spans="2:13" ht="21.95" customHeight="1" x14ac:dyDescent="0.25">
      <c r="B33" s="204">
        <v>26</v>
      </c>
      <c r="C33" s="241" t="str">
        <f>IF(CadFun!D33="","",CadFun!D33)</f>
        <v/>
      </c>
      <c r="D33" s="92" t="str">
        <f>IF($C33="","",IFERROR(INDEX(tbFuncionarios[],MATCH($C33,tbFuncionarios[Nome],0),2),""))</f>
        <v/>
      </c>
      <c r="E33" s="92" t="str">
        <f>IF($C33="","",IFERROR(INDEX(tbFuncionarios[],MATCH($C33,tbFuncionarios[Nome],0),23),""))</f>
        <v/>
      </c>
      <c r="F33" s="221" t="str">
        <f>IF($C33="","",IFERROR(INDEX(tbFuncionarios[],MATCH($C33,tbFuncionarios[Nome],0),19),""))</f>
        <v/>
      </c>
      <c r="G33" s="221" t="str">
        <f>IF($C33="","",IFERROR(IF(INDEX(tbFuncionarios[],MATCH($C33,tbFuncionarios[Nome],0),20)=0,"",INDEX(tbFuncionarios[],MATCH($C33,tbFuncionarios[Nome],0),20)),""))</f>
        <v/>
      </c>
      <c r="H33" s="278" t="str">
        <f t="shared" si="0"/>
        <v/>
      </c>
      <c r="I33" s="287" t="str">
        <f>IF($C33="","",IFERROR(COUNTIFS(tbLanFerias[Matrícula],$D33,tbLanFerias[Data Início],"&gt;0"),0))</f>
        <v/>
      </c>
      <c r="J33" s="287" t="str">
        <f t="shared" ca="1" si="1"/>
        <v/>
      </c>
      <c r="K33" s="287" t="str">
        <f t="shared" ca="1" si="2"/>
        <v/>
      </c>
      <c r="L33" s="287" t="str">
        <f t="shared" ca="1" si="3"/>
        <v/>
      </c>
      <c r="M33" s="288" t="str">
        <f>IF(C33="","",IF(LEFT(tbFerias[[#This Row],[Alerta De Vencimento]],5)="Menos","Agendar",tbFerias[[#This Row],[Alerta De Vencimento]]))</f>
        <v/>
      </c>
    </row>
    <row r="34" spans="2:13" ht="21.95" customHeight="1" x14ac:dyDescent="0.25">
      <c r="B34" s="204">
        <v>27</v>
      </c>
      <c r="C34" s="241" t="str">
        <f>IF(CadFun!D34="","",CadFun!D34)</f>
        <v/>
      </c>
      <c r="D34" s="92" t="str">
        <f>IF($C34="","",IFERROR(INDEX(tbFuncionarios[],MATCH($C34,tbFuncionarios[Nome],0),2),""))</f>
        <v/>
      </c>
      <c r="E34" s="92" t="str">
        <f>IF($C34="","",IFERROR(INDEX(tbFuncionarios[],MATCH($C34,tbFuncionarios[Nome],0),23),""))</f>
        <v/>
      </c>
      <c r="F34" s="221" t="str">
        <f>IF($C34="","",IFERROR(INDEX(tbFuncionarios[],MATCH($C34,tbFuncionarios[Nome],0),19),""))</f>
        <v/>
      </c>
      <c r="G34" s="221" t="str">
        <f>IF($C34="","",IFERROR(IF(INDEX(tbFuncionarios[],MATCH($C34,tbFuncionarios[Nome],0),20)=0,"",INDEX(tbFuncionarios[],MATCH($C34,tbFuncionarios[Nome],0),20)),""))</f>
        <v/>
      </c>
      <c r="H34" s="278" t="str">
        <f t="shared" si="0"/>
        <v/>
      </c>
      <c r="I34" s="287" t="str">
        <f>IF($C34="","",IFERROR(COUNTIFS(tbLanFerias[Matrícula],$D34,tbLanFerias[Data Início],"&gt;0"),0))</f>
        <v/>
      </c>
      <c r="J34" s="287" t="str">
        <f t="shared" ca="1" si="1"/>
        <v/>
      </c>
      <c r="K34" s="287" t="str">
        <f t="shared" ca="1" si="2"/>
        <v/>
      </c>
      <c r="L34" s="287" t="str">
        <f t="shared" ca="1" si="3"/>
        <v/>
      </c>
      <c r="M34" s="288" t="str">
        <f>IF(C34="","",IF(LEFT(tbFerias[[#This Row],[Alerta De Vencimento]],5)="Menos","Agendar",tbFerias[[#This Row],[Alerta De Vencimento]]))</f>
        <v/>
      </c>
    </row>
    <row r="35" spans="2:13" ht="21.95" customHeight="1" x14ac:dyDescent="0.25">
      <c r="B35" s="204">
        <v>28</v>
      </c>
      <c r="C35" s="241" t="str">
        <f>IF(CadFun!D35="","",CadFun!D35)</f>
        <v/>
      </c>
      <c r="D35" s="92" t="str">
        <f>IF($C35="","",IFERROR(INDEX(tbFuncionarios[],MATCH($C35,tbFuncionarios[Nome],0),2),""))</f>
        <v/>
      </c>
      <c r="E35" s="92" t="str">
        <f>IF($C35="","",IFERROR(INDEX(tbFuncionarios[],MATCH($C35,tbFuncionarios[Nome],0),23),""))</f>
        <v/>
      </c>
      <c r="F35" s="221" t="str">
        <f>IF($C35="","",IFERROR(INDEX(tbFuncionarios[],MATCH($C35,tbFuncionarios[Nome],0),19),""))</f>
        <v/>
      </c>
      <c r="G35" s="221" t="str">
        <f>IF($C35="","",IFERROR(IF(INDEX(tbFuncionarios[],MATCH($C35,tbFuncionarios[Nome],0),20)=0,"",INDEX(tbFuncionarios[],MATCH($C35,tbFuncionarios[Nome],0),20)),""))</f>
        <v/>
      </c>
      <c r="H35" s="278" t="str">
        <f t="shared" si="0"/>
        <v/>
      </c>
      <c r="I35" s="287" t="str">
        <f>IF($C35="","",IFERROR(COUNTIFS(tbLanFerias[Matrícula],$D35,tbLanFerias[Data Início],"&gt;0"),0))</f>
        <v/>
      </c>
      <c r="J35" s="287" t="str">
        <f t="shared" ca="1" si="1"/>
        <v/>
      </c>
      <c r="K35" s="287" t="str">
        <f t="shared" ca="1" si="2"/>
        <v/>
      </c>
      <c r="L35" s="287" t="str">
        <f t="shared" ca="1" si="3"/>
        <v/>
      </c>
      <c r="M35" s="288" t="str">
        <f>IF(C35="","",IF(LEFT(tbFerias[[#This Row],[Alerta De Vencimento]],5)="Menos","Agendar",tbFerias[[#This Row],[Alerta De Vencimento]]))</f>
        <v/>
      </c>
    </row>
    <row r="36" spans="2:13" ht="21.95" customHeight="1" x14ac:dyDescent="0.25">
      <c r="B36" s="204">
        <v>29</v>
      </c>
      <c r="C36" s="241" t="str">
        <f>IF(CadFun!D36="","",CadFun!D36)</f>
        <v/>
      </c>
      <c r="D36" s="92" t="str">
        <f>IF($C36="","",IFERROR(INDEX(tbFuncionarios[],MATCH($C36,tbFuncionarios[Nome],0),2),""))</f>
        <v/>
      </c>
      <c r="E36" s="92" t="str">
        <f>IF($C36="","",IFERROR(INDEX(tbFuncionarios[],MATCH($C36,tbFuncionarios[Nome],0),23),""))</f>
        <v/>
      </c>
      <c r="F36" s="221" t="str">
        <f>IF($C36="","",IFERROR(INDEX(tbFuncionarios[],MATCH($C36,tbFuncionarios[Nome],0),19),""))</f>
        <v/>
      </c>
      <c r="G36" s="221" t="str">
        <f>IF($C36="","",IFERROR(IF(INDEX(tbFuncionarios[],MATCH($C36,tbFuncionarios[Nome],0),20)=0,"",INDEX(tbFuncionarios[],MATCH($C36,tbFuncionarios[Nome],0),20)),""))</f>
        <v/>
      </c>
      <c r="H36" s="278" t="str">
        <f t="shared" si="0"/>
        <v/>
      </c>
      <c r="I36" s="287" t="str">
        <f>IF($C36="","",IFERROR(COUNTIFS(tbLanFerias[Matrícula],$D36,tbLanFerias[Data Início],"&gt;0"),0))</f>
        <v/>
      </c>
      <c r="J36" s="287" t="str">
        <f t="shared" ca="1" si="1"/>
        <v/>
      </c>
      <c r="K36" s="287" t="str">
        <f t="shared" ca="1" si="2"/>
        <v/>
      </c>
      <c r="L36" s="287" t="str">
        <f t="shared" ca="1" si="3"/>
        <v/>
      </c>
      <c r="M36" s="288" t="str">
        <f>IF(C36="","",IF(LEFT(tbFerias[[#This Row],[Alerta De Vencimento]],5)="Menos","Agendar",tbFerias[[#This Row],[Alerta De Vencimento]]))</f>
        <v/>
      </c>
    </row>
    <row r="37" spans="2:13" ht="21.95" customHeight="1" x14ac:dyDescent="0.25">
      <c r="B37" s="204">
        <v>30</v>
      </c>
      <c r="C37" s="241" t="str">
        <f>IF(CadFun!D37="","",CadFun!D37)</f>
        <v/>
      </c>
      <c r="D37" s="92" t="str">
        <f>IF($C37="","",IFERROR(INDEX(tbFuncionarios[],MATCH($C37,tbFuncionarios[Nome],0),2),""))</f>
        <v/>
      </c>
      <c r="E37" s="92" t="str">
        <f>IF($C37="","",IFERROR(INDEX(tbFuncionarios[],MATCH($C37,tbFuncionarios[Nome],0),23),""))</f>
        <v/>
      </c>
      <c r="F37" s="221" t="str">
        <f>IF($C37="","",IFERROR(INDEX(tbFuncionarios[],MATCH($C37,tbFuncionarios[Nome],0),19),""))</f>
        <v/>
      </c>
      <c r="G37" s="221" t="str">
        <f>IF($C37="","",IFERROR(IF(INDEX(tbFuncionarios[],MATCH($C37,tbFuncionarios[Nome],0),20)=0,"",INDEX(tbFuncionarios[],MATCH($C37,tbFuncionarios[Nome],0),20)),""))</f>
        <v/>
      </c>
      <c r="H37" s="278" t="str">
        <f t="shared" si="0"/>
        <v/>
      </c>
      <c r="I37" s="287" t="str">
        <f>IF($C37="","",IFERROR(COUNTIFS(tbLanFerias[Matrícula],$D37,tbLanFerias[Data Início],"&gt;0"),0))</f>
        <v/>
      </c>
      <c r="J37" s="287" t="str">
        <f t="shared" ca="1" si="1"/>
        <v/>
      </c>
      <c r="K37" s="287" t="str">
        <f t="shared" ca="1" si="2"/>
        <v/>
      </c>
      <c r="L37" s="287" t="str">
        <f t="shared" ca="1" si="3"/>
        <v/>
      </c>
      <c r="M37" s="288" t="str">
        <f>IF(C37="","",IF(LEFT(tbFerias[[#This Row],[Alerta De Vencimento]],5)="Menos","Agendar",tbFerias[[#This Row],[Alerta De Vencimento]]))</f>
        <v/>
      </c>
    </row>
    <row r="38" spans="2:13" ht="21.95" customHeight="1" x14ac:dyDescent="0.25">
      <c r="B38" s="204">
        <v>31</v>
      </c>
      <c r="C38" s="241" t="str">
        <f>IF(CadFun!D38="","",CadFun!D38)</f>
        <v/>
      </c>
      <c r="D38" s="92" t="str">
        <f>IF($C38="","",IFERROR(INDEX(tbFuncionarios[],MATCH($C38,tbFuncionarios[Nome],0),2),""))</f>
        <v/>
      </c>
      <c r="E38" s="92" t="str">
        <f>IF($C38="","",IFERROR(INDEX(tbFuncionarios[],MATCH($C38,tbFuncionarios[Nome],0),23),""))</f>
        <v/>
      </c>
      <c r="F38" s="221" t="str">
        <f>IF($C38="","",IFERROR(INDEX(tbFuncionarios[],MATCH($C38,tbFuncionarios[Nome],0),19),""))</f>
        <v/>
      </c>
      <c r="G38" s="221" t="str">
        <f>IF($C38="","",IFERROR(IF(INDEX(tbFuncionarios[],MATCH($C38,tbFuncionarios[Nome],0),20)=0,"",INDEX(tbFuncionarios[],MATCH($C38,tbFuncionarios[Nome],0),20)),""))</f>
        <v/>
      </c>
      <c r="H38" s="278" t="str">
        <f t="shared" si="0"/>
        <v/>
      </c>
      <c r="I38" s="287" t="str">
        <f>IF($C38="","",IFERROR(COUNTIFS(tbLanFerias[Matrícula],$D38,tbLanFerias[Data Início],"&gt;0"),0))</f>
        <v/>
      </c>
      <c r="J38" s="287" t="str">
        <f t="shared" ca="1" si="1"/>
        <v/>
      </c>
      <c r="K38" s="287" t="str">
        <f t="shared" ca="1" si="2"/>
        <v/>
      </c>
      <c r="L38" s="287" t="str">
        <f t="shared" ca="1" si="3"/>
        <v/>
      </c>
      <c r="M38" s="288" t="str">
        <f>IF(C38="","",IF(LEFT(tbFerias[[#This Row],[Alerta De Vencimento]],5)="Menos","Agendar",tbFerias[[#This Row],[Alerta De Vencimento]]))</f>
        <v/>
      </c>
    </row>
    <row r="39" spans="2:13" ht="21.95" customHeight="1" x14ac:dyDescent="0.25">
      <c r="B39" s="204">
        <v>32</v>
      </c>
      <c r="C39" s="241" t="str">
        <f>IF(CadFun!D39="","",CadFun!D39)</f>
        <v/>
      </c>
      <c r="D39" s="92" t="str">
        <f>IF($C39="","",IFERROR(INDEX(tbFuncionarios[],MATCH($C39,tbFuncionarios[Nome],0),2),""))</f>
        <v/>
      </c>
      <c r="E39" s="92" t="str">
        <f>IF($C39="","",IFERROR(INDEX(tbFuncionarios[],MATCH($C39,tbFuncionarios[Nome],0),23),""))</f>
        <v/>
      </c>
      <c r="F39" s="221" t="str">
        <f>IF($C39="","",IFERROR(INDEX(tbFuncionarios[],MATCH($C39,tbFuncionarios[Nome],0),19),""))</f>
        <v/>
      </c>
      <c r="G39" s="221" t="str">
        <f>IF($C39="","",IFERROR(IF(INDEX(tbFuncionarios[],MATCH($C39,tbFuncionarios[Nome],0),20)=0,"",INDEX(tbFuncionarios[],MATCH($C39,tbFuncionarios[Nome],0),20)),""))</f>
        <v/>
      </c>
      <c r="H39" s="278" t="str">
        <f t="shared" si="0"/>
        <v/>
      </c>
      <c r="I39" s="287" t="str">
        <f>IF($C39="","",IFERROR(COUNTIFS(tbLanFerias[Matrícula],$D39,tbLanFerias[Data Início],"&gt;0"),0))</f>
        <v/>
      </c>
      <c r="J39" s="287" t="str">
        <f t="shared" ca="1" si="1"/>
        <v/>
      </c>
      <c r="K39" s="287" t="str">
        <f t="shared" ca="1" si="2"/>
        <v/>
      </c>
      <c r="L39" s="287" t="str">
        <f t="shared" ca="1" si="3"/>
        <v/>
      </c>
      <c r="M39" s="288" t="str">
        <f>IF(C39="","",IF(LEFT(tbFerias[[#This Row],[Alerta De Vencimento]],5)="Menos","Agendar",tbFerias[[#This Row],[Alerta De Vencimento]]))</f>
        <v/>
      </c>
    </row>
    <row r="40" spans="2:13" ht="21.95" customHeight="1" x14ac:dyDescent="0.25">
      <c r="B40" s="204">
        <v>33</v>
      </c>
      <c r="C40" s="241" t="str">
        <f>IF(CadFun!D40="","",CadFun!D40)</f>
        <v/>
      </c>
      <c r="D40" s="92" t="str">
        <f>IF($C40="","",IFERROR(INDEX(tbFuncionarios[],MATCH($C40,tbFuncionarios[Nome],0),2),""))</f>
        <v/>
      </c>
      <c r="E40" s="92" t="str">
        <f>IF($C40="","",IFERROR(INDEX(tbFuncionarios[],MATCH($C40,tbFuncionarios[Nome],0),23),""))</f>
        <v/>
      </c>
      <c r="F40" s="221" t="str">
        <f>IF($C40="","",IFERROR(INDEX(tbFuncionarios[],MATCH($C40,tbFuncionarios[Nome],0),19),""))</f>
        <v/>
      </c>
      <c r="G40" s="221" t="str">
        <f>IF($C40="","",IFERROR(IF(INDEX(tbFuncionarios[],MATCH($C40,tbFuncionarios[Nome],0),20)=0,"",INDEX(tbFuncionarios[],MATCH($C40,tbFuncionarios[Nome],0),20)),""))</f>
        <v/>
      </c>
      <c r="H40" s="278" t="str">
        <f t="shared" si="0"/>
        <v/>
      </c>
      <c r="I40" s="287" t="str">
        <f>IF($C40="","",IFERROR(COUNTIFS(tbLanFerias[Matrícula],$D40,tbLanFerias[Data Início],"&gt;0"),0))</f>
        <v/>
      </c>
      <c r="J40" s="287" t="str">
        <f t="shared" ca="1" si="1"/>
        <v/>
      </c>
      <c r="K40" s="287" t="str">
        <f t="shared" ca="1" si="2"/>
        <v/>
      </c>
      <c r="L40" s="287" t="str">
        <f t="shared" ca="1" si="3"/>
        <v/>
      </c>
      <c r="M40" s="288" t="str">
        <f>IF(C40="","",IF(LEFT(tbFerias[[#This Row],[Alerta De Vencimento]],5)="Menos","Agendar",tbFerias[[#This Row],[Alerta De Vencimento]]))</f>
        <v/>
      </c>
    </row>
    <row r="41" spans="2:13" ht="21.95" customHeight="1" x14ac:dyDescent="0.25">
      <c r="B41" s="204">
        <v>34</v>
      </c>
      <c r="C41" s="241" t="str">
        <f>IF(CadFun!D41="","",CadFun!D41)</f>
        <v/>
      </c>
      <c r="D41" s="92" t="str">
        <f>IF($C41="","",IFERROR(INDEX(tbFuncionarios[],MATCH($C41,tbFuncionarios[Nome],0),2),""))</f>
        <v/>
      </c>
      <c r="E41" s="92" t="str">
        <f>IF($C41="","",IFERROR(INDEX(tbFuncionarios[],MATCH($C41,tbFuncionarios[Nome],0),23),""))</f>
        <v/>
      </c>
      <c r="F41" s="221" t="str">
        <f>IF($C41="","",IFERROR(INDEX(tbFuncionarios[],MATCH($C41,tbFuncionarios[Nome],0),19),""))</f>
        <v/>
      </c>
      <c r="G41" s="221" t="str">
        <f>IF($C41="","",IFERROR(IF(INDEX(tbFuncionarios[],MATCH($C41,tbFuncionarios[Nome],0),20)=0,"",INDEX(tbFuncionarios[],MATCH($C41,tbFuncionarios[Nome],0),20)),""))</f>
        <v/>
      </c>
      <c r="H41" s="278" t="str">
        <f t="shared" si="0"/>
        <v/>
      </c>
      <c r="I41" s="287" t="str">
        <f>IF($C41="","",IFERROR(COUNTIFS(tbLanFerias[Matrícula],$D41,tbLanFerias[Data Início],"&gt;0"),0))</f>
        <v/>
      </c>
      <c r="J41" s="287" t="str">
        <f t="shared" ca="1" si="1"/>
        <v/>
      </c>
      <c r="K41" s="287" t="str">
        <f t="shared" ca="1" si="2"/>
        <v/>
      </c>
      <c r="L41" s="287" t="str">
        <f t="shared" ca="1" si="3"/>
        <v/>
      </c>
      <c r="M41" s="288" t="str">
        <f>IF(C41="","",IF(LEFT(tbFerias[[#This Row],[Alerta De Vencimento]],5)="Menos","Agendar",tbFerias[[#This Row],[Alerta De Vencimento]]))</f>
        <v/>
      </c>
    </row>
    <row r="42" spans="2:13" ht="21.95" customHeight="1" x14ac:dyDescent="0.25">
      <c r="B42" s="204">
        <v>35</v>
      </c>
      <c r="C42" s="241" t="str">
        <f>IF(CadFun!D42="","",CadFun!D42)</f>
        <v/>
      </c>
      <c r="D42" s="92" t="str">
        <f>IF($C42="","",IFERROR(INDEX(tbFuncionarios[],MATCH($C42,tbFuncionarios[Nome],0),2),""))</f>
        <v/>
      </c>
      <c r="E42" s="92" t="str">
        <f>IF($C42="","",IFERROR(INDEX(tbFuncionarios[],MATCH($C42,tbFuncionarios[Nome],0),23),""))</f>
        <v/>
      </c>
      <c r="F42" s="221" t="str">
        <f>IF($C42="","",IFERROR(INDEX(tbFuncionarios[],MATCH($C42,tbFuncionarios[Nome],0),19),""))</f>
        <v/>
      </c>
      <c r="G42" s="221" t="str">
        <f>IF($C42="","",IFERROR(IF(INDEX(tbFuncionarios[],MATCH($C42,tbFuncionarios[Nome],0),20)=0,"",INDEX(tbFuncionarios[],MATCH($C42,tbFuncionarios[Nome],0),20)),""))</f>
        <v/>
      </c>
      <c r="H42" s="278" t="str">
        <f t="shared" si="0"/>
        <v/>
      </c>
      <c r="I42" s="287" t="str">
        <f>IF($C42="","",IFERROR(COUNTIFS(tbLanFerias[Matrícula],$D42,tbLanFerias[Data Início],"&gt;0"),0))</f>
        <v/>
      </c>
      <c r="J42" s="287" t="str">
        <f t="shared" ca="1" si="1"/>
        <v/>
      </c>
      <c r="K42" s="287" t="str">
        <f t="shared" ca="1" si="2"/>
        <v/>
      </c>
      <c r="L42" s="287" t="str">
        <f t="shared" ca="1" si="3"/>
        <v/>
      </c>
      <c r="M42" s="288" t="str">
        <f>IF(C42="","",IF(LEFT(tbFerias[[#This Row],[Alerta De Vencimento]],5)="Menos","Agendar",tbFerias[[#This Row],[Alerta De Vencimento]]))</f>
        <v/>
      </c>
    </row>
    <row r="43" spans="2:13" ht="21.95" customHeight="1" x14ac:dyDescent="0.25">
      <c r="B43" s="204">
        <v>36</v>
      </c>
      <c r="C43" s="241" t="str">
        <f>IF(CadFun!D43="","",CadFun!D43)</f>
        <v/>
      </c>
      <c r="D43" s="92" t="str">
        <f>IF($C43="","",IFERROR(INDEX(tbFuncionarios[],MATCH($C43,tbFuncionarios[Nome],0),2),""))</f>
        <v/>
      </c>
      <c r="E43" s="92" t="str">
        <f>IF($C43="","",IFERROR(INDEX(tbFuncionarios[],MATCH($C43,tbFuncionarios[Nome],0),23),""))</f>
        <v/>
      </c>
      <c r="F43" s="221" t="str">
        <f>IF($C43="","",IFERROR(INDEX(tbFuncionarios[],MATCH($C43,tbFuncionarios[Nome],0),19),""))</f>
        <v/>
      </c>
      <c r="G43" s="221" t="str">
        <f>IF($C43="","",IFERROR(IF(INDEX(tbFuncionarios[],MATCH($C43,tbFuncionarios[Nome],0),20)=0,"",INDEX(tbFuncionarios[],MATCH($C43,tbFuncionarios[Nome],0),20)),""))</f>
        <v/>
      </c>
      <c r="H43" s="278" t="str">
        <f t="shared" si="0"/>
        <v/>
      </c>
      <c r="I43" s="287" t="str">
        <f>IF($C43="","",IFERROR(COUNTIFS(tbLanFerias[Matrícula],$D43,tbLanFerias[Data Início],"&gt;0"),0))</f>
        <v/>
      </c>
      <c r="J43" s="287" t="str">
        <f t="shared" ca="1" si="1"/>
        <v/>
      </c>
      <c r="K43" s="287" t="str">
        <f t="shared" ca="1" si="2"/>
        <v/>
      </c>
      <c r="L43" s="287" t="str">
        <f t="shared" ca="1" si="3"/>
        <v/>
      </c>
      <c r="M43" s="288" t="str">
        <f>IF(C43="","",IF(LEFT(tbFerias[[#This Row],[Alerta De Vencimento]],5)="Menos","Agendar",tbFerias[[#This Row],[Alerta De Vencimento]]))</f>
        <v/>
      </c>
    </row>
    <row r="44" spans="2:13" ht="21.95" customHeight="1" x14ac:dyDescent="0.25">
      <c r="B44" s="204">
        <v>37</v>
      </c>
      <c r="C44" s="241" t="str">
        <f>IF(CadFun!D44="","",CadFun!D44)</f>
        <v/>
      </c>
      <c r="D44" s="92" t="str">
        <f>IF($C44="","",IFERROR(INDEX(tbFuncionarios[],MATCH($C44,tbFuncionarios[Nome],0),2),""))</f>
        <v/>
      </c>
      <c r="E44" s="92" t="str">
        <f>IF($C44="","",IFERROR(INDEX(tbFuncionarios[],MATCH($C44,tbFuncionarios[Nome],0),23),""))</f>
        <v/>
      </c>
      <c r="F44" s="221" t="str">
        <f>IF($C44="","",IFERROR(INDEX(tbFuncionarios[],MATCH($C44,tbFuncionarios[Nome],0),19),""))</f>
        <v/>
      </c>
      <c r="G44" s="221" t="str">
        <f>IF($C44="","",IFERROR(IF(INDEX(tbFuncionarios[],MATCH($C44,tbFuncionarios[Nome],0),20)=0,"",INDEX(tbFuncionarios[],MATCH($C44,tbFuncionarios[Nome],0),20)),""))</f>
        <v/>
      </c>
      <c r="H44" s="278" t="str">
        <f t="shared" si="0"/>
        <v/>
      </c>
      <c r="I44" s="287" t="str">
        <f>IF($C44="","",IFERROR(COUNTIFS(tbLanFerias[Matrícula],$D44,tbLanFerias[Data Início],"&gt;0"),0))</f>
        <v/>
      </c>
      <c r="J44" s="287" t="str">
        <f t="shared" ca="1" si="1"/>
        <v/>
      </c>
      <c r="K44" s="287" t="str">
        <f t="shared" ca="1" si="2"/>
        <v/>
      </c>
      <c r="L44" s="287" t="str">
        <f t="shared" ca="1" si="3"/>
        <v/>
      </c>
      <c r="M44" s="288" t="str">
        <f>IF(C44="","",IF(LEFT(tbFerias[[#This Row],[Alerta De Vencimento]],5)="Menos","Agendar",tbFerias[[#This Row],[Alerta De Vencimento]]))</f>
        <v/>
      </c>
    </row>
    <row r="45" spans="2:13" ht="21.95" customHeight="1" x14ac:dyDescent="0.25">
      <c r="B45" s="204">
        <v>38</v>
      </c>
      <c r="C45" s="241" t="str">
        <f>IF(CadFun!D45="","",CadFun!D45)</f>
        <v/>
      </c>
      <c r="D45" s="92" t="str">
        <f>IF($C45="","",IFERROR(INDEX(tbFuncionarios[],MATCH($C45,tbFuncionarios[Nome],0),2),""))</f>
        <v/>
      </c>
      <c r="E45" s="92" t="str">
        <f>IF($C45="","",IFERROR(INDEX(tbFuncionarios[],MATCH($C45,tbFuncionarios[Nome],0),23),""))</f>
        <v/>
      </c>
      <c r="F45" s="221" t="str">
        <f>IF($C45="","",IFERROR(INDEX(tbFuncionarios[],MATCH($C45,tbFuncionarios[Nome],0),19),""))</f>
        <v/>
      </c>
      <c r="G45" s="221" t="str">
        <f>IF($C45="","",IFERROR(IF(INDEX(tbFuncionarios[],MATCH($C45,tbFuncionarios[Nome],0),20)=0,"",INDEX(tbFuncionarios[],MATCH($C45,tbFuncionarios[Nome],0),20)),""))</f>
        <v/>
      </c>
      <c r="H45" s="278" t="str">
        <f t="shared" si="0"/>
        <v/>
      </c>
      <c r="I45" s="287" t="str">
        <f>IF($C45="","",IFERROR(COUNTIFS(tbLanFerias[Matrícula],$D45,tbLanFerias[Data Início],"&gt;0"),0))</f>
        <v/>
      </c>
      <c r="J45" s="287" t="str">
        <f t="shared" ca="1" si="1"/>
        <v/>
      </c>
      <c r="K45" s="287" t="str">
        <f t="shared" ca="1" si="2"/>
        <v/>
      </c>
      <c r="L45" s="287" t="str">
        <f t="shared" ca="1" si="3"/>
        <v/>
      </c>
      <c r="M45" s="288" t="str">
        <f>IF(C45="","",IF(LEFT(tbFerias[[#This Row],[Alerta De Vencimento]],5)="Menos","Agendar",tbFerias[[#This Row],[Alerta De Vencimento]]))</f>
        <v/>
      </c>
    </row>
    <row r="46" spans="2:13" ht="21.95" customHeight="1" x14ac:dyDescent="0.25">
      <c r="B46" s="204">
        <v>39</v>
      </c>
      <c r="C46" s="241" t="str">
        <f>IF(CadFun!D46="","",CadFun!D46)</f>
        <v/>
      </c>
      <c r="D46" s="92" t="str">
        <f>IF($C46="","",IFERROR(INDEX(tbFuncionarios[],MATCH($C46,tbFuncionarios[Nome],0),2),""))</f>
        <v/>
      </c>
      <c r="E46" s="92" t="str">
        <f>IF($C46="","",IFERROR(INDEX(tbFuncionarios[],MATCH($C46,tbFuncionarios[Nome],0),23),""))</f>
        <v/>
      </c>
      <c r="F46" s="221" t="str">
        <f>IF($C46="","",IFERROR(INDEX(tbFuncionarios[],MATCH($C46,tbFuncionarios[Nome],0),19),""))</f>
        <v/>
      </c>
      <c r="G46" s="221" t="str">
        <f>IF($C46="","",IFERROR(IF(INDEX(tbFuncionarios[],MATCH($C46,tbFuncionarios[Nome],0),20)=0,"",INDEX(tbFuncionarios[],MATCH($C46,tbFuncionarios[Nome],0),20)),""))</f>
        <v/>
      </c>
      <c r="H46" s="278" t="str">
        <f t="shared" si="0"/>
        <v/>
      </c>
      <c r="I46" s="287" t="str">
        <f>IF($C46="","",IFERROR(COUNTIFS(tbLanFerias[Matrícula],$D46,tbLanFerias[Data Início],"&gt;0"),0))</f>
        <v/>
      </c>
      <c r="J46" s="287" t="str">
        <f t="shared" ca="1" si="1"/>
        <v/>
      </c>
      <c r="K46" s="287" t="str">
        <f t="shared" ca="1" si="2"/>
        <v/>
      </c>
      <c r="L46" s="287" t="str">
        <f t="shared" ca="1" si="3"/>
        <v/>
      </c>
      <c r="M46" s="288" t="str">
        <f>IF(C46="","",IF(LEFT(tbFerias[[#This Row],[Alerta De Vencimento]],5)="Menos","Agendar",tbFerias[[#This Row],[Alerta De Vencimento]]))</f>
        <v/>
      </c>
    </row>
    <row r="47" spans="2:13" ht="21.95" customHeight="1" x14ac:dyDescent="0.25">
      <c r="B47" s="204">
        <v>40</v>
      </c>
      <c r="C47" s="241" t="str">
        <f>IF(CadFun!D47="","",CadFun!D47)</f>
        <v/>
      </c>
      <c r="D47" s="92" t="str">
        <f>IF($C47="","",IFERROR(INDEX(tbFuncionarios[],MATCH($C47,tbFuncionarios[Nome],0),2),""))</f>
        <v/>
      </c>
      <c r="E47" s="92" t="str">
        <f>IF($C47="","",IFERROR(INDEX(tbFuncionarios[],MATCH($C47,tbFuncionarios[Nome],0),23),""))</f>
        <v/>
      </c>
      <c r="F47" s="221" t="str">
        <f>IF($C47="","",IFERROR(INDEX(tbFuncionarios[],MATCH($C47,tbFuncionarios[Nome],0),19),""))</f>
        <v/>
      </c>
      <c r="G47" s="221" t="str">
        <f>IF($C47="","",IFERROR(IF(INDEX(tbFuncionarios[],MATCH($C47,tbFuncionarios[Nome],0),20)=0,"",INDEX(tbFuncionarios[],MATCH($C47,tbFuncionarios[Nome],0),20)),""))</f>
        <v/>
      </c>
      <c r="H47" s="278" t="str">
        <f t="shared" si="0"/>
        <v/>
      </c>
      <c r="I47" s="287" t="str">
        <f>IF($C47="","",IFERROR(COUNTIFS(tbLanFerias[Matrícula],$D47,tbLanFerias[Data Início],"&gt;0"),0))</f>
        <v/>
      </c>
      <c r="J47" s="287" t="str">
        <f t="shared" ca="1" si="1"/>
        <v/>
      </c>
      <c r="K47" s="287" t="str">
        <f t="shared" ca="1" si="2"/>
        <v/>
      </c>
      <c r="L47" s="287" t="str">
        <f t="shared" ca="1" si="3"/>
        <v/>
      </c>
      <c r="M47" s="288" t="str">
        <f>IF(C47="","",IF(LEFT(tbFerias[[#This Row],[Alerta De Vencimento]],5)="Menos","Agendar",tbFerias[[#This Row],[Alerta De Vencimento]]))</f>
        <v/>
      </c>
    </row>
    <row r="48" spans="2:13" ht="21.95" customHeight="1" x14ac:dyDescent="0.25">
      <c r="B48" s="204">
        <v>41</v>
      </c>
      <c r="C48" s="241" t="str">
        <f>IF(CadFun!D48="","",CadFun!D48)</f>
        <v/>
      </c>
      <c r="D48" s="92" t="str">
        <f>IF($C48="","",IFERROR(INDEX(tbFuncionarios[],MATCH($C48,tbFuncionarios[Nome],0),2),""))</f>
        <v/>
      </c>
      <c r="E48" s="92" t="str">
        <f>IF($C48="","",IFERROR(INDEX(tbFuncionarios[],MATCH($C48,tbFuncionarios[Nome],0),23),""))</f>
        <v/>
      </c>
      <c r="F48" s="221" t="str">
        <f>IF($C48="","",IFERROR(INDEX(tbFuncionarios[],MATCH($C48,tbFuncionarios[Nome],0),19),""))</f>
        <v/>
      </c>
      <c r="G48" s="221" t="str">
        <f>IF($C48="","",IFERROR(IF(INDEX(tbFuncionarios[],MATCH($C48,tbFuncionarios[Nome],0),20)=0,"",INDEX(tbFuncionarios[],MATCH($C48,tbFuncionarios[Nome],0),20)),""))</f>
        <v/>
      </c>
      <c r="H48" s="278" t="str">
        <f t="shared" si="0"/>
        <v/>
      </c>
      <c r="I48" s="287" t="str">
        <f>IF($C48="","",IFERROR(COUNTIFS(tbLanFerias[Matrícula],$D48,tbLanFerias[Data Início],"&gt;0"),0))</f>
        <v/>
      </c>
      <c r="J48" s="287" t="str">
        <f t="shared" ca="1" si="1"/>
        <v/>
      </c>
      <c r="K48" s="287" t="str">
        <f t="shared" ca="1" si="2"/>
        <v/>
      </c>
      <c r="L48" s="287" t="str">
        <f t="shared" ca="1" si="3"/>
        <v/>
      </c>
      <c r="M48" s="288" t="str">
        <f>IF(C48="","",IF(LEFT(tbFerias[[#This Row],[Alerta De Vencimento]],5)="Menos","Agendar",tbFerias[[#This Row],[Alerta De Vencimento]]))</f>
        <v/>
      </c>
    </row>
    <row r="49" spans="2:13" ht="21.95" customHeight="1" x14ac:dyDescent="0.25">
      <c r="B49" s="204">
        <v>42</v>
      </c>
      <c r="C49" s="241" t="str">
        <f>IF(CadFun!D49="","",CadFun!D49)</f>
        <v/>
      </c>
      <c r="D49" s="92" t="str">
        <f>IF($C49="","",IFERROR(INDEX(tbFuncionarios[],MATCH($C49,tbFuncionarios[Nome],0),2),""))</f>
        <v/>
      </c>
      <c r="E49" s="92" t="str">
        <f>IF($C49="","",IFERROR(INDEX(tbFuncionarios[],MATCH($C49,tbFuncionarios[Nome],0),23),""))</f>
        <v/>
      </c>
      <c r="F49" s="221" t="str">
        <f>IF($C49="","",IFERROR(INDEX(tbFuncionarios[],MATCH($C49,tbFuncionarios[Nome],0),19),""))</f>
        <v/>
      </c>
      <c r="G49" s="221" t="str">
        <f>IF($C49="","",IFERROR(IF(INDEX(tbFuncionarios[],MATCH($C49,tbFuncionarios[Nome],0),20)=0,"",INDEX(tbFuncionarios[],MATCH($C49,tbFuncionarios[Nome],0),20)),""))</f>
        <v/>
      </c>
      <c r="H49" s="278" t="str">
        <f t="shared" si="0"/>
        <v/>
      </c>
      <c r="I49" s="287" t="str">
        <f>IF($C49="","",IFERROR(COUNTIFS(tbLanFerias[Matrícula],$D49,tbLanFerias[Data Início],"&gt;0"),0))</f>
        <v/>
      </c>
      <c r="J49" s="287" t="str">
        <f t="shared" ca="1" si="1"/>
        <v/>
      </c>
      <c r="K49" s="287" t="str">
        <f t="shared" ca="1" si="2"/>
        <v/>
      </c>
      <c r="L49" s="287" t="str">
        <f t="shared" ca="1" si="3"/>
        <v/>
      </c>
      <c r="M49" s="288" t="str">
        <f>IF(C49="","",IF(LEFT(tbFerias[[#This Row],[Alerta De Vencimento]],5)="Menos","Agendar",tbFerias[[#This Row],[Alerta De Vencimento]]))</f>
        <v/>
      </c>
    </row>
    <row r="50" spans="2:13" ht="21.95" customHeight="1" x14ac:dyDescent="0.25">
      <c r="B50" s="204">
        <v>43</v>
      </c>
      <c r="C50" s="241" t="str">
        <f>IF(CadFun!D50="","",CadFun!D50)</f>
        <v/>
      </c>
      <c r="D50" s="92" t="str">
        <f>IF($C50="","",IFERROR(INDEX(tbFuncionarios[],MATCH($C50,tbFuncionarios[Nome],0),2),""))</f>
        <v/>
      </c>
      <c r="E50" s="92" t="str">
        <f>IF($C50="","",IFERROR(INDEX(tbFuncionarios[],MATCH($C50,tbFuncionarios[Nome],0),23),""))</f>
        <v/>
      </c>
      <c r="F50" s="221" t="str">
        <f>IF($C50="","",IFERROR(INDEX(tbFuncionarios[],MATCH($C50,tbFuncionarios[Nome],0),19),""))</f>
        <v/>
      </c>
      <c r="G50" s="221" t="str">
        <f>IF($C50="","",IFERROR(IF(INDEX(tbFuncionarios[],MATCH($C50,tbFuncionarios[Nome],0),20)=0,"",INDEX(tbFuncionarios[],MATCH($C50,tbFuncionarios[Nome],0),20)),""))</f>
        <v/>
      </c>
      <c r="H50" s="278" t="str">
        <f t="shared" si="0"/>
        <v/>
      </c>
      <c r="I50" s="287" t="str">
        <f>IF($C50="","",IFERROR(COUNTIFS(tbLanFerias[Matrícula],$D50,tbLanFerias[Data Início],"&gt;0"),0))</f>
        <v/>
      </c>
      <c r="J50" s="287" t="str">
        <f t="shared" ca="1" si="1"/>
        <v/>
      </c>
      <c r="K50" s="287" t="str">
        <f t="shared" ca="1" si="2"/>
        <v/>
      </c>
      <c r="L50" s="287" t="str">
        <f t="shared" ca="1" si="3"/>
        <v/>
      </c>
      <c r="M50" s="288" t="str">
        <f>IF(C50="","",IF(LEFT(tbFerias[[#This Row],[Alerta De Vencimento]],5)="Menos","Agendar",tbFerias[[#This Row],[Alerta De Vencimento]]))</f>
        <v/>
      </c>
    </row>
    <row r="51" spans="2:13" ht="21.95" customHeight="1" x14ac:dyDescent="0.25">
      <c r="B51" s="204">
        <v>44</v>
      </c>
      <c r="C51" s="241" t="str">
        <f>IF(CadFun!D51="","",CadFun!D51)</f>
        <v/>
      </c>
      <c r="D51" s="92" t="str">
        <f>IF($C51="","",IFERROR(INDEX(tbFuncionarios[],MATCH($C51,tbFuncionarios[Nome],0),2),""))</f>
        <v/>
      </c>
      <c r="E51" s="92" t="str">
        <f>IF($C51="","",IFERROR(INDEX(tbFuncionarios[],MATCH($C51,tbFuncionarios[Nome],0),23),""))</f>
        <v/>
      </c>
      <c r="F51" s="221" t="str">
        <f>IF($C51="","",IFERROR(INDEX(tbFuncionarios[],MATCH($C51,tbFuncionarios[Nome],0),19),""))</f>
        <v/>
      </c>
      <c r="G51" s="221" t="str">
        <f>IF($C51="","",IFERROR(IF(INDEX(tbFuncionarios[],MATCH($C51,tbFuncionarios[Nome],0),20)=0,"",INDEX(tbFuncionarios[],MATCH($C51,tbFuncionarios[Nome],0),20)),""))</f>
        <v/>
      </c>
      <c r="H51" s="278" t="str">
        <f t="shared" si="0"/>
        <v/>
      </c>
      <c r="I51" s="287" t="str">
        <f>IF($C51="","",IFERROR(COUNTIFS(tbLanFerias[Matrícula],$D51,tbLanFerias[Data Início],"&gt;0"),0))</f>
        <v/>
      </c>
      <c r="J51" s="287" t="str">
        <f t="shared" ca="1" si="1"/>
        <v/>
      </c>
      <c r="K51" s="287" t="str">
        <f t="shared" ca="1" si="2"/>
        <v/>
      </c>
      <c r="L51" s="287" t="str">
        <f t="shared" ca="1" si="3"/>
        <v/>
      </c>
      <c r="M51" s="288" t="str">
        <f>IF(C51="","",IF(LEFT(tbFerias[[#This Row],[Alerta De Vencimento]],5)="Menos","Agendar",tbFerias[[#This Row],[Alerta De Vencimento]]))</f>
        <v/>
      </c>
    </row>
    <row r="52" spans="2:13" ht="21.95" customHeight="1" x14ac:dyDescent="0.25">
      <c r="B52" s="204">
        <v>45</v>
      </c>
      <c r="C52" s="241" t="str">
        <f>IF(CadFun!D52="","",CadFun!D52)</f>
        <v/>
      </c>
      <c r="D52" s="92" t="str">
        <f>IF($C52="","",IFERROR(INDEX(tbFuncionarios[],MATCH($C52,tbFuncionarios[Nome],0),2),""))</f>
        <v/>
      </c>
      <c r="E52" s="92" t="str">
        <f>IF($C52="","",IFERROR(INDEX(tbFuncionarios[],MATCH($C52,tbFuncionarios[Nome],0),23),""))</f>
        <v/>
      </c>
      <c r="F52" s="221" t="str">
        <f>IF($C52="","",IFERROR(INDEX(tbFuncionarios[],MATCH($C52,tbFuncionarios[Nome],0),19),""))</f>
        <v/>
      </c>
      <c r="G52" s="221" t="str">
        <f>IF($C52="","",IFERROR(IF(INDEX(tbFuncionarios[],MATCH($C52,tbFuncionarios[Nome],0),20)=0,"",INDEX(tbFuncionarios[],MATCH($C52,tbFuncionarios[Nome],0),20)),""))</f>
        <v/>
      </c>
      <c r="H52" s="278" t="str">
        <f t="shared" si="0"/>
        <v/>
      </c>
      <c r="I52" s="287" t="str">
        <f>IF($C52="","",IFERROR(COUNTIFS(tbLanFerias[Matrícula],$D52,tbLanFerias[Data Início],"&gt;0"),0))</f>
        <v/>
      </c>
      <c r="J52" s="287" t="str">
        <f t="shared" ca="1" si="1"/>
        <v/>
      </c>
      <c r="K52" s="287" t="str">
        <f t="shared" ca="1" si="2"/>
        <v/>
      </c>
      <c r="L52" s="287" t="str">
        <f t="shared" ca="1" si="3"/>
        <v/>
      </c>
      <c r="M52" s="288" t="str">
        <f>IF(C52="","",IF(LEFT(tbFerias[[#This Row],[Alerta De Vencimento]],5)="Menos","Agendar",tbFerias[[#This Row],[Alerta De Vencimento]]))</f>
        <v/>
      </c>
    </row>
    <row r="53" spans="2:13" ht="21.95" customHeight="1" x14ac:dyDescent="0.25">
      <c r="B53" s="204">
        <v>46</v>
      </c>
      <c r="C53" s="241" t="str">
        <f>IF(CadFun!D53="","",CadFun!D53)</f>
        <v/>
      </c>
      <c r="D53" s="92" t="str">
        <f>IF($C53="","",IFERROR(INDEX(tbFuncionarios[],MATCH($C53,tbFuncionarios[Nome],0),2),""))</f>
        <v/>
      </c>
      <c r="E53" s="92" t="str">
        <f>IF($C53="","",IFERROR(INDEX(tbFuncionarios[],MATCH($C53,tbFuncionarios[Nome],0),23),""))</f>
        <v/>
      </c>
      <c r="F53" s="221" t="str">
        <f>IF($C53="","",IFERROR(INDEX(tbFuncionarios[],MATCH($C53,tbFuncionarios[Nome],0),19),""))</f>
        <v/>
      </c>
      <c r="G53" s="221" t="str">
        <f>IF($C53="","",IFERROR(IF(INDEX(tbFuncionarios[],MATCH($C53,tbFuncionarios[Nome],0),20)=0,"",INDEX(tbFuncionarios[],MATCH($C53,tbFuncionarios[Nome],0),20)),""))</f>
        <v/>
      </c>
      <c r="H53" s="278" t="str">
        <f t="shared" si="0"/>
        <v/>
      </c>
      <c r="I53" s="287" t="str">
        <f>IF($C53="","",IFERROR(COUNTIFS(tbLanFerias[Matrícula],$D53,tbLanFerias[Data Início],"&gt;0"),0))</f>
        <v/>
      </c>
      <c r="J53" s="287" t="str">
        <f t="shared" ca="1" si="1"/>
        <v/>
      </c>
      <c r="K53" s="287" t="str">
        <f t="shared" ca="1" si="2"/>
        <v/>
      </c>
      <c r="L53" s="287" t="str">
        <f t="shared" ca="1" si="3"/>
        <v/>
      </c>
      <c r="M53" s="288" t="str">
        <f>IF(C53="","",IF(LEFT(tbFerias[[#This Row],[Alerta De Vencimento]],5)="Menos","Agendar",tbFerias[[#This Row],[Alerta De Vencimento]]))</f>
        <v/>
      </c>
    </row>
    <row r="54" spans="2:13" ht="21.95" customHeight="1" x14ac:dyDescent="0.25">
      <c r="B54" s="204">
        <v>47</v>
      </c>
      <c r="C54" s="241" t="str">
        <f>IF(CadFun!D54="","",CadFun!D54)</f>
        <v/>
      </c>
      <c r="D54" s="92" t="str">
        <f>IF($C54="","",IFERROR(INDEX(tbFuncionarios[],MATCH($C54,tbFuncionarios[Nome],0),2),""))</f>
        <v/>
      </c>
      <c r="E54" s="92" t="str">
        <f>IF($C54="","",IFERROR(INDEX(tbFuncionarios[],MATCH($C54,tbFuncionarios[Nome],0),23),""))</f>
        <v/>
      </c>
      <c r="F54" s="221" t="str">
        <f>IF($C54="","",IFERROR(INDEX(tbFuncionarios[],MATCH($C54,tbFuncionarios[Nome],0),19),""))</f>
        <v/>
      </c>
      <c r="G54" s="221" t="str">
        <f>IF($C54="","",IFERROR(IF(INDEX(tbFuncionarios[],MATCH($C54,tbFuncionarios[Nome],0),20)=0,"",INDEX(tbFuncionarios[],MATCH($C54,tbFuncionarios[Nome],0),20)),""))</f>
        <v/>
      </c>
      <c r="H54" s="278" t="str">
        <f t="shared" si="0"/>
        <v/>
      </c>
      <c r="I54" s="287" t="str">
        <f>IF($C54="","",IFERROR(COUNTIFS(tbLanFerias[Matrícula],$D54,tbLanFerias[Data Início],"&gt;0"),0))</f>
        <v/>
      </c>
      <c r="J54" s="287" t="str">
        <f t="shared" ca="1" si="1"/>
        <v/>
      </c>
      <c r="K54" s="287" t="str">
        <f t="shared" ca="1" si="2"/>
        <v/>
      </c>
      <c r="L54" s="287" t="str">
        <f t="shared" ca="1" si="3"/>
        <v/>
      </c>
      <c r="M54" s="288" t="str">
        <f>IF(C54="","",IF(LEFT(tbFerias[[#This Row],[Alerta De Vencimento]],5)="Menos","Agendar",tbFerias[[#This Row],[Alerta De Vencimento]]))</f>
        <v/>
      </c>
    </row>
    <row r="55" spans="2:13" ht="21.95" customHeight="1" x14ac:dyDescent="0.25">
      <c r="B55" s="204">
        <v>48</v>
      </c>
      <c r="C55" s="241" t="str">
        <f>IF(CadFun!D55="","",CadFun!D55)</f>
        <v/>
      </c>
      <c r="D55" s="92" t="str">
        <f>IF($C55="","",IFERROR(INDEX(tbFuncionarios[],MATCH($C55,tbFuncionarios[Nome],0),2),""))</f>
        <v/>
      </c>
      <c r="E55" s="92" t="str">
        <f>IF($C55="","",IFERROR(INDEX(tbFuncionarios[],MATCH($C55,tbFuncionarios[Nome],0),23),""))</f>
        <v/>
      </c>
      <c r="F55" s="221" t="str">
        <f>IF($C55="","",IFERROR(INDEX(tbFuncionarios[],MATCH($C55,tbFuncionarios[Nome],0),19),""))</f>
        <v/>
      </c>
      <c r="G55" s="221" t="str">
        <f>IF($C55="","",IFERROR(IF(INDEX(tbFuncionarios[],MATCH($C55,tbFuncionarios[Nome],0),20)=0,"",INDEX(tbFuncionarios[],MATCH($C55,tbFuncionarios[Nome],0),20)),""))</f>
        <v/>
      </c>
      <c r="H55" s="278" t="str">
        <f t="shared" si="0"/>
        <v/>
      </c>
      <c r="I55" s="287" t="str">
        <f>IF($C55="","",IFERROR(COUNTIFS(tbLanFerias[Matrícula],$D55,tbLanFerias[Data Início],"&gt;0"),0))</f>
        <v/>
      </c>
      <c r="J55" s="287" t="str">
        <f t="shared" ca="1" si="1"/>
        <v/>
      </c>
      <c r="K55" s="287" t="str">
        <f t="shared" ca="1" si="2"/>
        <v/>
      </c>
      <c r="L55" s="287" t="str">
        <f t="shared" ca="1" si="3"/>
        <v/>
      </c>
      <c r="M55" s="288" t="str">
        <f>IF(C55="","",IF(LEFT(tbFerias[[#This Row],[Alerta De Vencimento]],5)="Menos","Agendar",tbFerias[[#This Row],[Alerta De Vencimento]]))</f>
        <v/>
      </c>
    </row>
    <row r="56" spans="2:13" ht="21.95" customHeight="1" x14ac:dyDescent="0.25">
      <c r="B56" s="204">
        <v>49</v>
      </c>
      <c r="C56" s="241" t="str">
        <f>IF(CadFun!D56="","",CadFun!D56)</f>
        <v/>
      </c>
      <c r="D56" s="92" t="str">
        <f>IF($C56="","",IFERROR(INDEX(tbFuncionarios[],MATCH($C56,tbFuncionarios[Nome],0),2),""))</f>
        <v/>
      </c>
      <c r="E56" s="92" t="str">
        <f>IF($C56="","",IFERROR(INDEX(tbFuncionarios[],MATCH($C56,tbFuncionarios[Nome],0),23),""))</f>
        <v/>
      </c>
      <c r="F56" s="221" t="str">
        <f>IF($C56="","",IFERROR(INDEX(tbFuncionarios[],MATCH($C56,tbFuncionarios[Nome],0),19),""))</f>
        <v/>
      </c>
      <c r="G56" s="221" t="str">
        <f>IF($C56="","",IFERROR(IF(INDEX(tbFuncionarios[],MATCH($C56,tbFuncionarios[Nome],0),20)=0,"",INDEX(tbFuncionarios[],MATCH($C56,tbFuncionarios[Nome],0),20)),""))</f>
        <v/>
      </c>
      <c r="H56" s="278" t="str">
        <f t="shared" si="0"/>
        <v/>
      </c>
      <c r="I56" s="287" t="str">
        <f>IF($C56="","",IFERROR(COUNTIFS(tbLanFerias[Matrícula],$D56,tbLanFerias[Data Início],"&gt;0"),0))</f>
        <v/>
      </c>
      <c r="J56" s="287" t="str">
        <f t="shared" ca="1" si="1"/>
        <v/>
      </c>
      <c r="K56" s="287" t="str">
        <f t="shared" ca="1" si="2"/>
        <v/>
      </c>
      <c r="L56" s="287" t="str">
        <f t="shared" ca="1" si="3"/>
        <v/>
      </c>
      <c r="M56" s="288" t="str">
        <f>IF(C56="","",IF(LEFT(tbFerias[[#This Row],[Alerta De Vencimento]],5)="Menos","Agendar",tbFerias[[#This Row],[Alerta De Vencimento]]))</f>
        <v/>
      </c>
    </row>
    <row r="57" spans="2:13" ht="21.95" customHeight="1" x14ac:dyDescent="0.25">
      <c r="B57" s="204">
        <v>50</v>
      </c>
      <c r="C57" s="241" t="str">
        <f>IF(CadFun!D57="","",CadFun!D57)</f>
        <v/>
      </c>
      <c r="D57" s="92" t="str">
        <f>IF($C57="","",IFERROR(INDEX(tbFuncionarios[],MATCH($C57,tbFuncionarios[Nome],0),2),""))</f>
        <v/>
      </c>
      <c r="E57" s="92" t="str">
        <f>IF($C57="","",IFERROR(INDEX(tbFuncionarios[],MATCH($C57,tbFuncionarios[Nome],0),23),""))</f>
        <v/>
      </c>
      <c r="F57" s="221" t="str">
        <f>IF($C57="","",IFERROR(INDEX(tbFuncionarios[],MATCH($C57,tbFuncionarios[Nome],0),19),""))</f>
        <v/>
      </c>
      <c r="G57" s="221" t="str">
        <f>IF($C57="","",IFERROR(IF(INDEX(tbFuncionarios[],MATCH($C57,tbFuncionarios[Nome],0),20)=0,"",INDEX(tbFuncionarios[],MATCH($C57,tbFuncionarios[Nome],0),20)),""))</f>
        <v/>
      </c>
      <c r="H57" s="278" t="str">
        <f t="shared" si="0"/>
        <v/>
      </c>
      <c r="I57" s="287" t="str">
        <f>IF($C57="","",IFERROR(COUNTIFS(tbLanFerias[Matrícula],$D57,tbLanFerias[Data Início],"&gt;0"),0))</f>
        <v/>
      </c>
      <c r="J57" s="287" t="str">
        <f t="shared" ca="1" si="1"/>
        <v/>
      </c>
      <c r="K57" s="287" t="str">
        <f t="shared" ca="1" si="2"/>
        <v/>
      </c>
      <c r="L57" s="287" t="str">
        <f t="shared" ca="1" si="3"/>
        <v/>
      </c>
      <c r="M57" s="288" t="str">
        <f>IF(C57="","",IF(LEFT(tbFerias[[#This Row],[Alerta De Vencimento]],5)="Menos","Agendar",tbFerias[[#This Row],[Alerta De Vencimento]]))</f>
        <v/>
      </c>
    </row>
    <row r="58" spans="2:13" ht="21.95" customHeight="1" x14ac:dyDescent="0.25">
      <c r="B58" s="204">
        <v>51</v>
      </c>
      <c r="C58" s="241" t="str">
        <f>IF(CadFun!D58="","",CadFun!D58)</f>
        <v/>
      </c>
      <c r="D58" s="92" t="str">
        <f>IF($C58="","",IFERROR(INDEX(tbFuncionarios[],MATCH($C58,tbFuncionarios[Nome],0),2),""))</f>
        <v/>
      </c>
      <c r="E58" s="92" t="str">
        <f>IF($C58="","",IFERROR(INDEX(tbFuncionarios[],MATCH($C58,tbFuncionarios[Nome],0),23),""))</f>
        <v/>
      </c>
      <c r="F58" s="221" t="str">
        <f>IF($C58="","",IFERROR(INDEX(tbFuncionarios[],MATCH($C58,tbFuncionarios[Nome],0),19),""))</f>
        <v/>
      </c>
      <c r="G58" s="221" t="str">
        <f>IF($C58="","",IFERROR(IF(INDEX(tbFuncionarios[],MATCH($C58,tbFuncionarios[Nome],0),20)=0,"",INDEX(tbFuncionarios[],MATCH($C58,tbFuncionarios[Nome],0),20)),""))</f>
        <v/>
      </c>
      <c r="H58" s="278" t="str">
        <f t="shared" si="0"/>
        <v/>
      </c>
      <c r="I58" s="287" t="str">
        <f>IF($C58="","",IFERROR(COUNTIFS(tbLanFerias[Matrícula],$D58,tbLanFerias[Data Início],"&gt;0"),0))</f>
        <v/>
      </c>
      <c r="J58" s="287" t="str">
        <f t="shared" ca="1" si="1"/>
        <v/>
      </c>
      <c r="K58" s="287" t="str">
        <f t="shared" ca="1" si="2"/>
        <v/>
      </c>
      <c r="L58" s="287" t="str">
        <f t="shared" ca="1" si="3"/>
        <v/>
      </c>
      <c r="M58" s="288" t="str">
        <f>IF(C58="","",IF(LEFT(tbFerias[[#This Row],[Alerta De Vencimento]],5)="Menos","Agendar",tbFerias[[#This Row],[Alerta De Vencimento]]))</f>
        <v/>
      </c>
    </row>
    <row r="59" spans="2:13" ht="21.95" customHeight="1" x14ac:dyDescent="0.25">
      <c r="B59" s="204">
        <v>52</v>
      </c>
      <c r="C59" s="241" t="str">
        <f>IF(CadFun!D59="","",CadFun!D59)</f>
        <v/>
      </c>
      <c r="D59" s="92" t="str">
        <f>IF($C59="","",IFERROR(INDEX(tbFuncionarios[],MATCH($C59,tbFuncionarios[Nome],0),2),""))</f>
        <v/>
      </c>
      <c r="E59" s="92" t="str">
        <f>IF($C59="","",IFERROR(INDEX(tbFuncionarios[],MATCH($C59,tbFuncionarios[Nome],0),23),""))</f>
        <v/>
      </c>
      <c r="F59" s="221" t="str">
        <f>IF($C59="","",IFERROR(INDEX(tbFuncionarios[],MATCH($C59,tbFuncionarios[Nome],0),19),""))</f>
        <v/>
      </c>
      <c r="G59" s="221" t="str">
        <f>IF($C59="","",IFERROR(IF(INDEX(tbFuncionarios[],MATCH($C59,tbFuncionarios[Nome],0),20)=0,"",INDEX(tbFuncionarios[],MATCH($C59,tbFuncionarios[Nome],0),20)),""))</f>
        <v/>
      </c>
      <c r="H59" s="278" t="str">
        <f t="shared" si="0"/>
        <v/>
      </c>
      <c r="I59" s="287" t="str">
        <f>IF($C59="","",IFERROR(COUNTIFS(tbLanFerias[Matrícula],$D59,tbLanFerias[Data Início],"&gt;0"),0))</f>
        <v/>
      </c>
      <c r="J59" s="287" t="str">
        <f t="shared" ca="1" si="1"/>
        <v/>
      </c>
      <c r="K59" s="287" t="str">
        <f t="shared" ca="1" si="2"/>
        <v/>
      </c>
      <c r="L59" s="287" t="str">
        <f t="shared" ca="1" si="3"/>
        <v/>
      </c>
      <c r="M59" s="288" t="str">
        <f>IF(C59="","",IF(LEFT(tbFerias[[#This Row],[Alerta De Vencimento]],5)="Menos","Agendar",tbFerias[[#This Row],[Alerta De Vencimento]]))</f>
        <v/>
      </c>
    </row>
    <row r="60" spans="2:13" ht="21.95" customHeight="1" x14ac:dyDescent="0.25">
      <c r="B60" s="204">
        <v>53</v>
      </c>
      <c r="C60" s="241" t="str">
        <f>IF(CadFun!D60="","",CadFun!D60)</f>
        <v/>
      </c>
      <c r="D60" s="92" t="str">
        <f>IF($C60="","",IFERROR(INDEX(tbFuncionarios[],MATCH($C60,tbFuncionarios[Nome],0),2),""))</f>
        <v/>
      </c>
      <c r="E60" s="92" t="str">
        <f>IF($C60="","",IFERROR(INDEX(tbFuncionarios[],MATCH($C60,tbFuncionarios[Nome],0),23),""))</f>
        <v/>
      </c>
      <c r="F60" s="221" t="str">
        <f>IF($C60="","",IFERROR(INDEX(tbFuncionarios[],MATCH($C60,tbFuncionarios[Nome],0),19),""))</f>
        <v/>
      </c>
      <c r="G60" s="221" t="str">
        <f>IF($C60="","",IFERROR(IF(INDEX(tbFuncionarios[],MATCH($C60,tbFuncionarios[Nome],0),20)=0,"",INDEX(tbFuncionarios[],MATCH($C60,tbFuncionarios[Nome],0),20)),""))</f>
        <v/>
      </c>
      <c r="H60" s="278" t="str">
        <f t="shared" si="0"/>
        <v/>
      </c>
      <c r="I60" s="287" t="str">
        <f>IF($C60="","",IFERROR(COUNTIFS(tbLanFerias[Matrícula],$D60,tbLanFerias[Data Início],"&gt;0"),0))</f>
        <v/>
      </c>
      <c r="J60" s="287" t="str">
        <f t="shared" ca="1" si="1"/>
        <v/>
      </c>
      <c r="K60" s="287" t="str">
        <f t="shared" ca="1" si="2"/>
        <v/>
      </c>
      <c r="L60" s="287" t="str">
        <f t="shared" ca="1" si="3"/>
        <v/>
      </c>
      <c r="M60" s="288" t="str">
        <f>IF(C60="","",IF(LEFT(tbFerias[[#This Row],[Alerta De Vencimento]],5)="Menos","Agendar",tbFerias[[#This Row],[Alerta De Vencimento]]))</f>
        <v/>
      </c>
    </row>
    <row r="61" spans="2:13" ht="21.95" customHeight="1" x14ac:dyDescent="0.25">
      <c r="B61" s="204">
        <v>54</v>
      </c>
      <c r="C61" s="241" t="str">
        <f>IF(CadFun!D61="","",CadFun!D61)</f>
        <v/>
      </c>
      <c r="D61" s="92" t="str">
        <f>IF($C61="","",IFERROR(INDEX(tbFuncionarios[],MATCH($C61,tbFuncionarios[Nome],0),2),""))</f>
        <v/>
      </c>
      <c r="E61" s="92" t="str">
        <f>IF($C61="","",IFERROR(INDEX(tbFuncionarios[],MATCH($C61,tbFuncionarios[Nome],0),23),""))</f>
        <v/>
      </c>
      <c r="F61" s="221" t="str">
        <f>IF($C61="","",IFERROR(INDEX(tbFuncionarios[],MATCH($C61,tbFuncionarios[Nome],0),19),""))</f>
        <v/>
      </c>
      <c r="G61" s="221" t="str">
        <f>IF($C61="","",IFERROR(IF(INDEX(tbFuncionarios[],MATCH($C61,tbFuncionarios[Nome],0),20)=0,"",INDEX(tbFuncionarios[],MATCH($C61,tbFuncionarios[Nome],0),20)),""))</f>
        <v/>
      </c>
      <c r="H61" s="278" t="str">
        <f t="shared" si="0"/>
        <v/>
      </c>
      <c r="I61" s="287" t="str">
        <f>IF($C61="","",IFERROR(COUNTIFS(tbLanFerias[Matrícula],$D61,tbLanFerias[Data Início],"&gt;0"),0))</f>
        <v/>
      </c>
      <c r="J61" s="287" t="str">
        <f t="shared" ca="1" si="1"/>
        <v/>
      </c>
      <c r="K61" s="287" t="str">
        <f t="shared" ca="1" si="2"/>
        <v/>
      </c>
      <c r="L61" s="287" t="str">
        <f t="shared" ca="1" si="3"/>
        <v/>
      </c>
      <c r="M61" s="288" t="str">
        <f>IF(C61="","",IF(LEFT(tbFerias[[#This Row],[Alerta De Vencimento]],5)="Menos","Agendar",tbFerias[[#This Row],[Alerta De Vencimento]]))</f>
        <v/>
      </c>
    </row>
    <row r="62" spans="2:13" ht="21.95" customHeight="1" x14ac:dyDescent="0.25">
      <c r="B62" s="204">
        <v>55</v>
      </c>
      <c r="C62" s="241" t="str">
        <f>IF(CadFun!D62="","",CadFun!D62)</f>
        <v/>
      </c>
      <c r="D62" s="92" t="str">
        <f>IF($C62="","",IFERROR(INDEX(tbFuncionarios[],MATCH($C62,tbFuncionarios[Nome],0),2),""))</f>
        <v/>
      </c>
      <c r="E62" s="92" t="str">
        <f>IF($C62="","",IFERROR(INDEX(tbFuncionarios[],MATCH($C62,tbFuncionarios[Nome],0),23),""))</f>
        <v/>
      </c>
      <c r="F62" s="221" t="str">
        <f>IF($C62="","",IFERROR(INDEX(tbFuncionarios[],MATCH($C62,tbFuncionarios[Nome],0),19),""))</f>
        <v/>
      </c>
      <c r="G62" s="221" t="str">
        <f>IF($C62="","",IFERROR(IF(INDEX(tbFuncionarios[],MATCH($C62,tbFuncionarios[Nome],0),20)=0,"",INDEX(tbFuncionarios[],MATCH($C62,tbFuncionarios[Nome],0),20)),""))</f>
        <v/>
      </c>
      <c r="H62" s="278" t="str">
        <f t="shared" si="0"/>
        <v/>
      </c>
      <c r="I62" s="287" t="str">
        <f>IF($C62="","",IFERROR(COUNTIFS(tbLanFerias[Matrícula],$D62,tbLanFerias[Data Início],"&gt;0"),0))</f>
        <v/>
      </c>
      <c r="J62" s="287" t="str">
        <f t="shared" ca="1" si="1"/>
        <v/>
      </c>
      <c r="K62" s="287" t="str">
        <f t="shared" ca="1" si="2"/>
        <v/>
      </c>
      <c r="L62" s="287" t="str">
        <f t="shared" ca="1" si="3"/>
        <v/>
      </c>
      <c r="M62" s="288" t="str">
        <f>IF(C62="","",IF(LEFT(tbFerias[[#This Row],[Alerta De Vencimento]],5)="Menos","Agendar",tbFerias[[#This Row],[Alerta De Vencimento]]))</f>
        <v/>
      </c>
    </row>
    <row r="63" spans="2:13" ht="21.95" customHeight="1" x14ac:dyDescent="0.25">
      <c r="B63" s="204">
        <v>56</v>
      </c>
      <c r="C63" s="241" t="str">
        <f>IF(CadFun!D63="","",CadFun!D63)</f>
        <v/>
      </c>
      <c r="D63" s="92" t="str">
        <f>IF($C63="","",IFERROR(INDEX(tbFuncionarios[],MATCH($C63,tbFuncionarios[Nome],0),2),""))</f>
        <v/>
      </c>
      <c r="E63" s="92" t="str">
        <f>IF($C63="","",IFERROR(INDEX(tbFuncionarios[],MATCH($C63,tbFuncionarios[Nome],0),23),""))</f>
        <v/>
      </c>
      <c r="F63" s="221" t="str">
        <f>IF($C63="","",IFERROR(INDEX(tbFuncionarios[],MATCH($C63,tbFuncionarios[Nome],0),19),""))</f>
        <v/>
      </c>
      <c r="G63" s="221" t="str">
        <f>IF($C63="","",IFERROR(IF(INDEX(tbFuncionarios[],MATCH($C63,tbFuncionarios[Nome],0),20)=0,"",INDEX(tbFuncionarios[],MATCH($C63,tbFuncionarios[Nome],0),20)),""))</f>
        <v/>
      </c>
      <c r="H63" s="278" t="str">
        <f t="shared" si="0"/>
        <v/>
      </c>
      <c r="I63" s="287" t="str">
        <f>IF($C63="","",IFERROR(COUNTIFS(tbLanFerias[Matrícula],$D63,tbLanFerias[Data Início],"&gt;0"),0))</f>
        <v/>
      </c>
      <c r="J63" s="287" t="str">
        <f t="shared" ca="1" si="1"/>
        <v/>
      </c>
      <c r="K63" s="287" t="str">
        <f t="shared" ca="1" si="2"/>
        <v/>
      </c>
      <c r="L63" s="287" t="str">
        <f t="shared" ca="1" si="3"/>
        <v/>
      </c>
      <c r="M63" s="288" t="str">
        <f>IF(C63="","",IF(LEFT(tbFerias[[#This Row],[Alerta De Vencimento]],5)="Menos","Agendar",tbFerias[[#This Row],[Alerta De Vencimento]]))</f>
        <v/>
      </c>
    </row>
    <row r="64" spans="2:13" ht="21.95" customHeight="1" x14ac:dyDescent="0.25">
      <c r="B64" s="204">
        <v>57</v>
      </c>
      <c r="C64" s="241" t="str">
        <f>IF(CadFun!D64="","",CadFun!D64)</f>
        <v/>
      </c>
      <c r="D64" s="92" t="str">
        <f>IF($C64="","",IFERROR(INDEX(tbFuncionarios[],MATCH($C64,tbFuncionarios[Nome],0),2),""))</f>
        <v/>
      </c>
      <c r="E64" s="92" t="str">
        <f>IF($C64="","",IFERROR(INDEX(tbFuncionarios[],MATCH($C64,tbFuncionarios[Nome],0),23),""))</f>
        <v/>
      </c>
      <c r="F64" s="221" t="str">
        <f>IF($C64="","",IFERROR(INDEX(tbFuncionarios[],MATCH($C64,tbFuncionarios[Nome],0),19),""))</f>
        <v/>
      </c>
      <c r="G64" s="221" t="str">
        <f>IF($C64="","",IFERROR(IF(INDEX(tbFuncionarios[],MATCH($C64,tbFuncionarios[Nome],0),20)=0,"",INDEX(tbFuncionarios[],MATCH($C64,tbFuncionarios[Nome],0),20)),""))</f>
        <v/>
      </c>
      <c r="H64" s="278" t="str">
        <f t="shared" si="0"/>
        <v/>
      </c>
      <c r="I64" s="287" t="str">
        <f>IF($C64="","",IFERROR(COUNTIFS(tbLanFerias[Matrícula],$D64,tbLanFerias[Data Início],"&gt;0"),0))</f>
        <v/>
      </c>
      <c r="J64" s="287" t="str">
        <f t="shared" ca="1" si="1"/>
        <v/>
      </c>
      <c r="K64" s="287" t="str">
        <f t="shared" ca="1" si="2"/>
        <v/>
      </c>
      <c r="L64" s="287" t="str">
        <f t="shared" ca="1" si="3"/>
        <v/>
      </c>
      <c r="M64" s="288" t="str">
        <f>IF(C64="","",IF(LEFT(tbFerias[[#This Row],[Alerta De Vencimento]],5)="Menos","Agendar",tbFerias[[#This Row],[Alerta De Vencimento]]))</f>
        <v/>
      </c>
    </row>
    <row r="65" spans="2:13" ht="21.95" customHeight="1" x14ac:dyDescent="0.25">
      <c r="B65" s="204">
        <v>58</v>
      </c>
      <c r="C65" s="241" t="str">
        <f>IF(CadFun!D65="","",CadFun!D65)</f>
        <v/>
      </c>
      <c r="D65" s="92" t="str">
        <f>IF($C65="","",IFERROR(INDEX(tbFuncionarios[],MATCH($C65,tbFuncionarios[Nome],0),2),""))</f>
        <v/>
      </c>
      <c r="E65" s="92" t="str">
        <f>IF($C65="","",IFERROR(INDEX(tbFuncionarios[],MATCH($C65,tbFuncionarios[Nome],0),23),""))</f>
        <v/>
      </c>
      <c r="F65" s="221" t="str">
        <f>IF($C65="","",IFERROR(INDEX(tbFuncionarios[],MATCH($C65,tbFuncionarios[Nome],0),19),""))</f>
        <v/>
      </c>
      <c r="G65" s="221" t="str">
        <f>IF($C65="","",IFERROR(IF(INDEX(tbFuncionarios[],MATCH($C65,tbFuncionarios[Nome],0),20)=0,"",INDEX(tbFuncionarios[],MATCH($C65,tbFuncionarios[Nome],0),20)),""))</f>
        <v/>
      </c>
      <c r="H65" s="278" t="str">
        <f t="shared" si="0"/>
        <v/>
      </c>
      <c r="I65" s="287" t="str">
        <f>IF($C65="","",IFERROR(COUNTIFS(tbLanFerias[Matrícula],$D65,tbLanFerias[Data Início],"&gt;0"),0))</f>
        <v/>
      </c>
      <c r="J65" s="287" t="str">
        <f t="shared" ca="1" si="1"/>
        <v/>
      </c>
      <c r="K65" s="287" t="str">
        <f t="shared" ca="1" si="2"/>
        <v/>
      </c>
      <c r="L65" s="287" t="str">
        <f t="shared" ca="1" si="3"/>
        <v/>
      </c>
      <c r="M65" s="288" t="str">
        <f>IF(C65="","",IF(LEFT(tbFerias[[#This Row],[Alerta De Vencimento]],5)="Menos","Agendar",tbFerias[[#This Row],[Alerta De Vencimento]]))</f>
        <v/>
      </c>
    </row>
    <row r="66" spans="2:13" ht="21.95" customHeight="1" x14ac:dyDescent="0.25">
      <c r="B66" s="204">
        <v>59</v>
      </c>
      <c r="C66" s="241" t="str">
        <f>IF(CadFun!D66="","",CadFun!D66)</f>
        <v/>
      </c>
      <c r="D66" s="92" t="str">
        <f>IF($C66="","",IFERROR(INDEX(tbFuncionarios[],MATCH($C66,tbFuncionarios[Nome],0),2),""))</f>
        <v/>
      </c>
      <c r="E66" s="92" t="str">
        <f>IF($C66="","",IFERROR(INDEX(tbFuncionarios[],MATCH($C66,tbFuncionarios[Nome],0),23),""))</f>
        <v/>
      </c>
      <c r="F66" s="221" t="str">
        <f>IF($C66="","",IFERROR(INDEX(tbFuncionarios[],MATCH($C66,tbFuncionarios[Nome],0),19),""))</f>
        <v/>
      </c>
      <c r="G66" s="221" t="str">
        <f>IF($C66="","",IFERROR(IF(INDEX(tbFuncionarios[],MATCH($C66,tbFuncionarios[Nome],0),20)=0,"",INDEX(tbFuncionarios[],MATCH($C66,tbFuncionarios[Nome],0),20)),""))</f>
        <v/>
      </c>
      <c r="H66" s="278" t="str">
        <f t="shared" si="0"/>
        <v/>
      </c>
      <c r="I66" s="287" t="str">
        <f>IF($C66="","",IFERROR(COUNTIFS(tbLanFerias[Matrícula],$D66,tbLanFerias[Data Início],"&gt;0"),0))</f>
        <v/>
      </c>
      <c r="J66" s="287" t="str">
        <f t="shared" ca="1" si="1"/>
        <v/>
      </c>
      <c r="K66" s="287" t="str">
        <f t="shared" ca="1" si="2"/>
        <v/>
      </c>
      <c r="L66" s="287" t="str">
        <f t="shared" ca="1" si="3"/>
        <v/>
      </c>
      <c r="M66" s="288" t="str">
        <f>IF(C66="","",IF(LEFT(tbFerias[[#This Row],[Alerta De Vencimento]],5)="Menos","Agendar",tbFerias[[#This Row],[Alerta De Vencimento]]))</f>
        <v/>
      </c>
    </row>
    <row r="67" spans="2:13" ht="21.95" customHeight="1" x14ac:dyDescent="0.25">
      <c r="B67" s="204">
        <v>60</v>
      </c>
      <c r="C67" s="241" t="str">
        <f>IF(CadFun!D67="","",CadFun!D67)</f>
        <v/>
      </c>
      <c r="D67" s="92" t="str">
        <f>IF($C67="","",IFERROR(INDEX(tbFuncionarios[],MATCH($C67,tbFuncionarios[Nome],0),2),""))</f>
        <v/>
      </c>
      <c r="E67" s="92" t="str">
        <f>IF($C67="","",IFERROR(INDEX(tbFuncionarios[],MATCH($C67,tbFuncionarios[Nome],0),23),""))</f>
        <v/>
      </c>
      <c r="F67" s="221" t="str">
        <f>IF($C67="","",IFERROR(INDEX(tbFuncionarios[],MATCH($C67,tbFuncionarios[Nome],0),19),""))</f>
        <v/>
      </c>
      <c r="G67" s="221" t="str">
        <f>IF($C67="","",IFERROR(IF(INDEX(tbFuncionarios[],MATCH($C67,tbFuncionarios[Nome],0),20)=0,"",INDEX(tbFuncionarios[],MATCH($C67,tbFuncionarios[Nome],0),20)),""))</f>
        <v/>
      </c>
      <c r="H67" s="278" t="str">
        <f t="shared" si="0"/>
        <v/>
      </c>
      <c r="I67" s="287" t="str">
        <f>IF($C67="","",IFERROR(COUNTIFS(tbLanFerias[Matrícula],$D67,tbLanFerias[Data Início],"&gt;0"),0))</f>
        <v/>
      </c>
      <c r="J67" s="287" t="str">
        <f t="shared" ca="1" si="1"/>
        <v/>
      </c>
      <c r="K67" s="287" t="str">
        <f t="shared" ca="1" si="2"/>
        <v/>
      </c>
      <c r="L67" s="287" t="str">
        <f t="shared" ca="1" si="3"/>
        <v/>
      </c>
      <c r="M67" s="288" t="str">
        <f>IF(C67="","",IF(LEFT(tbFerias[[#This Row],[Alerta De Vencimento]],5)="Menos","Agendar",tbFerias[[#This Row],[Alerta De Vencimento]]))</f>
        <v/>
      </c>
    </row>
    <row r="68" spans="2:13" ht="21.95" customHeight="1" x14ac:dyDescent="0.25">
      <c r="B68" s="204">
        <v>61</v>
      </c>
      <c r="C68" s="241" t="str">
        <f>IF(CadFun!D68="","",CadFun!D68)</f>
        <v/>
      </c>
      <c r="D68" s="92" t="str">
        <f>IF($C68="","",IFERROR(INDEX(tbFuncionarios[],MATCH($C68,tbFuncionarios[Nome],0),2),""))</f>
        <v/>
      </c>
      <c r="E68" s="92" t="str">
        <f>IF($C68="","",IFERROR(INDEX(tbFuncionarios[],MATCH($C68,tbFuncionarios[Nome],0),23),""))</f>
        <v/>
      </c>
      <c r="F68" s="221" t="str">
        <f>IF($C68="","",IFERROR(INDEX(tbFuncionarios[],MATCH($C68,tbFuncionarios[Nome],0),19),""))</f>
        <v/>
      </c>
      <c r="G68" s="221" t="str">
        <f>IF($C68="","",IFERROR(IF(INDEX(tbFuncionarios[],MATCH($C68,tbFuncionarios[Nome],0),20)=0,"",INDEX(tbFuncionarios[],MATCH($C68,tbFuncionarios[Nome],0),20)),""))</f>
        <v/>
      </c>
      <c r="H68" s="278" t="str">
        <f t="shared" si="0"/>
        <v/>
      </c>
      <c r="I68" s="287" t="str">
        <f>IF($C68="","",IFERROR(COUNTIFS(tbLanFerias[Matrícula],$D68,tbLanFerias[Data Início],"&gt;0"),0))</f>
        <v/>
      </c>
      <c r="J68" s="287" t="str">
        <f t="shared" ca="1" si="1"/>
        <v/>
      </c>
      <c r="K68" s="287" t="str">
        <f t="shared" ca="1" si="2"/>
        <v/>
      </c>
      <c r="L68" s="287" t="str">
        <f t="shared" ca="1" si="3"/>
        <v/>
      </c>
      <c r="M68" s="288" t="str">
        <f>IF(C68="","",IF(LEFT(tbFerias[[#This Row],[Alerta De Vencimento]],5)="Menos","Agendar",tbFerias[[#This Row],[Alerta De Vencimento]]))</f>
        <v/>
      </c>
    </row>
    <row r="69" spans="2:13" ht="21.95" customHeight="1" x14ac:dyDescent="0.25">
      <c r="B69" s="204">
        <v>62</v>
      </c>
      <c r="C69" s="241" t="str">
        <f>IF(CadFun!D69="","",CadFun!D69)</f>
        <v/>
      </c>
      <c r="D69" s="92" t="str">
        <f>IF($C69="","",IFERROR(INDEX(tbFuncionarios[],MATCH($C69,tbFuncionarios[Nome],0),2),""))</f>
        <v/>
      </c>
      <c r="E69" s="92" t="str">
        <f>IF($C69="","",IFERROR(INDEX(tbFuncionarios[],MATCH($C69,tbFuncionarios[Nome],0),23),""))</f>
        <v/>
      </c>
      <c r="F69" s="221" t="str">
        <f>IF($C69="","",IFERROR(INDEX(tbFuncionarios[],MATCH($C69,tbFuncionarios[Nome],0),19),""))</f>
        <v/>
      </c>
      <c r="G69" s="221" t="str">
        <f>IF($C69="","",IFERROR(IF(INDEX(tbFuncionarios[],MATCH($C69,tbFuncionarios[Nome],0),20)=0,"",INDEX(tbFuncionarios[],MATCH($C69,tbFuncionarios[Nome],0),20)),""))</f>
        <v/>
      </c>
      <c r="H69" s="278" t="str">
        <f t="shared" si="0"/>
        <v/>
      </c>
      <c r="I69" s="287" t="str">
        <f>IF($C69="","",IFERROR(COUNTIFS(tbLanFerias[Matrícula],$D69,tbLanFerias[Data Início],"&gt;0"),0))</f>
        <v/>
      </c>
      <c r="J69" s="287" t="str">
        <f t="shared" ca="1" si="1"/>
        <v/>
      </c>
      <c r="K69" s="287" t="str">
        <f t="shared" ca="1" si="2"/>
        <v/>
      </c>
      <c r="L69" s="287" t="str">
        <f t="shared" ca="1" si="3"/>
        <v/>
      </c>
      <c r="M69" s="288" t="str">
        <f>IF(C69="","",IF(LEFT(tbFerias[[#This Row],[Alerta De Vencimento]],5)="Menos","Agendar",tbFerias[[#This Row],[Alerta De Vencimento]]))</f>
        <v/>
      </c>
    </row>
    <row r="70" spans="2:13" ht="21.95" customHeight="1" x14ac:dyDescent="0.25">
      <c r="B70" s="204">
        <v>63</v>
      </c>
      <c r="C70" s="241" t="str">
        <f>IF(CadFun!D70="","",CadFun!D70)</f>
        <v/>
      </c>
      <c r="D70" s="92" t="str">
        <f>IF($C70="","",IFERROR(INDEX(tbFuncionarios[],MATCH($C70,tbFuncionarios[Nome],0),2),""))</f>
        <v/>
      </c>
      <c r="E70" s="92" t="str">
        <f>IF($C70="","",IFERROR(INDEX(tbFuncionarios[],MATCH($C70,tbFuncionarios[Nome],0),23),""))</f>
        <v/>
      </c>
      <c r="F70" s="221" t="str">
        <f>IF($C70="","",IFERROR(INDEX(tbFuncionarios[],MATCH($C70,tbFuncionarios[Nome],0),19),""))</f>
        <v/>
      </c>
      <c r="G70" s="221" t="str">
        <f>IF($C70="","",IFERROR(IF(INDEX(tbFuncionarios[],MATCH($C70,tbFuncionarios[Nome],0),20)=0,"",INDEX(tbFuncionarios[],MATCH($C70,tbFuncionarios[Nome],0),20)),""))</f>
        <v/>
      </c>
      <c r="H70" s="278" t="str">
        <f t="shared" si="0"/>
        <v/>
      </c>
      <c r="I70" s="287" t="str">
        <f>IF($C70="","",IFERROR(COUNTIFS(tbLanFerias[Matrícula],$D70,tbLanFerias[Data Início],"&gt;0"),0))</f>
        <v/>
      </c>
      <c r="J70" s="287" t="str">
        <f t="shared" ca="1" si="1"/>
        <v/>
      </c>
      <c r="K70" s="287" t="str">
        <f t="shared" ca="1" si="2"/>
        <v/>
      </c>
      <c r="L70" s="287" t="str">
        <f t="shared" ca="1" si="3"/>
        <v/>
      </c>
      <c r="M70" s="288" t="str">
        <f>IF(C70="","",IF(LEFT(tbFerias[[#This Row],[Alerta De Vencimento]],5)="Menos","Agendar",tbFerias[[#This Row],[Alerta De Vencimento]]))</f>
        <v/>
      </c>
    </row>
    <row r="71" spans="2:13" ht="21.95" customHeight="1" x14ac:dyDescent="0.25">
      <c r="B71" s="204">
        <v>64</v>
      </c>
      <c r="C71" s="241" t="str">
        <f>IF(CadFun!D71="","",CadFun!D71)</f>
        <v/>
      </c>
      <c r="D71" s="92" t="str">
        <f>IF($C71="","",IFERROR(INDEX(tbFuncionarios[],MATCH($C71,tbFuncionarios[Nome],0),2),""))</f>
        <v/>
      </c>
      <c r="E71" s="92" t="str">
        <f>IF($C71="","",IFERROR(INDEX(tbFuncionarios[],MATCH($C71,tbFuncionarios[Nome],0),23),""))</f>
        <v/>
      </c>
      <c r="F71" s="221" t="str">
        <f>IF($C71="","",IFERROR(INDEX(tbFuncionarios[],MATCH($C71,tbFuncionarios[Nome],0),19),""))</f>
        <v/>
      </c>
      <c r="G71" s="221" t="str">
        <f>IF($C71="","",IFERROR(IF(INDEX(tbFuncionarios[],MATCH($C71,tbFuncionarios[Nome],0),20)=0,"",INDEX(tbFuncionarios[],MATCH($C71,tbFuncionarios[Nome],0),20)),""))</f>
        <v/>
      </c>
      <c r="H71" s="278" t="str">
        <f t="shared" si="0"/>
        <v/>
      </c>
      <c r="I71" s="287" t="str">
        <f>IF($C71="","",IFERROR(COUNTIFS(tbLanFerias[Matrícula],$D71,tbLanFerias[Data Início],"&gt;0"),0))</f>
        <v/>
      </c>
      <c r="J71" s="287" t="str">
        <f t="shared" ca="1" si="1"/>
        <v/>
      </c>
      <c r="K71" s="287" t="str">
        <f t="shared" ca="1" si="2"/>
        <v/>
      </c>
      <c r="L71" s="287" t="str">
        <f t="shared" ca="1" si="3"/>
        <v/>
      </c>
      <c r="M71" s="288" t="str">
        <f>IF(C71="","",IF(LEFT(tbFerias[[#This Row],[Alerta De Vencimento]],5)="Menos","Agendar",tbFerias[[#This Row],[Alerta De Vencimento]]))</f>
        <v/>
      </c>
    </row>
    <row r="72" spans="2:13" ht="21.95" customHeight="1" x14ac:dyDescent="0.25">
      <c r="B72" s="204">
        <v>65</v>
      </c>
      <c r="C72" s="241" t="str">
        <f>IF(CadFun!D72="","",CadFun!D72)</f>
        <v/>
      </c>
      <c r="D72" s="92" t="str">
        <f>IF($C72="","",IFERROR(INDEX(tbFuncionarios[],MATCH($C72,tbFuncionarios[Nome],0),2),""))</f>
        <v/>
      </c>
      <c r="E72" s="92" t="str">
        <f>IF($C72="","",IFERROR(INDEX(tbFuncionarios[],MATCH($C72,tbFuncionarios[Nome],0),23),""))</f>
        <v/>
      </c>
      <c r="F72" s="221" t="str">
        <f>IF($C72="","",IFERROR(INDEX(tbFuncionarios[],MATCH($C72,tbFuncionarios[Nome],0),19),""))</f>
        <v/>
      </c>
      <c r="G72" s="221" t="str">
        <f>IF($C72="","",IFERROR(IF(INDEX(tbFuncionarios[],MATCH($C72,tbFuncionarios[Nome],0),20)=0,"",INDEX(tbFuncionarios[],MATCH($C72,tbFuncionarios[Nome],0),20)),""))</f>
        <v/>
      </c>
      <c r="H72" s="278" t="str">
        <f t="shared" si="0"/>
        <v/>
      </c>
      <c r="I72" s="287" t="str">
        <f>IF($C72="","",IFERROR(COUNTIFS(tbLanFerias[Matrícula],$D72,tbLanFerias[Data Início],"&gt;0"),0))</f>
        <v/>
      </c>
      <c r="J72" s="287" t="str">
        <f t="shared" ca="1" si="1"/>
        <v/>
      </c>
      <c r="K72" s="287" t="str">
        <f t="shared" ca="1" si="2"/>
        <v/>
      </c>
      <c r="L72" s="287" t="str">
        <f t="shared" ca="1" si="3"/>
        <v/>
      </c>
      <c r="M72" s="288" t="str">
        <f>IF(C72="","",IF(LEFT(tbFerias[[#This Row],[Alerta De Vencimento]],5)="Menos","Agendar",tbFerias[[#This Row],[Alerta De Vencimento]]))</f>
        <v/>
      </c>
    </row>
    <row r="73" spans="2:13" ht="21.95" customHeight="1" x14ac:dyDescent="0.25">
      <c r="B73" s="204">
        <v>66</v>
      </c>
      <c r="C73" s="241" t="str">
        <f>IF(CadFun!D73="","",CadFun!D73)</f>
        <v/>
      </c>
      <c r="D73" s="92" t="str">
        <f>IF($C73="","",IFERROR(INDEX(tbFuncionarios[],MATCH($C73,tbFuncionarios[Nome],0),2),""))</f>
        <v/>
      </c>
      <c r="E73" s="92" t="str">
        <f>IF($C73="","",IFERROR(INDEX(tbFuncionarios[],MATCH($C73,tbFuncionarios[Nome],0),23),""))</f>
        <v/>
      </c>
      <c r="F73" s="221" t="str">
        <f>IF($C73="","",IFERROR(INDEX(tbFuncionarios[],MATCH($C73,tbFuncionarios[Nome],0),19),""))</f>
        <v/>
      </c>
      <c r="G73" s="221" t="str">
        <f>IF($C73="","",IFERROR(IF(INDEX(tbFuncionarios[],MATCH($C73,tbFuncionarios[Nome],0),20)=0,"",INDEX(tbFuncionarios[],MATCH($C73,tbFuncionarios[Nome],0),20)),""))</f>
        <v/>
      </c>
      <c r="H73" s="278" t="str">
        <f t="shared" ref="H73:H136" si="4">IF($C73="","",IF($F73="","",IF($G73&lt;&gt;"","Demitido",IFERROR(DATE(YEAR($F73)+1+$I73,MONTH($F73),DAY($F73)),""))))</f>
        <v/>
      </c>
      <c r="I73" s="287" t="str">
        <f>IF($C73="","",IFERROR(COUNTIFS(tbLanFerias[Matrícula],$D73,tbLanFerias[Data Início],"&gt;0"),0))</f>
        <v/>
      </c>
      <c r="J73" s="287" t="str">
        <f t="shared" ref="J73:J136" ca="1" si="5">IFERROR(IF($C73="","",IF($F73="","",IF($G73="",ROUNDDOWN((TODAY()-$F73)/365,0),ROUNDDOWN(($G73-$F73)/365,0)))),"")</f>
        <v/>
      </c>
      <c r="K73" s="287" t="str">
        <f t="shared" ref="K73:K136" ca="1" si="6">IFERROR(IF($C73="","",IF($F73="","",IF($F73&gt;TODAY(),0,$J73-$I73))),"")</f>
        <v/>
      </c>
      <c r="L73" s="287" t="str">
        <f t="shared" ref="L73:L136" ca="1" si="7">IFERROR(IF($C73="","",IF($F73="","",IF($G73&lt;&gt;"","DEMITIDO",IF($H73&gt;(TODAY()+60),"No Prazo",IF($H73 &lt;=TODAY(),"Férias Vencida","Menos de "&amp;($H73-TODAY())&amp;" dias para vencer"))))),"")</f>
        <v/>
      </c>
      <c r="M73" s="288" t="str">
        <f>IF(C73="","",IF(LEFT(tbFerias[[#This Row],[Alerta De Vencimento]],5)="Menos","Agendar",tbFerias[[#This Row],[Alerta De Vencimento]]))</f>
        <v/>
      </c>
    </row>
    <row r="74" spans="2:13" ht="21.95" customHeight="1" x14ac:dyDescent="0.25">
      <c r="B74" s="204">
        <v>67</v>
      </c>
      <c r="C74" s="241" t="str">
        <f>IF(CadFun!D74="","",CadFun!D74)</f>
        <v/>
      </c>
      <c r="D74" s="92" t="str">
        <f>IF($C74="","",IFERROR(INDEX(tbFuncionarios[],MATCH($C74,tbFuncionarios[Nome],0),2),""))</f>
        <v/>
      </c>
      <c r="E74" s="92" t="str">
        <f>IF($C74="","",IFERROR(INDEX(tbFuncionarios[],MATCH($C74,tbFuncionarios[Nome],0),23),""))</f>
        <v/>
      </c>
      <c r="F74" s="221" t="str">
        <f>IF($C74="","",IFERROR(INDEX(tbFuncionarios[],MATCH($C74,tbFuncionarios[Nome],0),19),""))</f>
        <v/>
      </c>
      <c r="G74" s="221" t="str">
        <f>IF($C74="","",IFERROR(IF(INDEX(tbFuncionarios[],MATCH($C74,tbFuncionarios[Nome],0),20)=0,"",INDEX(tbFuncionarios[],MATCH($C74,tbFuncionarios[Nome],0),20)),""))</f>
        <v/>
      </c>
      <c r="H74" s="278" t="str">
        <f t="shared" si="4"/>
        <v/>
      </c>
      <c r="I74" s="287" t="str">
        <f>IF($C74="","",IFERROR(COUNTIFS(tbLanFerias[Matrícula],$D74,tbLanFerias[Data Início],"&gt;0"),0))</f>
        <v/>
      </c>
      <c r="J74" s="287" t="str">
        <f t="shared" ca="1" si="5"/>
        <v/>
      </c>
      <c r="K74" s="287" t="str">
        <f t="shared" ca="1" si="6"/>
        <v/>
      </c>
      <c r="L74" s="287" t="str">
        <f t="shared" ca="1" si="7"/>
        <v/>
      </c>
      <c r="M74" s="288" t="str">
        <f>IF(C74="","",IF(LEFT(tbFerias[[#This Row],[Alerta De Vencimento]],5)="Menos","Agendar",tbFerias[[#This Row],[Alerta De Vencimento]]))</f>
        <v/>
      </c>
    </row>
    <row r="75" spans="2:13" ht="21.95" customHeight="1" x14ac:dyDescent="0.25">
      <c r="B75" s="204">
        <v>68</v>
      </c>
      <c r="C75" s="241" t="str">
        <f>IF(CadFun!D75="","",CadFun!D75)</f>
        <v/>
      </c>
      <c r="D75" s="92" t="str">
        <f>IF($C75="","",IFERROR(INDEX(tbFuncionarios[],MATCH($C75,tbFuncionarios[Nome],0),2),""))</f>
        <v/>
      </c>
      <c r="E75" s="92" t="str">
        <f>IF($C75="","",IFERROR(INDEX(tbFuncionarios[],MATCH($C75,tbFuncionarios[Nome],0),23),""))</f>
        <v/>
      </c>
      <c r="F75" s="221" t="str">
        <f>IF($C75="","",IFERROR(INDEX(tbFuncionarios[],MATCH($C75,tbFuncionarios[Nome],0),19),""))</f>
        <v/>
      </c>
      <c r="G75" s="221" t="str">
        <f>IF($C75="","",IFERROR(IF(INDEX(tbFuncionarios[],MATCH($C75,tbFuncionarios[Nome],0),20)=0,"",INDEX(tbFuncionarios[],MATCH($C75,tbFuncionarios[Nome],0),20)),""))</f>
        <v/>
      </c>
      <c r="H75" s="278" t="str">
        <f t="shared" si="4"/>
        <v/>
      </c>
      <c r="I75" s="287" t="str">
        <f>IF($C75="","",IFERROR(COUNTIFS(tbLanFerias[Matrícula],$D75,tbLanFerias[Data Início],"&gt;0"),0))</f>
        <v/>
      </c>
      <c r="J75" s="287" t="str">
        <f t="shared" ca="1" si="5"/>
        <v/>
      </c>
      <c r="K75" s="287" t="str">
        <f t="shared" ca="1" si="6"/>
        <v/>
      </c>
      <c r="L75" s="287" t="str">
        <f t="shared" ca="1" si="7"/>
        <v/>
      </c>
      <c r="M75" s="288" t="str">
        <f>IF(C75="","",IF(LEFT(tbFerias[[#This Row],[Alerta De Vencimento]],5)="Menos","Agendar",tbFerias[[#This Row],[Alerta De Vencimento]]))</f>
        <v/>
      </c>
    </row>
    <row r="76" spans="2:13" ht="21.95" customHeight="1" x14ac:dyDescent="0.25">
      <c r="B76" s="204">
        <v>69</v>
      </c>
      <c r="C76" s="241" t="str">
        <f>IF(CadFun!D76="","",CadFun!D76)</f>
        <v/>
      </c>
      <c r="D76" s="92" t="str">
        <f>IF($C76="","",IFERROR(INDEX(tbFuncionarios[],MATCH($C76,tbFuncionarios[Nome],0),2),""))</f>
        <v/>
      </c>
      <c r="E76" s="92" t="str">
        <f>IF($C76="","",IFERROR(INDEX(tbFuncionarios[],MATCH($C76,tbFuncionarios[Nome],0),23),""))</f>
        <v/>
      </c>
      <c r="F76" s="221" t="str">
        <f>IF($C76="","",IFERROR(INDEX(tbFuncionarios[],MATCH($C76,tbFuncionarios[Nome],0),19),""))</f>
        <v/>
      </c>
      <c r="G76" s="221" t="str">
        <f>IF($C76="","",IFERROR(IF(INDEX(tbFuncionarios[],MATCH($C76,tbFuncionarios[Nome],0),20)=0,"",INDEX(tbFuncionarios[],MATCH($C76,tbFuncionarios[Nome],0),20)),""))</f>
        <v/>
      </c>
      <c r="H76" s="278" t="str">
        <f t="shared" si="4"/>
        <v/>
      </c>
      <c r="I76" s="287" t="str">
        <f>IF($C76="","",IFERROR(COUNTIFS(tbLanFerias[Matrícula],$D76,tbLanFerias[Data Início],"&gt;0"),0))</f>
        <v/>
      </c>
      <c r="J76" s="287" t="str">
        <f t="shared" ca="1" si="5"/>
        <v/>
      </c>
      <c r="K76" s="287" t="str">
        <f t="shared" ca="1" si="6"/>
        <v/>
      </c>
      <c r="L76" s="287" t="str">
        <f t="shared" ca="1" si="7"/>
        <v/>
      </c>
      <c r="M76" s="288" t="str">
        <f>IF(C76="","",IF(LEFT(tbFerias[[#This Row],[Alerta De Vencimento]],5)="Menos","Agendar",tbFerias[[#This Row],[Alerta De Vencimento]]))</f>
        <v/>
      </c>
    </row>
    <row r="77" spans="2:13" ht="21.95" customHeight="1" x14ac:dyDescent="0.25">
      <c r="B77" s="204">
        <v>70</v>
      </c>
      <c r="C77" s="241" t="str">
        <f>IF(CadFun!D77="","",CadFun!D77)</f>
        <v/>
      </c>
      <c r="D77" s="92" t="str">
        <f>IF($C77="","",IFERROR(INDEX(tbFuncionarios[],MATCH($C77,tbFuncionarios[Nome],0),2),""))</f>
        <v/>
      </c>
      <c r="E77" s="92" t="str">
        <f>IF($C77="","",IFERROR(INDEX(tbFuncionarios[],MATCH($C77,tbFuncionarios[Nome],0),23),""))</f>
        <v/>
      </c>
      <c r="F77" s="221" t="str">
        <f>IF($C77="","",IFERROR(INDEX(tbFuncionarios[],MATCH($C77,tbFuncionarios[Nome],0),19),""))</f>
        <v/>
      </c>
      <c r="G77" s="221" t="str">
        <f>IF($C77="","",IFERROR(IF(INDEX(tbFuncionarios[],MATCH($C77,tbFuncionarios[Nome],0),20)=0,"",INDEX(tbFuncionarios[],MATCH($C77,tbFuncionarios[Nome],0),20)),""))</f>
        <v/>
      </c>
      <c r="H77" s="278" t="str">
        <f t="shared" si="4"/>
        <v/>
      </c>
      <c r="I77" s="287" t="str">
        <f>IF($C77="","",IFERROR(COUNTIFS(tbLanFerias[Matrícula],$D77,tbLanFerias[Data Início],"&gt;0"),0))</f>
        <v/>
      </c>
      <c r="J77" s="287" t="str">
        <f t="shared" ca="1" si="5"/>
        <v/>
      </c>
      <c r="K77" s="287" t="str">
        <f t="shared" ca="1" si="6"/>
        <v/>
      </c>
      <c r="L77" s="287" t="str">
        <f t="shared" ca="1" si="7"/>
        <v/>
      </c>
      <c r="M77" s="288" t="str">
        <f>IF(C77="","",IF(LEFT(tbFerias[[#This Row],[Alerta De Vencimento]],5)="Menos","Agendar",tbFerias[[#This Row],[Alerta De Vencimento]]))</f>
        <v/>
      </c>
    </row>
    <row r="78" spans="2:13" ht="21.95" customHeight="1" x14ac:dyDescent="0.25">
      <c r="B78" s="204">
        <v>71</v>
      </c>
      <c r="C78" s="241" t="str">
        <f>IF(CadFun!D78="","",CadFun!D78)</f>
        <v/>
      </c>
      <c r="D78" s="92" t="str">
        <f>IF($C78="","",IFERROR(INDEX(tbFuncionarios[],MATCH($C78,tbFuncionarios[Nome],0),2),""))</f>
        <v/>
      </c>
      <c r="E78" s="92" t="str">
        <f>IF($C78="","",IFERROR(INDEX(tbFuncionarios[],MATCH($C78,tbFuncionarios[Nome],0),23),""))</f>
        <v/>
      </c>
      <c r="F78" s="221" t="str">
        <f>IF($C78="","",IFERROR(INDEX(tbFuncionarios[],MATCH($C78,tbFuncionarios[Nome],0),19),""))</f>
        <v/>
      </c>
      <c r="G78" s="221" t="str">
        <f>IF($C78="","",IFERROR(IF(INDEX(tbFuncionarios[],MATCH($C78,tbFuncionarios[Nome],0),20)=0,"",INDEX(tbFuncionarios[],MATCH($C78,tbFuncionarios[Nome],0),20)),""))</f>
        <v/>
      </c>
      <c r="H78" s="278" t="str">
        <f t="shared" si="4"/>
        <v/>
      </c>
      <c r="I78" s="287" t="str">
        <f>IF($C78="","",IFERROR(COUNTIFS(tbLanFerias[Matrícula],$D78,tbLanFerias[Data Início],"&gt;0"),0))</f>
        <v/>
      </c>
      <c r="J78" s="287" t="str">
        <f t="shared" ca="1" si="5"/>
        <v/>
      </c>
      <c r="K78" s="287" t="str">
        <f t="shared" ca="1" si="6"/>
        <v/>
      </c>
      <c r="L78" s="287" t="str">
        <f t="shared" ca="1" si="7"/>
        <v/>
      </c>
      <c r="M78" s="288" t="str">
        <f>IF(C78="","",IF(LEFT(tbFerias[[#This Row],[Alerta De Vencimento]],5)="Menos","Agendar",tbFerias[[#This Row],[Alerta De Vencimento]]))</f>
        <v/>
      </c>
    </row>
    <row r="79" spans="2:13" ht="21.95" customHeight="1" x14ac:dyDescent="0.25">
      <c r="B79" s="204">
        <v>72</v>
      </c>
      <c r="C79" s="241" t="str">
        <f>IF(CadFun!D79="","",CadFun!D79)</f>
        <v/>
      </c>
      <c r="D79" s="92" t="str">
        <f>IF($C79="","",IFERROR(INDEX(tbFuncionarios[],MATCH($C79,tbFuncionarios[Nome],0),2),""))</f>
        <v/>
      </c>
      <c r="E79" s="92" t="str">
        <f>IF($C79="","",IFERROR(INDEX(tbFuncionarios[],MATCH($C79,tbFuncionarios[Nome],0),23),""))</f>
        <v/>
      </c>
      <c r="F79" s="221" t="str">
        <f>IF($C79="","",IFERROR(INDEX(tbFuncionarios[],MATCH($C79,tbFuncionarios[Nome],0),19),""))</f>
        <v/>
      </c>
      <c r="G79" s="221" t="str">
        <f>IF($C79="","",IFERROR(IF(INDEX(tbFuncionarios[],MATCH($C79,tbFuncionarios[Nome],0),20)=0,"",INDEX(tbFuncionarios[],MATCH($C79,tbFuncionarios[Nome],0),20)),""))</f>
        <v/>
      </c>
      <c r="H79" s="278" t="str">
        <f t="shared" si="4"/>
        <v/>
      </c>
      <c r="I79" s="287" t="str">
        <f>IF($C79="","",IFERROR(COUNTIFS(tbLanFerias[Matrícula],$D79,tbLanFerias[Data Início],"&gt;0"),0))</f>
        <v/>
      </c>
      <c r="J79" s="287" t="str">
        <f t="shared" ca="1" si="5"/>
        <v/>
      </c>
      <c r="K79" s="287" t="str">
        <f t="shared" ca="1" si="6"/>
        <v/>
      </c>
      <c r="L79" s="287" t="str">
        <f t="shared" ca="1" si="7"/>
        <v/>
      </c>
      <c r="M79" s="288" t="str">
        <f>IF(C79="","",IF(LEFT(tbFerias[[#This Row],[Alerta De Vencimento]],5)="Menos","Agendar",tbFerias[[#This Row],[Alerta De Vencimento]]))</f>
        <v/>
      </c>
    </row>
    <row r="80" spans="2:13" ht="21.95" customHeight="1" x14ac:dyDescent="0.25">
      <c r="B80" s="204">
        <v>73</v>
      </c>
      <c r="C80" s="241" t="str">
        <f>IF(CadFun!D80="","",CadFun!D80)</f>
        <v/>
      </c>
      <c r="D80" s="92" t="str">
        <f>IF($C80="","",IFERROR(INDEX(tbFuncionarios[],MATCH($C80,tbFuncionarios[Nome],0),2),""))</f>
        <v/>
      </c>
      <c r="E80" s="92" t="str">
        <f>IF($C80="","",IFERROR(INDEX(tbFuncionarios[],MATCH($C80,tbFuncionarios[Nome],0),23),""))</f>
        <v/>
      </c>
      <c r="F80" s="221" t="str">
        <f>IF($C80="","",IFERROR(INDEX(tbFuncionarios[],MATCH($C80,tbFuncionarios[Nome],0),19),""))</f>
        <v/>
      </c>
      <c r="G80" s="221" t="str">
        <f>IF($C80="","",IFERROR(IF(INDEX(tbFuncionarios[],MATCH($C80,tbFuncionarios[Nome],0),20)=0,"",INDEX(tbFuncionarios[],MATCH($C80,tbFuncionarios[Nome],0),20)),""))</f>
        <v/>
      </c>
      <c r="H80" s="278" t="str">
        <f t="shared" si="4"/>
        <v/>
      </c>
      <c r="I80" s="287" t="str">
        <f>IF($C80="","",IFERROR(COUNTIFS(tbLanFerias[Matrícula],$D80,tbLanFerias[Data Início],"&gt;0"),0))</f>
        <v/>
      </c>
      <c r="J80" s="287" t="str">
        <f t="shared" ca="1" si="5"/>
        <v/>
      </c>
      <c r="K80" s="287" t="str">
        <f t="shared" ca="1" si="6"/>
        <v/>
      </c>
      <c r="L80" s="287" t="str">
        <f t="shared" ca="1" si="7"/>
        <v/>
      </c>
      <c r="M80" s="288" t="str">
        <f>IF(C80="","",IF(LEFT(tbFerias[[#This Row],[Alerta De Vencimento]],5)="Menos","Agendar",tbFerias[[#This Row],[Alerta De Vencimento]]))</f>
        <v/>
      </c>
    </row>
    <row r="81" spans="2:13" ht="21.95" customHeight="1" x14ac:dyDescent="0.25">
      <c r="B81" s="204">
        <v>74</v>
      </c>
      <c r="C81" s="241" t="str">
        <f>IF(CadFun!D81="","",CadFun!D81)</f>
        <v/>
      </c>
      <c r="D81" s="92" t="str">
        <f>IF($C81="","",IFERROR(INDEX(tbFuncionarios[],MATCH($C81,tbFuncionarios[Nome],0),2),""))</f>
        <v/>
      </c>
      <c r="E81" s="92" t="str">
        <f>IF($C81="","",IFERROR(INDEX(tbFuncionarios[],MATCH($C81,tbFuncionarios[Nome],0),23),""))</f>
        <v/>
      </c>
      <c r="F81" s="221" t="str">
        <f>IF($C81="","",IFERROR(INDEX(tbFuncionarios[],MATCH($C81,tbFuncionarios[Nome],0),19),""))</f>
        <v/>
      </c>
      <c r="G81" s="221" t="str">
        <f>IF($C81="","",IFERROR(IF(INDEX(tbFuncionarios[],MATCH($C81,tbFuncionarios[Nome],0),20)=0,"",INDEX(tbFuncionarios[],MATCH($C81,tbFuncionarios[Nome],0),20)),""))</f>
        <v/>
      </c>
      <c r="H81" s="278" t="str">
        <f t="shared" si="4"/>
        <v/>
      </c>
      <c r="I81" s="287" t="str">
        <f>IF($C81="","",IFERROR(COUNTIFS(tbLanFerias[Matrícula],$D81,tbLanFerias[Data Início],"&gt;0"),0))</f>
        <v/>
      </c>
      <c r="J81" s="287" t="str">
        <f t="shared" ca="1" si="5"/>
        <v/>
      </c>
      <c r="K81" s="287" t="str">
        <f t="shared" ca="1" si="6"/>
        <v/>
      </c>
      <c r="L81" s="287" t="str">
        <f t="shared" ca="1" si="7"/>
        <v/>
      </c>
      <c r="M81" s="288" t="str">
        <f>IF(C81="","",IF(LEFT(tbFerias[[#This Row],[Alerta De Vencimento]],5)="Menos","Agendar",tbFerias[[#This Row],[Alerta De Vencimento]]))</f>
        <v/>
      </c>
    </row>
    <row r="82" spans="2:13" ht="21.95" customHeight="1" x14ac:dyDescent="0.25">
      <c r="B82" s="204">
        <v>75</v>
      </c>
      <c r="C82" s="241" t="str">
        <f>IF(CadFun!D82="","",CadFun!D82)</f>
        <v/>
      </c>
      <c r="D82" s="92" t="str">
        <f>IF($C82="","",IFERROR(INDEX(tbFuncionarios[],MATCH($C82,tbFuncionarios[Nome],0),2),""))</f>
        <v/>
      </c>
      <c r="E82" s="92" t="str">
        <f>IF($C82="","",IFERROR(INDEX(tbFuncionarios[],MATCH($C82,tbFuncionarios[Nome],0),23),""))</f>
        <v/>
      </c>
      <c r="F82" s="221" t="str">
        <f>IF($C82="","",IFERROR(INDEX(tbFuncionarios[],MATCH($C82,tbFuncionarios[Nome],0),19),""))</f>
        <v/>
      </c>
      <c r="G82" s="221" t="str">
        <f>IF($C82="","",IFERROR(IF(INDEX(tbFuncionarios[],MATCH($C82,tbFuncionarios[Nome],0),20)=0,"",INDEX(tbFuncionarios[],MATCH($C82,tbFuncionarios[Nome],0),20)),""))</f>
        <v/>
      </c>
      <c r="H82" s="278" t="str">
        <f t="shared" si="4"/>
        <v/>
      </c>
      <c r="I82" s="287" t="str">
        <f>IF($C82="","",IFERROR(COUNTIFS(tbLanFerias[Matrícula],$D82,tbLanFerias[Data Início],"&gt;0"),0))</f>
        <v/>
      </c>
      <c r="J82" s="287" t="str">
        <f t="shared" ca="1" si="5"/>
        <v/>
      </c>
      <c r="K82" s="287" t="str">
        <f t="shared" ca="1" si="6"/>
        <v/>
      </c>
      <c r="L82" s="287" t="str">
        <f t="shared" ca="1" si="7"/>
        <v/>
      </c>
      <c r="M82" s="288" t="str">
        <f>IF(C82="","",IF(LEFT(tbFerias[[#This Row],[Alerta De Vencimento]],5)="Menos","Agendar",tbFerias[[#This Row],[Alerta De Vencimento]]))</f>
        <v/>
      </c>
    </row>
    <row r="83" spans="2:13" ht="21.95" customHeight="1" x14ac:dyDescent="0.25">
      <c r="B83" s="204">
        <v>76</v>
      </c>
      <c r="C83" s="241" t="str">
        <f>IF(CadFun!D83="","",CadFun!D83)</f>
        <v/>
      </c>
      <c r="D83" s="92" t="str">
        <f>IF($C83="","",IFERROR(INDEX(tbFuncionarios[],MATCH($C83,tbFuncionarios[Nome],0),2),""))</f>
        <v/>
      </c>
      <c r="E83" s="92" t="str">
        <f>IF($C83="","",IFERROR(INDEX(tbFuncionarios[],MATCH($C83,tbFuncionarios[Nome],0),23),""))</f>
        <v/>
      </c>
      <c r="F83" s="221" t="str">
        <f>IF($C83="","",IFERROR(INDEX(tbFuncionarios[],MATCH($C83,tbFuncionarios[Nome],0),19),""))</f>
        <v/>
      </c>
      <c r="G83" s="221" t="str">
        <f>IF($C83="","",IFERROR(IF(INDEX(tbFuncionarios[],MATCH($C83,tbFuncionarios[Nome],0),20)=0,"",INDEX(tbFuncionarios[],MATCH($C83,tbFuncionarios[Nome],0),20)),""))</f>
        <v/>
      </c>
      <c r="H83" s="278" t="str">
        <f t="shared" si="4"/>
        <v/>
      </c>
      <c r="I83" s="287" t="str">
        <f>IF($C83="","",IFERROR(COUNTIFS(tbLanFerias[Matrícula],$D83,tbLanFerias[Data Início],"&gt;0"),0))</f>
        <v/>
      </c>
      <c r="J83" s="287" t="str">
        <f t="shared" ca="1" si="5"/>
        <v/>
      </c>
      <c r="K83" s="287" t="str">
        <f t="shared" ca="1" si="6"/>
        <v/>
      </c>
      <c r="L83" s="287" t="str">
        <f t="shared" ca="1" si="7"/>
        <v/>
      </c>
      <c r="M83" s="288" t="str">
        <f>IF(C83="","",IF(LEFT(tbFerias[[#This Row],[Alerta De Vencimento]],5)="Menos","Agendar",tbFerias[[#This Row],[Alerta De Vencimento]]))</f>
        <v/>
      </c>
    </row>
    <row r="84" spans="2:13" ht="21.95" customHeight="1" x14ac:dyDescent="0.25">
      <c r="B84" s="204">
        <v>77</v>
      </c>
      <c r="C84" s="241" t="str">
        <f>IF(CadFun!D84="","",CadFun!D84)</f>
        <v/>
      </c>
      <c r="D84" s="92" t="str">
        <f>IF($C84="","",IFERROR(INDEX(tbFuncionarios[],MATCH($C84,tbFuncionarios[Nome],0),2),""))</f>
        <v/>
      </c>
      <c r="E84" s="92" t="str">
        <f>IF($C84="","",IFERROR(INDEX(tbFuncionarios[],MATCH($C84,tbFuncionarios[Nome],0),23),""))</f>
        <v/>
      </c>
      <c r="F84" s="221" t="str">
        <f>IF($C84="","",IFERROR(INDEX(tbFuncionarios[],MATCH($C84,tbFuncionarios[Nome],0),19),""))</f>
        <v/>
      </c>
      <c r="G84" s="221" t="str">
        <f>IF($C84="","",IFERROR(IF(INDEX(tbFuncionarios[],MATCH($C84,tbFuncionarios[Nome],0),20)=0,"",INDEX(tbFuncionarios[],MATCH($C84,tbFuncionarios[Nome],0),20)),""))</f>
        <v/>
      </c>
      <c r="H84" s="278" t="str">
        <f t="shared" si="4"/>
        <v/>
      </c>
      <c r="I84" s="287" t="str">
        <f>IF($C84="","",IFERROR(COUNTIFS(tbLanFerias[Matrícula],$D84,tbLanFerias[Data Início],"&gt;0"),0))</f>
        <v/>
      </c>
      <c r="J84" s="287" t="str">
        <f t="shared" ca="1" si="5"/>
        <v/>
      </c>
      <c r="K84" s="287" t="str">
        <f t="shared" ca="1" si="6"/>
        <v/>
      </c>
      <c r="L84" s="287" t="str">
        <f t="shared" ca="1" si="7"/>
        <v/>
      </c>
      <c r="M84" s="288" t="str">
        <f>IF(C84="","",IF(LEFT(tbFerias[[#This Row],[Alerta De Vencimento]],5)="Menos","Agendar",tbFerias[[#This Row],[Alerta De Vencimento]]))</f>
        <v/>
      </c>
    </row>
    <row r="85" spans="2:13" ht="21.95" customHeight="1" x14ac:dyDescent="0.25">
      <c r="B85" s="204">
        <v>78</v>
      </c>
      <c r="C85" s="241" t="str">
        <f>IF(CadFun!D85="","",CadFun!D85)</f>
        <v/>
      </c>
      <c r="D85" s="92" t="str">
        <f>IF($C85="","",IFERROR(INDEX(tbFuncionarios[],MATCH($C85,tbFuncionarios[Nome],0),2),""))</f>
        <v/>
      </c>
      <c r="E85" s="92" t="str">
        <f>IF($C85="","",IFERROR(INDEX(tbFuncionarios[],MATCH($C85,tbFuncionarios[Nome],0),23),""))</f>
        <v/>
      </c>
      <c r="F85" s="221" t="str">
        <f>IF($C85="","",IFERROR(INDEX(tbFuncionarios[],MATCH($C85,tbFuncionarios[Nome],0),19),""))</f>
        <v/>
      </c>
      <c r="G85" s="221" t="str">
        <f>IF($C85="","",IFERROR(IF(INDEX(tbFuncionarios[],MATCH($C85,tbFuncionarios[Nome],0),20)=0,"",INDEX(tbFuncionarios[],MATCH($C85,tbFuncionarios[Nome],0),20)),""))</f>
        <v/>
      </c>
      <c r="H85" s="278" t="str">
        <f t="shared" si="4"/>
        <v/>
      </c>
      <c r="I85" s="287" t="str">
        <f>IF($C85="","",IFERROR(COUNTIFS(tbLanFerias[Matrícula],$D85,tbLanFerias[Data Início],"&gt;0"),0))</f>
        <v/>
      </c>
      <c r="J85" s="287" t="str">
        <f t="shared" ca="1" si="5"/>
        <v/>
      </c>
      <c r="K85" s="287" t="str">
        <f t="shared" ca="1" si="6"/>
        <v/>
      </c>
      <c r="L85" s="287" t="str">
        <f t="shared" ca="1" si="7"/>
        <v/>
      </c>
      <c r="M85" s="288" t="str">
        <f>IF(C85="","",IF(LEFT(tbFerias[[#This Row],[Alerta De Vencimento]],5)="Menos","Agendar",tbFerias[[#This Row],[Alerta De Vencimento]]))</f>
        <v/>
      </c>
    </row>
    <row r="86" spans="2:13" ht="21.95" customHeight="1" x14ac:dyDescent="0.25">
      <c r="B86" s="204">
        <v>79</v>
      </c>
      <c r="C86" s="241" t="str">
        <f>IF(CadFun!D86="","",CadFun!D86)</f>
        <v/>
      </c>
      <c r="D86" s="92" t="str">
        <f>IF($C86="","",IFERROR(INDEX(tbFuncionarios[],MATCH($C86,tbFuncionarios[Nome],0),2),""))</f>
        <v/>
      </c>
      <c r="E86" s="92" t="str">
        <f>IF($C86="","",IFERROR(INDEX(tbFuncionarios[],MATCH($C86,tbFuncionarios[Nome],0),23),""))</f>
        <v/>
      </c>
      <c r="F86" s="221" t="str">
        <f>IF($C86="","",IFERROR(INDEX(tbFuncionarios[],MATCH($C86,tbFuncionarios[Nome],0),19),""))</f>
        <v/>
      </c>
      <c r="G86" s="221" t="str">
        <f>IF($C86="","",IFERROR(IF(INDEX(tbFuncionarios[],MATCH($C86,tbFuncionarios[Nome],0),20)=0,"",INDEX(tbFuncionarios[],MATCH($C86,tbFuncionarios[Nome],0),20)),""))</f>
        <v/>
      </c>
      <c r="H86" s="278" t="str">
        <f t="shared" si="4"/>
        <v/>
      </c>
      <c r="I86" s="287" t="str">
        <f>IF($C86="","",IFERROR(COUNTIFS(tbLanFerias[Matrícula],$D86,tbLanFerias[Data Início],"&gt;0"),0))</f>
        <v/>
      </c>
      <c r="J86" s="287" t="str">
        <f t="shared" ca="1" si="5"/>
        <v/>
      </c>
      <c r="K86" s="287" t="str">
        <f t="shared" ca="1" si="6"/>
        <v/>
      </c>
      <c r="L86" s="287" t="str">
        <f t="shared" ca="1" si="7"/>
        <v/>
      </c>
      <c r="M86" s="288" t="str">
        <f>IF(C86="","",IF(LEFT(tbFerias[[#This Row],[Alerta De Vencimento]],5)="Menos","Agendar",tbFerias[[#This Row],[Alerta De Vencimento]]))</f>
        <v/>
      </c>
    </row>
    <row r="87" spans="2:13" ht="21.95" customHeight="1" x14ac:dyDescent="0.25">
      <c r="B87" s="204">
        <v>80</v>
      </c>
      <c r="C87" s="241" t="str">
        <f>IF(CadFun!D87="","",CadFun!D87)</f>
        <v/>
      </c>
      <c r="D87" s="92" t="str">
        <f>IF($C87="","",IFERROR(INDEX(tbFuncionarios[],MATCH($C87,tbFuncionarios[Nome],0),2),""))</f>
        <v/>
      </c>
      <c r="E87" s="92" t="str">
        <f>IF($C87="","",IFERROR(INDEX(tbFuncionarios[],MATCH($C87,tbFuncionarios[Nome],0),23),""))</f>
        <v/>
      </c>
      <c r="F87" s="221" t="str">
        <f>IF($C87="","",IFERROR(INDEX(tbFuncionarios[],MATCH($C87,tbFuncionarios[Nome],0),19),""))</f>
        <v/>
      </c>
      <c r="G87" s="221" t="str">
        <f>IF($C87="","",IFERROR(IF(INDEX(tbFuncionarios[],MATCH($C87,tbFuncionarios[Nome],0),20)=0,"",INDEX(tbFuncionarios[],MATCH($C87,tbFuncionarios[Nome],0),20)),""))</f>
        <v/>
      </c>
      <c r="H87" s="278" t="str">
        <f t="shared" si="4"/>
        <v/>
      </c>
      <c r="I87" s="287" t="str">
        <f>IF($C87="","",IFERROR(COUNTIFS(tbLanFerias[Matrícula],$D87,tbLanFerias[Data Início],"&gt;0"),0))</f>
        <v/>
      </c>
      <c r="J87" s="287" t="str">
        <f t="shared" ca="1" si="5"/>
        <v/>
      </c>
      <c r="K87" s="287" t="str">
        <f t="shared" ca="1" si="6"/>
        <v/>
      </c>
      <c r="L87" s="287" t="str">
        <f t="shared" ca="1" si="7"/>
        <v/>
      </c>
      <c r="M87" s="288" t="str">
        <f>IF(C87="","",IF(LEFT(tbFerias[[#This Row],[Alerta De Vencimento]],5)="Menos","Agendar",tbFerias[[#This Row],[Alerta De Vencimento]]))</f>
        <v/>
      </c>
    </row>
    <row r="88" spans="2:13" ht="21.95" customHeight="1" x14ac:dyDescent="0.25">
      <c r="B88" s="204">
        <v>81</v>
      </c>
      <c r="C88" s="241" t="str">
        <f>IF(CadFun!D88="","",CadFun!D88)</f>
        <v/>
      </c>
      <c r="D88" s="92" t="str">
        <f>IF($C88="","",IFERROR(INDEX(tbFuncionarios[],MATCH($C88,tbFuncionarios[Nome],0),2),""))</f>
        <v/>
      </c>
      <c r="E88" s="92" t="str">
        <f>IF($C88="","",IFERROR(INDEX(tbFuncionarios[],MATCH($C88,tbFuncionarios[Nome],0),23),""))</f>
        <v/>
      </c>
      <c r="F88" s="221" t="str">
        <f>IF($C88="","",IFERROR(INDEX(tbFuncionarios[],MATCH($C88,tbFuncionarios[Nome],0),19),""))</f>
        <v/>
      </c>
      <c r="G88" s="221" t="str">
        <f>IF($C88="","",IFERROR(IF(INDEX(tbFuncionarios[],MATCH($C88,tbFuncionarios[Nome],0),20)=0,"",INDEX(tbFuncionarios[],MATCH($C88,tbFuncionarios[Nome],0),20)),""))</f>
        <v/>
      </c>
      <c r="H88" s="278" t="str">
        <f t="shared" si="4"/>
        <v/>
      </c>
      <c r="I88" s="287" t="str">
        <f>IF($C88="","",IFERROR(COUNTIFS(tbLanFerias[Matrícula],$D88,tbLanFerias[Data Início],"&gt;0"),0))</f>
        <v/>
      </c>
      <c r="J88" s="287" t="str">
        <f t="shared" ca="1" si="5"/>
        <v/>
      </c>
      <c r="K88" s="287" t="str">
        <f t="shared" ca="1" si="6"/>
        <v/>
      </c>
      <c r="L88" s="287" t="str">
        <f t="shared" ca="1" si="7"/>
        <v/>
      </c>
      <c r="M88" s="288" t="str">
        <f>IF(C88="","",IF(LEFT(tbFerias[[#This Row],[Alerta De Vencimento]],5)="Menos","Agendar",tbFerias[[#This Row],[Alerta De Vencimento]]))</f>
        <v/>
      </c>
    </row>
    <row r="89" spans="2:13" ht="21.95" customHeight="1" x14ac:dyDescent="0.25">
      <c r="B89" s="204">
        <v>82</v>
      </c>
      <c r="C89" s="241" t="str">
        <f>IF(CadFun!D89="","",CadFun!D89)</f>
        <v/>
      </c>
      <c r="D89" s="92" t="str">
        <f>IF($C89="","",IFERROR(INDEX(tbFuncionarios[],MATCH($C89,tbFuncionarios[Nome],0),2),""))</f>
        <v/>
      </c>
      <c r="E89" s="92" t="str">
        <f>IF($C89="","",IFERROR(INDEX(tbFuncionarios[],MATCH($C89,tbFuncionarios[Nome],0),23),""))</f>
        <v/>
      </c>
      <c r="F89" s="221" t="str">
        <f>IF($C89="","",IFERROR(INDEX(tbFuncionarios[],MATCH($C89,tbFuncionarios[Nome],0),19),""))</f>
        <v/>
      </c>
      <c r="G89" s="221" t="str">
        <f>IF($C89="","",IFERROR(IF(INDEX(tbFuncionarios[],MATCH($C89,tbFuncionarios[Nome],0),20)=0,"",INDEX(tbFuncionarios[],MATCH($C89,tbFuncionarios[Nome],0),20)),""))</f>
        <v/>
      </c>
      <c r="H89" s="278" t="str">
        <f t="shared" si="4"/>
        <v/>
      </c>
      <c r="I89" s="287" t="str">
        <f>IF($C89="","",IFERROR(COUNTIFS(tbLanFerias[Matrícula],$D89,tbLanFerias[Data Início],"&gt;0"),0))</f>
        <v/>
      </c>
      <c r="J89" s="287" t="str">
        <f t="shared" ca="1" si="5"/>
        <v/>
      </c>
      <c r="K89" s="287" t="str">
        <f t="shared" ca="1" si="6"/>
        <v/>
      </c>
      <c r="L89" s="287" t="str">
        <f t="shared" ca="1" si="7"/>
        <v/>
      </c>
      <c r="M89" s="288" t="str">
        <f>IF(C89="","",IF(LEFT(tbFerias[[#This Row],[Alerta De Vencimento]],5)="Menos","Agendar",tbFerias[[#This Row],[Alerta De Vencimento]]))</f>
        <v/>
      </c>
    </row>
    <row r="90" spans="2:13" ht="21.95" customHeight="1" x14ac:dyDescent="0.25">
      <c r="B90" s="204">
        <v>83</v>
      </c>
      <c r="C90" s="241" t="str">
        <f>IF(CadFun!D90="","",CadFun!D90)</f>
        <v/>
      </c>
      <c r="D90" s="92" t="str">
        <f>IF($C90="","",IFERROR(INDEX(tbFuncionarios[],MATCH($C90,tbFuncionarios[Nome],0),2),""))</f>
        <v/>
      </c>
      <c r="E90" s="92" t="str">
        <f>IF($C90="","",IFERROR(INDEX(tbFuncionarios[],MATCH($C90,tbFuncionarios[Nome],0),23),""))</f>
        <v/>
      </c>
      <c r="F90" s="221" t="str">
        <f>IF($C90="","",IFERROR(INDEX(tbFuncionarios[],MATCH($C90,tbFuncionarios[Nome],0),19),""))</f>
        <v/>
      </c>
      <c r="G90" s="221" t="str">
        <f>IF($C90="","",IFERROR(IF(INDEX(tbFuncionarios[],MATCH($C90,tbFuncionarios[Nome],0),20)=0,"",INDEX(tbFuncionarios[],MATCH($C90,tbFuncionarios[Nome],0),20)),""))</f>
        <v/>
      </c>
      <c r="H90" s="278" t="str">
        <f t="shared" si="4"/>
        <v/>
      </c>
      <c r="I90" s="287" t="str">
        <f>IF($C90="","",IFERROR(COUNTIFS(tbLanFerias[Matrícula],$D90,tbLanFerias[Data Início],"&gt;0"),0))</f>
        <v/>
      </c>
      <c r="J90" s="287" t="str">
        <f t="shared" ca="1" si="5"/>
        <v/>
      </c>
      <c r="K90" s="287" t="str">
        <f t="shared" ca="1" si="6"/>
        <v/>
      </c>
      <c r="L90" s="287" t="str">
        <f t="shared" ca="1" si="7"/>
        <v/>
      </c>
      <c r="M90" s="288" t="str">
        <f>IF(C90="","",IF(LEFT(tbFerias[[#This Row],[Alerta De Vencimento]],5)="Menos","Agendar",tbFerias[[#This Row],[Alerta De Vencimento]]))</f>
        <v/>
      </c>
    </row>
    <row r="91" spans="2:13" ht="21.95" customHeight="1" x14ac:dyDescent="0.25">
      <c r="B91" s="204">
        <v>84</v>
      </c>
      <c r="C91" s="241" t="str">
        <f>IF(CadFun!D91="","",CadFun!D91)</f>
        <v/>
      </c>
      <c r="D91" s="92" t="str">
        <f>IF($C91="","",IFERROR(INDEX(tbFuncionarios[],MATCH($C91,tbFuncionarios[Nome],0),2),""))</f>
        <v/>
      </c>
      <c r="E91" s="92" t="str">
        <f>IF($C91="","",IFERROR(INDEX(tbFuncionarios[],MATCH($C91,tbFuncionarios[Nome],0),23),""))</f>
        <v/>
      </c>
      <c r="F91" s="221" t="str">
        <f>IF($C91="","",IFERROR(INDEX(tbFuncionarios[],MATCH($C91,tbFuncionarios[Nome],0),19),""))</f>
        <v/>
      </c>
      <c r="G91" s="221" t="str">
        <f>IF($C91="","",IFERROR(IF(INDEX(tbFuncionarios[],MATCH($C91,tbFuncionarios[Nome],0),20)=0,"",INDEX(tbFuncionarios[],MATCH($C91,tbFuncionarios[Nome],0),20)),""))</f>
        <v/>
      </c>
      <c r="H91" s="278" t="str">
        <f t="shared" si="4"/>
        <v/>
      </c>
      <c r="I91" s="287" t="str">
        <f>IF($C91="","",IFERROR(COUNTIFS(tbLanFerias[Matrícula],$D91,tbLanFerias[Data Início],"&gt;0"),0))</f>
        <v/>
      </c>
      <c r="J91" s="287" t="str">
        <f t="shared" ca="1" si="5"/>
        <v/>
      </c>
      <c r="K91" s="287" t="str">
        <f t="shared" ca="1" si="6"/>
        <v/>
      </c>
      <c r="L91" s="287" t="str">
        <f t="shared" ca="1" si="7"/>
        <v/>
      </c>
      <c r="M91" s="288" t="str">
        <f>IF(C91="","",IF(LEFT(tbFerias[[#This Row],[Alerta De Vencimento]],5)="Menos","Agendar",tbFerias[[#This Row],[Alerta De Vencimento]]))</f>
        <v/>
      </c>
    </row>
    <row r="92" spans="2:13" ht="21.95" customHeight="1" x14ac:dyDescent="0.25">
      <c r="B92" s="204">
        <v>85</v>
      </c>
      <c r="C92" s="241" t="str">
        <f>IF(CadFun!D92="","",CadFun!D92)</f>
        <v/>
      </c>
      <c r="D92" s="92" t="str">
        <f>IF($C92="","",IFERROR(INDEX(tbFuncionarios[],MATCH($C92,tbFuncionarios[Nome],0),2),""))</f>
        <v/>
      </c>
      <c r="E92" s="92" t="str">
        <f>IF($C92="","",IFERROR(INDEX(tbFuncionarios[],MATCH($C92,tbFuncionarios[Nome],0),23),""))</f>
        <v/>
      </c>
      <c r="F92" s="221" t="str">
        <f>IF($C92="","",IFERROR(INDEX(tbFuncionarios[],MATCH($C92,tbFuncionarios[Nome],0),19),""))</f>
        <v/>
      </c>
      <c r="G92" s="221" t="str">
        <f>IF($C92="","",IFERROR(IF(INDEX(tbFuncionarios[],MATCH($C92,tbFuncionarios[Nome],0),20)=0,"",INDEX(tbFuncionarios[],MATCH($C92,tbFuncionarios[Nome],0),20)),""))</f>
        <v/>
      </c>
      <c r="H92" s="278" t="str">
        <f t="shared" si="4"/>
        <v/>
      </c>
      <c r="I92" s="287" t="str">
        <f>IF($C92="","",IFERROR(COUNTIFS(tbLanFerias[Matrícula],$D92,tbLanFerias[Data Início],"&gt;0"),0))</f>
        <v/>
      </c>
      <c r="J92" s="287" t="str">
        <f t="shared" ca="1" si="5"/>
        <v/>
      </c>
      <c r="K92" s="287" t="str">
        <f t="shared" ca="1" si="6"/>
        <v/>
      </c>
      <c r="L92" s="287" t="str">
        <f t="shared" ca="1" si="7"/>
        <v/>
      </c>
      <c r="M92" s="288" t="str">
        <f>IF(C92="","",IF(LEFT(tbFerias[[#This Row],[Alerta De Vencimento]],5)="Menos","Agendar",tbFerias[[#This Row],[Alerta De Vencimento]]))</f>
        <v/>
      </c>
    </row>
    <row r="93" spans="2:13" ht="21.95" customHeight="1" x14ac:dyDescent="0.25">
      <c r="B93" s="204">
        <v>86</v>
      </c>
      <c r="C93" s="241" t="str">
        <f>IF(CadFun!D93="","",CadFun!D93)</f>
        <v/>
      </c>
      <c r="D93" s="92" t="str">
        <f>IF($C93="","",IFERROR(INDEX(tbFuncionarios[],MATCH($C93,tbFuncionarios[Nome],0),2),""))</f>
        <v/>
      </c>
      <c r="E93" s="92" t="str">
        <f>IF($C93="","",IFERROR(INDEX(tbFuncionarios[],MATCH($C93,tbFuncionarios[Nome],0),23),""))</f>
        <v/>
      </c>
      <c r="F93" s="221" t="str">
        <f>IF($C93="","",IFERROR(INDEX(tbFuncionarios[],MATCH($C93,tbFuncionarios[Nome],0),19),""))</f>
        <v/>
      </c>
      <c r="G93" s="221" t="str">
        <f>IF($C93="","",IFERROR(IF(INDEX(tbFuncionarios[],MATCH($C93,tbFuncionarios[Nome],0),20)=0,"",INDEX(tbFuncionarios[],MATCH($C93,tbFuncionarios[Nome],0),20)),""))</f>
        <v/>
      </c>
      <c r="H93" s="278" t="str">
        <f t="shared" si="4"/>
        <v/>
      </c>
      <c r="I93" s="287" t="str">
        <f>IF($C93="","",IFERROR(COUNTIFS(tbLanFerias[Matrícula],$D93,tbLanFerias[Data Início],"&gt;0"),0))</f>
        <v/>
      </c>
      <c r="J93" s="287" t="str">
        <f t="shared" ca="1" si="5"/>
        <v/>
      </c>
      <c r="K93" s="287" t="str">
        <f t="shared" ca="1" si="6"/>
        <v/>
      </c>
      <c r="L93" s="287" t="str">
        <f t="shared" ca="1" si="7"/>
        <v/>
      </c>
      <c r="M93" s="288" t="str">
        <f>IF(C93="","",IF(LEFT(tbFerias[[#This Row],[Alerta De Vencimento]],5)="Menos","Agendar",tbFerias[[#This Row],[Alerta De Vencimento]]))</f>
        <v/>
      </c>
    </row>
    <row r="94" spans="2:13" ht="21.95" customHeight="1" x14ac:dyDescent="0.25">
      <c r="B94" s="204">
        <v>87</v>
      </c>
      <c r="C94" s="241" t="str">
        <f>IF(CadFun!D94="","",CadFun!D94)</f>
        <v/>
      </c>
      <c r="D94" s="92" t="str">
        <f>IF($C94="","",IFERROR(INDEX(tbFuncionarios[],MATCH($C94,tbFuncionarios[Nome],0),2),""))</f>
        <v/>
      </c>
      <c r="E94" s="92" t="str">
        <f>IF($C94="","",IFERROR(INDEX(tbFuncionarios[],MATCH($C94,tbFuncionarios[Nome],0),23),""))</f>
        <v/>
      </c>
      <c r="F94" s="221" t="str">
        <f>IF($C94="","",IFERROR(INDEX(tbFuncionarios[],MATCH($C94,tbFuncionarios[Nome],0),19),""))</f>
        <v/>
      </c>
      <c r="G94" s="221" t="str">
        <f>IF($C94="","",IFERROR(IF(INDEX(tbFuncionarios[],MATCH($C94,tbFuncionarios[Nome],0),20)=0,"",INDEX(tbFuncionarios[],MATCH($C94,tbFuncionarios[Nome],0),20)),""))</f>
        <v/>
      </c>
      <c r="H94" s="278" t="str">
        <f t="shared" si="4"/>
        <v/>
      </c>
      <c r="I94" s="287" t="str">
        <f>IF($C94="","",IFERROR(COUNTIFS(tbLanFerias[Matrícula],$D94,tbLanFerias[Data Início],"&gt;0"),0))</f>
        <v/>
      </c>
      <c r="J94" s="287" t="str">
        <f t="shared" ca="1" si="5"/>
        <v/>
      </c>
      <c r="K94" s="287" t="str">
        <f t="shared" ca="1" si="6"/>
        <v/>
      </c>
      <c r="L94" s="287" t="str">
        <f t="shared" ca="1" si="7"/>
        <v/>
      </c>
      <c r="M94" s="288" t="str">
        <f>IF(C94="","",IF(LEFT(tbFerias[[#This Row],[Alerta De Vencimento]],5)="Menos","Agendar",tbFerias[[#This Row],[Alerta De Vencimento]]))</f>
        <v/>
      </c>
    </row>
    <row r="95" spans="2:13" ht="21.95" customHeight="1" x14ac:dyDescent="0.25">
      <c r="B95" s="204">
        <v>88</v>
      </c>
      <c r="C95" s="241" t="str">
        <f>IF(CadFun!D95="","",CadFun!D95)</f>
        <v/>
      </c>
      <c r="D95" s="92" t="str">
        <f>IF($C95="","",IFERROR(INDEX(tbFuncionarios[],MATCH($C95,tbFuncionarios[Nome],0),2),""))</f>
        <v/>
      </c>
      <c r="E95" s="92" t="str">
        <f>IF($C95="","",IFERROR(INDEX(tbFuncionarios[],MATCH($C95,tbFuncionarios[Nome],0),23),""))</f>
        <v/>
      </c>
      <c r="F95" s="221" t="str">
        <f>IF($C95="","",IFERROR(INDEX(tbFuncionarios[],MATCH($C95,tbFuncionarios[Nome],0),19),""))</f>
        <v/>
      </c>
      <c r="G95" s="221" t="str">
        <f>IF($C95="","",IFERROR(IF(INDEX(tbFuncionarios[],MATCH($C95,tbFuncionarios[Nome],0),20)=0,"",INDEX(tbFuncionarios[],MATCH($C95,tbFuncionarios[Nome],0),20)),""))</f>
        <v/>
      </c>
      <c r="H95" s="278" t="str">
        <f t="shared" si="4"/>
        <v/>
      </c>
      <c r="I95" s="287" t="str">
        <f>IF($C95="","",IFERROR(COUNTIFS(tbLanFerias[Matrícula],$D95,tbLanFerias[Data Início],"&gt;0"),0))</f>
        <v/>
      </c>
      <c r="J95" s="287" t="str">
        <f t="shared" ca="1" si="5"/>
        <v/>
      </c>
      <c r="K95" s="287" t="str">
        <f t="shared" ca="1" si="6"/>
        <v/>
      </c>
      <c r="L95" s="287" t="str">
        <f t="shared" ca="1" si="7"/>
        <v/>
      </c>
      <c r="M95" s="288" t="str">
        <f>IF(C95="","",IF(LEFT(tbFerias[[#This Row],[Alerta De Vencimento]],5)="Menos","Agendar",tbFerias[[#This Row],[Alerta De Vencimento]]))</f>
        <v/>
      </c>
    </row>
    <row r="96" spans="2:13" ht="21.95" customHeight="1" x14ac:dyDescent="0.25">
      <c r="B96" s="204">
        <v>89</v>
      </c>
      <c r="C96" s="241" t="str">
        <f>IF(CadFun!D96="","",CadFun!D96)</f>
        <v/>
      </c>
      <c r="D96" s="92" t="str">
        <f>IF($C96="","",IFERROR(INDEX(tbFuncionarios[],MATCH($C96,tbFuncionarios[Nome],0),2),""))</f>
        <v/>
      </c>
      <c r="E96" s="92" t="str">
        <f>IF($C96="","",IFERROR(INDEX(tbFuncionarios[],MATCH($C96,tbFuncionarios[Nome],0),23),""))</f>
        <v/>
      </c>
      <c r="F96" s="221" t="str">
        <f>IF($C96="","",IFERROR(INDEX(tbFuncionarios[],MATCH($C96,tbFuncionarios[Nome],0),19),""))</f>
        <v/>
      </c>
      <c r="G96" s="221" t="str">
        <f>IF($C96="","",IFERROR(IF(INDEX(tbFuncionarios[],MATCH($C96,tbFuncionarios[Nome],0),20)=0,"",INDEX(tbFuncionarios[],MATCH($C96,tbFuncionarios[Nome],0),20)),""))</f>
        <v/>
      </c>
      <c r="H96" s="278" t="str">
        <f t="shared" si="4"/>
        <v/>
      </c>
      <c r="I96" s="287" t="str">
        <f>IF($C96="","",IFERROR(COUNTIFS(tbLanFerias[Matrícula],$D96,tbLanFerias[Data Início],"&gt;0"),0))</f>
        <v/>
      </c>
      <c r="J96" s="287" t="str">
        <f t="shared" ca="1" si="5"/>
        <v/>
      </c>
      <c r="K96" s="287" t="str">
        <f t="shared" ca="1" si="6"/>
        <v/>
      </c>
      <c r="L96" s="287" t="str">
        <f t="shared" ca="1" si="7"/>
        <v/>
      </c>
      <c r="M96" s="288" t="str">
        <f>IF(C96="","",IF(LEFT(tbFerias[[#This Row],[Alerta De Vencimento]],5)="Menos","Agendar",tbFerias[[#This Row],[Alerta De Vencimento]]))</f>
        <v/>
      </c>
    </row>
    <row r="97" spans="2:13" ht="21.95" customHeight="1" x14ac:dyDescent="0.25">
      <c r="B97" s="204">
        <v>90</v>
      </c>
      <c r="C97" s="241" t="str">
        <f>IF(CadFun!D97="","",CadFun!D97)</f>
        <v/>
      </c>
      <c r="D97" s="92" t="str">
        <f>IF($C97="","",IFERROR(INDEX(tbFuncionarios[],MATCH($C97,tbFuncionarios[Nome],0),2),""))</f>
        <v/>
      </c>
      <c r="E97" s="92" t="str">
        <f>IF($C97="","",IFERROR(INDEX(tbFuncionarios[],MATCH($C97,tbFuncionarios[Nome],0),23),""))</f>
        <v/>
      </c>
      <c r="F97" s="221" t="str">
        <f>IF($C97="","",IFERROR(INDEX(tbFuncionarios[],MATCH($C97,tbFuncionarios[Nome],0),19),""))</f>
        <v/>
      </c>
      <c r="G97" s="221" t="str">
        <f>IF($C97="","",IFERROR(IF(INDEX(tbFuncionarios[],MATCH($C97,tbFuncionarios[Nome],0),20)=0,"",INDEX(tbFuncionarios[],MATCH($C97,tbFuncionarios[Nome],0),20)),""))</f>
        <v/>
      </c>
      <c r="H97" s="278" t="str">
        <f t="shared" si="4"/>
        <v/>
      </c>
      <c r="I97" s="287" t="str">
        <f>IF($C97="","",IFERROR(COUNTIFS(tbLanFerias[Matrícula],$D97,tbLanFerias[Data Início],"&gt;0"),0))</f>
        <v/>
      </c>
      <c r="J97" s="287" t="str">
        <f t="shared" ca="1" si="5"/>
        <v/>
      </c>
      <c r="K97" s="287" t="str">
        <f t="shared" ca="1" si="6"/>
        <v/>
      </c>
      <c r="L97" s="287" t="str">
        <f t="shared" ca="1" si="7"/>
        <v/>
      </c>
      <c r="M97" s="288" t="str">
        <f>IF(C97="","",IF(LEFT(tbFerias[[#This Row],[Alerta De Vencimento]],5)="Menos","Agendar",tbFerias[[#This Row],[Alerta De Vencimento]]))</f>
        <v/>
      </c>
    </row>
    <row r="98" spans="2:13" ht="21.95" customHeight="1" x14ac:dyDescent="0.25">
      <c r="B98" s="204">
        <v>91</v>
      </c>
      <c r="C98" s="241" t="str">
        <f>IF(CadFun!D98="","",CadFun!D98)</f>
        <v/>
      </c>
      <c r="D98" s="92" t="str">
        <f>IF($C98="","",IFERROR(INDEX(tbFuncionarios[],MATCH($C98,tbFuncionarios[Nome],0),2),""))</f>
        <v/>
      </c>
      <c r="E98" s="92" t="str">
        <f>IF($C98="","",IFERROR(INDEX(tbFuncionarios[],MATCH($C98,tbFuncionarios[Nome],0),23),""))</f>
        <v/>
      </c>
      <c r="F98" s="221" t="str">
        <f>IF($C98="","",IFERROR(INDEX(tbFuncionarios[],MATCH($C98,tbFuncionarios[Nome],0),19),""))</f>
        <v/>
      </c>
      <c r="G98" s="221" t="str">
        <f>IF($C98="","",IFERROR(IF(INDEX(tbFuncionarios[],MATCH($C98,tbFuncionarios[Nome],0),20)=0,"",INDEX(tbFuncionarios[],MATCH($C98,tbFuncionarios[Nome],0),20)),""))</f>
        <v/>
      </c>
      <c r="H98" s="278" t="str">
        <f t="shared" si="4"/>
        <v/>
      </c>
      <c r="I98" s="287" t="str">
        <f>IF($C98="","",IFERROR(COUNTIFS(tbLanFerias[Matrícula],$D98,tbLanFerias[Data Início],"&gt;0"),0))</f>
        <v/>
      </c>
      <c r="J98" s="287" t="str">
        <f t="shared" ca="1" si="5"/>
        <v/>
      </c>
      <c r="K98" s="287" t="str">
        <f t="shared" ca="1" si="6"/>
        <v/>
      </c>
      <c r="L98" s="287" t="str">
        <f t="shared" ca="1" si="7"/>
        <v/>
      </c>
      <c r="M98" s="288" t="str">
        <f>IF(C98="","",IF(LEFT(tbFerias[[#This Row],[Alerta De Vencimento]],5)="Menos","Agendar",tbFerias[[#This Row],[Alerta De Vencimento]]))</f>
        <v/>
      </c>
    </row>
    <row r="99" spans="2:13" ht="21.95" customHeight="1" x14ac:dyDescent="0.25">
      <c r="B99" s="204">
        <v>92</v>
      </c>
      <c r="C99" s="241" t="str">
        <f>IF(CadFun!D99="","",CadFun!D99)</f>
        <v/>
      </c>
      <c r="D99" s="92" t="str">
        <f>IF($C99="","",IFERROR(INDEX(tbFuncionarios[],MATCH($C99,tbFuncionarios[Nome],0),2),""))</f>
        <v/>
      </c>
      <c r="E99" s="92" t="str">
        <f>IF($C99="","",IFERROR(INDEX(tbFuncionarios[],MATCH($C99,tbFuncionarios[Nome],0),23),""))</f>
        <v/>
      </c>
      <c r="F99" s="221" t="str">
        <f>IF($C99="","",IFERROR(INDEX(tbFuncionarios[],MATCH($C99,tbFuncionarios[Nome],0),19),""))</f>
        <v/>
      </c>
      <c r="G99" s="221" t="str">
        <f>IF($C99="","",IFERROR(IF(INDEX(tbFuncionarios[],MATCH($C99,tbFuncionarios[Nome],0),20)=0,"",INDEX(tbFuncionarios[],MATCH($C99,tbFuncionarios[Nome],0),20)),""))</f>
        <v/>
      </c>
      <c r="H99" s="278" t="str">
        <f t="shared" si="4"/>
        <v/>
      </c>
      <c r="I99" s="287" t="str">
        <f>IF($C99="","",IFERROR(COUNTIFS(tbLanFerias[Matrícula],$D99,tbLanFerias[Data Início],"&gt;0"),0))</f>
        <v/>
      </c>
      <c r="J99" s="287" t="str">
        <f t="shared" ca="1" si="5"/>
        <v/>
      </c>
      <c r="K99" s="287" t="str">
        <f t="shared" ca="1" si="6"/>
        <v/>
      </c>
      <c r="L99" s="287" t="str">
        <f t="shared" ca="1" si="7"/>
        <v/>
      </c>
      <c r="M99" s="288" t="str">
        <f>IF(C99="","",IF(LEFT(tbFerias[[#This Row],[Alerta De Vencimento]],5)="Menos","Agendar",tbFerias[[#This Row],[Alerta De Vencimento]]))</f>
        <v/>
      </c>
    </row>
    <row r="100" spans="2:13" ht="21.95" customHeight="1" x14ac:dyDescent="0.25">
      <c r="B100" s="204">
        <v>93</v>
      </c>
      <c r="C100" s="241" t="str">
        <f>IF(CadFun!D100="","",CadFun!D100)</f>
        <v/>
      </c>
      <c r="D100" s="92" t="str">
        <f>IF($C100="","",IFERROR(INDEX(tbFuncionarios[],MATCH($C100,tbFuncionarios[Nome],0),2),""))</f>
        <v/>
      </c>
      <c r="E100" s="92" t="str">
        <f>IF($C100="","",IFERROR(INDEX(tbFuncionarios[],MATCH($C100,tbFuncionarios[Nome],0),23),""))</f>
        <v/>
      </c>
      <c r="F100" s="221" t="str">
        <f>IF($C100="","",IFERROR(INDEX(tbFuncionarios[],MATCH($C100,tbFuncionarios[Nome],0),19),""))</f>
        <v/>
      </c>
      <c r="G100" s="221" t="str">
        <f>IF($C100="","",IFERROR(IF(INDEX(tbFuncionarios[],MATCH($C100,tbFuncionarios[Nome],0),20)=0,"",INDEX(tbFuncionarios[],MATCH($C100,tbFuncionarios[Nome],0),20)),""))</f>
        <v/>
      </c>
      <c r="H100" s="278" t="str">
        <f t="shared" si="4"/>
        <v/>
      </c>
      <c r="I100" s="287" t="str">
        <f>IF($C100="","",IFERROR(COUNTIFS(tbLanFerias[Matrícula],$D100,tbLanFerias[Data Início],"&gt;0"),0))</f>
        <v/>
      </c>
      <c r="J100" s="287" t="str">
        <f t="shared" ca="1" si="5"/>
        <v/>
      </c>
      <c r="K100" s="287" t="str">
        <f t="shared" ca="1" si="6"/>
        <v/>
      </c>
      <c r="L100" s="287" t="str">
        <f t="shared" ca="1" si="7"/>
        <v/>
      </c>
      <c r="M100" s="288" t="str">
        <f>IF(C100="","",IF(LEFT(tbFerias[[#This Row],[Alerta De Vencimento]],5)="Menos","Agendar",tbFerias[[#This Row],[Alerta De Vencimento]]))</f>
        <v/>
      </c>
    </row>
    <row r="101" spans="2:13" ht="21.95" customHeight="1" x14ac:dyDescent="0.25">
      <c r="B101" s="204">
        <v>94</v>
      </c>
      <c r="C101" s="241" t="str">
        <f>IF(CadFun!D101="","",CadFun!D101)</f>
        <v/>
      </c>
      <c r="D101" s="92" t="str">
        <f>IF($C101="","",IFERROR(INDEX(tbFuncionarios[],MATCH($C101,tbFuncionarios[Nome],0),2),""))</f>
        <v/>
      </c>
      <c r="E101" s="92" t="str">
        <f>IF($C101="","",IFERROR(INDEX(tbFuncionarios[],MATCH($C101,tbFuncionarios[Nome],0),23),""))</f>
        <v/>
      </c>
      <c r="F101" s="221" t="str">
        <f>IF($C101="","",IFERROR(INDEX(tbFuncionarios[],MATCH($C101,tbFuncionarios[Nome],0),19),""))</f>
        <v/>
      </c>
      <c r="G101" s="221" t="str">
        <f>IF($C101="","",IFERROR(IF(INDEX(tbFuncionarios[],MATCH($C101,tbFuncionarios[Nome],0),20)=0,"",INDEX(tbFuncionarios[],MATCH($C101,tbFuncionarios[Nome],0),20)),""))</f>
        <v/>
      </c>
      <c r="H101" s="278" t="str">
        <f t="shared" si="4"/>
        <v/>
      </c>
      <c r="I101" s="287" t="str">
        <f>IF($C101="","",IFERROR(COUNTIFS(tbLanFerias[Matrícula],$D101,tbLanFerias[Data Início],"&gt;0"),0))</f>
        <v/>
      </c>
      <c r="J101" s="287" t="str">
        <f t="shared" ca="1" si="5"/>
        <v/>
      </c>
      <c r="K101" s="287" t="str">
        <f t="shared" ca="1" si="6"/>
        <v/>
      </c>
      <c r="L101" s="287" t="str">
        <f t="shared" ca="1" si="7"/>
        <v/>
      </c>
      <c r="M101" s="288" t="str">
        <f>IF(C101="","",IF(LEFT(tbFerias[[#This Row],[Alerta De Vencimento]],5)="Menos","Agendar",tbFerias[[#This Row],[Alerta De Vencimento]]))</f>
        <v/>
      </c>
    </row>
    <row r="102" spans="2:13" ht="21.95" customHeight="1" x14ac:dyDescent="0.25">
      <c r="B102" s="204">
        <v>95</v>
      </c>
      <c r="C102" s="241" t="str">
        <f>IF(CadFun!D102="","",CadFun!D102)</f>
        <v/>
      </c>
      <c r="D102" s="92" t="str">
        <f>IF($C102="","",IFERROR(INDEX(tbFuncionarios[],MATCH($C102,tbFuncionarios[Nome],0),2),""))</f>
        <v/>
      </c>
      <c r="E102" s="92" t="str">
        <f>IF($C102="","",IFERROR(INDEX(tbFuncionarios[],MATCH($C102,tbFuncionarios[Nome],0),23),""))</f>
        <v/>
      </c>
      <c r="F102" s="221" t="str">
        <f>IF($C102="","",IFERROR(INDEX(tbFuncionarios[],MATCH($C102,tbFuncionarios[Nome],0),19),""))</f>
        <v/>
      </c>
      <c r="G102" s="221" t="str">
        <f>IF($C102="","",IFERROR(IF(INDEX(tbFuncionarios[],MATCH($C102,tbFuncionarios[Nome],0),20)=0,"",INDEX(tbFuncionarios[],MATCH($C102,tbFuncionarios[Nome],0),20)),""))</f>
        <v/>
      </c>
      <c r="H102" s="278" t="str">
        <f t="shared" si="4"/>
        <v/>
      </c>
      <c r="I102" s="287" t="str">
        <f>IF($C102="","",IFERROR(COUNTIFS(tbLanFerias[Matrícula],$D102,tbLanFerias[Data Início],"&gt;0"),0))</f>
        <v/>
      </c>
      <c r="J102" s="287" t="str">
        <f t="shared" ca="1" si="5"/>
        <v/>
      </c>
      <c r="K102" s="287" t="str">
        <f t="shared" ca="1" si="6"/>
        <v/>
      </c>
      <c r="L102" s="287" t="str">
        <f t="shared" ca="1" si="7"/>
        <v/>
      </c>
      <c r="M102" s="288" t="str">
        <f>IF(C102="","",IF(LEFT(tbFerias[[#This Row],[Alerta De Vencimento]],5)="Menos","Agendar",tbFerias[[#This Row],[Alerta De Vencimento]]))</f>
        <v/>
      </c>
    </row>
    <row r="103" spans="2:13" ht="21.95" customHeight="1" x14ac:dyDescent="0.25">
      <c r="B103" s="204">
        <v>96</v>
      </c>
      <c r="C103" s="241" t="str">
        <f>IF(CadFun!D103="","",CadFun!D103)</f>
        <v/>
      </c>
      <c r="D103" s="92" t="str">
        <f>IF($C103="","",IFERROR(INDEX(tbFuncionarios[],MATCH($C103,tbFuncionarios[Nome],0),2),""))</f>
        <v/>
      </c>
      <c r="E103" s="92" t="str">
        <f>IF($C103="","",IFERROR(INDEX(tbFuncionarios[],MATCH($C103,tbFuncionarios[Nome],0),23),""))</f>
        <v/>
      </c>
      <c r="F103" s="221" t="str">
        <f>IF($C103="","",IFERROR(INDEX(tbFuncionarios[],MATCH($C103,tbFuncionarios[Nome],0),19),""))</f>
        <v/>
      </c>
      <c r="G103" s="221" t="str">
        <f>IF($C103="","",IFERROR(IF(INDEX(tbFuncionarios[],MATCH($C103,tbFuncionarios[Nome],0),20)=0,"",INDEX(tbFuncionarios[],MATCH($C103,tbFuncionarios[Nome],0),20)),""))</f>
        <v/>
      </c>
      <c r="H103" s="278" t="str">
        <f t="shared" si="4"/>
        <v/>
      </c>
      <c r="I103" s="287" t="str">
        <f>IF($C103="","",IFERROR(COUNTIFS(tbLanFerias[Matrícula],$D103,tbLanFerias[Data Início],"&gt;0"),0))</f>
        <v/>
      </c>
      <c r="J103" s="287" t="str">
        <f t="shared" ca="1" si="5"/>
        <v/>
      </c>
      <c r="K103" s="287" t="str">
        <f t="shared" ca="1" si="6"/>
        <v/>
      </c>
      <c r="L103" s="287" t="str">
        <f t="shared" ca="1" si="7"/>
        <v/>
      </c>
      <c r="M103" s="288" t="str">
        <f>IF(C103="","",IF(LEFT(tbFerias[[#This Row],[Alerta De Vencimento]],5)="Menos","Agendar",tbFerias[[#This Row],[Alerta De Vencimento]]))</f>
        <v/>
      </c>
    </row>
    <row r="104" spans="2:13" ht="21.95" customHeight="1" x14ac:dyDescent="0.25">
      <c r="B104" s="204">
        <v>97</v>
      </c>
      <c r="C104" s="241" t="str">
        <f>IF(CadFun!D104="","",CadFun!D104)</f>
        <v/>
      </c>
      <c r="D104" s="92" t="str">
        <f>IF($C104="","",IFERROR(INDEX(tbFuncionarios[],MATCH($C104,tbFuncionarios[Nome],0),2),""))</f>
        <v/>
      </c>
      <c r="E104" s="92" t="str">
        <f>IF($C104="","",IFERROR(INDEX(tbFuncionarios[],MATCH($C104,tbFuncionarios[Nome],0),23),""))</f>
        <v/>
      </c>
      <c r="F104" s="221" t="str">
        <f>IF($C104="","",IFERROR(INDEX(tbFuncionarios[],MATCH($C104,tbFuncionarios[Nome],0),19),""))</f>
        <v/>
      </c>
      <c r="G104" s="221" t="str">
        <f>IF($C104="","",IFERROR(IF(INDEX(tbFuncionarios[],MATCH($C104,tbFuncionarios[Nome],0),20)=0,"",INDEX(tbFuncionarios[],MATCH($C104,tbFuncionarios[Nome],0),20)),""))</f>
        <v/>
      </c>
      <c r="H104" s="278" t="str">
        <f t="shared" si="4"/>
        <v/>
      </c>
      <c r="I104" s="287" t="str">
        <f>IF($C104="","",IFERROR(COUNTIFS(tbLanFerias[Matrícula],$D104,tbLanFerias[Data Início],"&gt;0"),0))</f>
        <v/>
      </c>
      <c r="J104" s="287" t="str">
        <f t="shared" ca="1" si="5"/>
        <v/>
      </c>
      <c r="K104" s="287" t="str">
        <f t="shared" ca="1" si="6"/>
        <v/>
      </c>
      <c r="L104" s="287" t="str">
        <f t="shared" ca="1" si="7"/>
        <v/>
      </c>
      <c r="M104" s="288" t="str">
        <f>IF(C104="","",IF(LEFT(tbFerias[[#This Row],[Alerta De Vencimento]],5)="Menos","Agendar",tbFerias[[#This Row],[Alerta De Vencimento]]))</f>
        <v/>
      </c>
    </row>
    <row r="105" spans="2:13" ht="21.95" customHeight="1" x14ac:dyDescent="0.25">
      <c r="B105" s="204">
        <v>98</v>
      </c>
      <c r="C105" s="241" t="str">
        <f>IF(CadFun!D105="","",CadFun!D105)</f>
        <v/>
      </c>
      <c r="D105" s="92" t="str">
        <f>IF($C105="","",IFERROR(INDEX(tbFuncionarios[],MATCH($C105,tbFuncionarios[Nome],0),2),""))</f>
        <v/>
      </c>
      <c r="E105" s="92" t="str">
        <f>IF($C105="","",IFERROR(INDEX(tbFuncionarios[],MATCH($C105,tbFuncionarios[Nome],0),23),""))</f>
        <v/>
      </c>
      <c r="F105" s="221" t="str">
        <f>IF($C105="","",IFERROR(INDEX(tbFuncionarios[],MATCH($C105,tbFuncionarios[Nome],0),19),""))</f>
        <v/>
      </c>
      <c r="G105" s="221" t="str">
        <f>IF($C105="","",IFERROR(IF(INDEX(tbFuncionarios[],MATCH($C105,tbFuncionarios[Nome],0),20)=0,"",INDEX(tbFuncionarios[],MATCH($C105,tbFuncionarios[Nome],0),20)),""))</f>
        <v/>
      </c>
      <c r="H105" s="278" t="str">
        <f t="shared" si="4"/>
        <v/>
      </c>
      <c r="I105" s="287" t="str">
        <f>IF($C105="","",IFERROR(COUNTIFS(tbLanFerias[Matrícula],$D105,tbLanFerias[Data Início],"&gt;0"),0))</f>
        <v/>
      </c>
      <c r="J105" s="287" t="str">
        <f t="shared" ca="1" si="5"/>
        <v/>
      </c>
      <c r="K105" s="287" t="str">
        <f t="shared" ca="1" si="6"/>
        <v/>
      </c>
      <c r="L105" s="287" t="str">
        <f t="shared" ca="1" si="7"/>
        <v/>
      </c>
      <c r="M105" s="288" t="str">
        <f>IF(C105="","",IF(LEFT(tbFerias[[#This Row],[Alerta De Vencimento]],5)="Menos","Agendar",tbFerias[[#This Row],[Alerta De Vencimento]]))</f>
        <v/>
      </c>
    </row>
    <row r="106" spans="2:13" ht="21.95" customHeight="1" x14ac:dyDescent="0.25">
      <c r="B106" s="204">
        <v>99</v>
      </c>
      <c r="C106" s="241" t="str">
        <f>IF(CadFun!D106="","",CadFun!D106)</f>
        <v/>
      </c>
      <c r="D106" s="92" t="str">
        <f>IF($C106="","",IFERROR(INDEX(tbFuncionarios[],MATCH($C106,tbFuncionarios[Nome],0),2),""))</f>
        <v/>
      </c>
      <c r="E106" s="92" t="str">
        <f>IF($C106="","",IFERROR(INDEX(tbFuncionarios[],MATCH($C106,tbFuncionarios[Nome],0),23),""))</f>
        <v/>
      </c>
      <c r="F106" s="221" t="str">
        <f>IF($C106="","",IFERROR(INDEX(tbFuncionarios[],MATCH($C106,tbFuncionarios[Nome],0),19),""))</f>
        <v/>
      </c>
      <c r="G106" s="221" t="str">
        <f>IF($C106="","",IFERROR(IF(INDEX(tbFuncionarios[],MATCH($C106,tbFuncionarios[Nome],0),20)=0,"",INDEX(tbFuncionarios[],MATCH($C106,tbFuncionarios[Nome],0),20)),""))</f>
        <v/>
      </c>
      <c r="H106" s="278" t="str">
        <f t="shared" si="4"/>
        <v/>
      </c>
      <c r="I106" s="287" t="str">
        <f>IF($C106="","",IFERROR(COUNTIFS(tbLanFerias[Matrícula],$D106,tbLanFerias[Data Início],"&gt;0"),0))</f>
        <v/>
      </c>
      <c r="J106" s="287" t="str">
        <f t="shared" ca="1" si="5"/>
        <v/>
      </c>
      <c r="K106" s="287" t="str">
        <f t="shared" ca="1" si="6"/>
        <v/>
      </c>
      <c r="L106" s="287" t="str">
        <f t="shared" ca="1" si="7"/>
        <v/>
      </c>
      <c r="M106" s="288" t="str">
        <f>IF(C106="","",IF(LEFT(tbFerias[[#This Row],[Alerta De Vencimento]],5)="Menos","Agendar",tbFerias[[#This Row],[Alerta De Vencimento]]))</f>
        <v/>
      </c>
    </row>
    <row r="107" spans="2:13" ht="21.95" customHeight="1" x14ac:dyDescent="0.25">
      <c r="B107" s="204">
        <v>100</v>
      </c>
      <c r="C107" s="241" t="str">
        <f>IF(CadFun!D107="","",CadFun!D107)</f>
        <v/>
      </c>
      <c r="D107" s="92" t="str">
        <f>IF($C107="","",IFERROR(INDEX(tbFuncionarios[],MATCH($C107,tbFuncionarios[Nome],0),2),""))</f>
        <v/>
      </c>
      <c r="E107" s="92" t="str">
        <f>IF($C107="","",IFERROR(INDEX(tbFuncionarios[],MATCH($C107,tbFuncionarios[Nome],0),23),""))</f>
        <v/>
      </c>
      <c r="F107" s="221" t="str">
        <f>IF($C107="","",IFERROR(INDEX(tbFuncionarios[],MATCH($C107,tbFuncionarios[Nome],0),19),""))</f>
        <v/>
      </c>
      <c r="G107" s="221" t="str">
        <f>IF($C107="","",IFERROR(IF(INDEX(tbFuncionarios[],MATCH($C107,tbFuncionarios[Nome],0),20)=0,"",INDEX(tbFuncionarios[],MATCH($C107,tbFuncionarios[Nome],0),20)),""))</f>
        <v/>
      </c>
      <c r="H107" s="278" t="str">
        <f t="shared" si="4"/>
        <v/>
      </c>
      <c r="I107" s="287" t="str">
        <f>IF($C107="","",IFERROR(COUNTIFS(tbLanFerias[Matrícula],$D107,tbLanFerias[Data Início],"&gt;0"),0))</f>
        <v/>
      </c>
      <c r="J107" s="287" t="str">
        <f t="shared" ca="1" si="5"/>
        <v/>
      </c>
      <c r="K107" s="287" t="str">
        <f t="shared" ca="1" si="6"/>
        <v/>
      </c>
      <c r="L107" s="287" t="str">
        <f t="shared" ca="1" si="7"/>
        <v/>
      </c>
      <c r="M107" s="288" t="str">
        <f>IF(C107="","",IF(LEFT(tbFerias[[#This Row],[Alerta De Vencimento]],5)="Menos","Agendar",tbFerias[[#This Row],[Alerta De Vencimento]]))</f>
        <v/>
      </c>
    </row>
    <row r="108" spans="2:13" ht="21.95" customHeight="1" x14ac:dyDescent="0.25">
      <c r="B108" s="204">
        <v>101</v>
      </c>
      <c r="C108" s="241" t="str">
        <f>IF(CadFun!D108="","",CadFun!D108)</f>
        <v/>
      </c>
      <c r="D108" s="92" t="str">
        <f>IF($C108="","",IFERROR(INDEX(tbFuncionarios[],MATCH($C108,tbFuncionarios[Nome],0),2),""))</f>
        <v/>
      </c>
      <c r="E108" s="92" t="str">
        <f>IF($C108="","",IFERROR(INDEX(tbFuncionarios[],MATCH($C108,tbFuncionarios[Nome],0),23),""))</f>
        <v/>
      </c>
      <c r="F108" s="221" t="str">
        <f>IF($C108="","",IFERROR(INDEX(tbFuncionarios[],MATCH($C108,tbFuncionarios[Nome],0),19),""))</f>
        <v/>
      </c>
      <c r="G108" s="221" t="str">
        <f>IF($C108="","",IFERROR(IF(INDEX(tbFuncionarios[],MATCH($C108,tbFuncionarios[Nome],0),20)=0,"",INDEX(tbFuncionarios[],MATCH($C108,tbFuncionarios[Nome],0),20)),""))</f>
        <v/>
      </c>
      <c r="H108" s="278" t="str">
        <f t="shared" si="4"/>
        <v/>
      </c>
      <c r="I108" s="287" t="str">
        <f>IF($C108="","",IFERROR(COUNTIFS(tbLanFerias[Matrícula],$D108,tbLanFerias[Data Início],"&gt;0"),0))</f>
        <v/>
      </c>
      <c r="J108" s="287" t="str">
        <f t="shared" ca="1" si="5"/>
        <v/>
      </c>
      <c r="K108" s="287" t="str">
        <f t="shared" ca="1" si="6"/>
        <v/>
      </c>
      <c r="L108" s="287" t="str">
        <f t="shared" ca="1" si="7"/>
        <v/>
      </c>
      <c r="M108" s="288" t="str">
        <f>IF(C108="","",IF(LEFT(tbFerias[[#This Row],[Alerta De Vencimento]],5)="Menos","Agendar",tbFerias[[#This Row],[Alerta De Vencimento]]))</f>
        <v/>
      </c>
    </row>
    <row r="109" spans="2:13" ht="21.95" customHeight="1" x14ac:dyDescent="0.25">
      <c r="B109" s="204">
        <v>102</v>
      </c>
      <c r="C109" s="241" t="str">
        <f>IF(CadFun!D109="","",CadFun!D109)</f>
        <v/>
      </c>
      <c r="D109" s="92" t="str">
        <f>IF($C109="","",IFERROR(INDEX(tbFuncionarios[],MATCH($C109,tbFuncionarios[Nome],0),2),""))</f>
        <v/>
      </c>
      <c r="E109" s="92" t="str">
        <f>IF($C109="","",IFERROR(INDEX(tbFuncionarios[],MATCH($C109,tbFuncionarios[Nome],0),23),""))</f>
        <v/>
      </c>
      <c r="F109" s="221" t="str">
        <f>IF($C109="","",IFERROR(INDEX(tbFuncionarios[],MATCH($C109,tbFuncionarios[Nome],0),19),""))</f>
        <v/>
      </c>
      <c r="G109" s="221" t="str">
        <f>IF($C109="","",IFERROR(IF(INDEX(tbFuncionarios[],MATCH($C109,tbFuncionarios[Nome],0),20)=0,"",INDEX(tbFuncionarios[],MATCH($C109,tbFuncionarios[Nome],0),20)),""))</f>
        <v/>
      </c>
      <c r="H109" s="278" t="str">
        <f t="shared" si="4"/>
        <v/>
      </c>
      <c r="I109" s="287" t="str">
        <f>IF($C109="","",IFERROR(COUNTIFS(tbLanFerias[Matrícula],$D109,tbLanFerias[Data Início],"&gt;0"),0))</f>
        <v/>
      </c>
      <c r="J109" s="287" t="str">
        <f t="shared" ca="1" si="5"/>
        <v/>
      </c>
      <c r="K109" s="287" t="str">
        <f t="shared" ca="1" si="6"/>
        <v/>
      </c>
      <c r="L109" s="287" t="str">
        <f t="shared" ca="1" si="7"/>
        <v/>
      </c>
      <c r="M109" s="288" t="str">
        <f>IF(C109="","",IF(LEFT(tbFerias[[#This Row],[Alerta De Vencimento]],5)="Menos","Agendar",tbFerias[[#This Row],[Alerta De Vencimento]]))</f>
        <v/>
      </c>
    </row>
    <row r="110" spans="2:13" ht="21.95" customHeight="1" x14ac:dyDescent="0.25">
      <c r="B110" s="204">
        <v>103</v>
      </c>
      <c r="C110" s="241" t="str">
        <f>IF(CadFun!D110="","",CadFun!D110)</f>
        <v/>
      </c>
      <c r="D110" s="92" t="str">
        <f>IF($C110="","",IFERROR(INDEX(tbFuncionarios[],MATCH($C110,tbFuncionarios[Nome],0),2),""))</f>
        <v/>
      </c>
      <c r="E110" s="92" t="str">
        <f>IF($C110="","",IFERROR(INDEX(tbFuncionarios[],MATCH($C110,tbFuncionarios[Nome],0),23),""))</f>
        <v/>
      </c>
      <c r="F110" s="221" t="str">
        <f>IF($C110="","",IFERROR(INDEX(tbFuncionarios[],MATCH($C110,tbFuncionarios[Nome],0),19),""))</f>
        <v/>
      </c>
      <c r="G110" s="221" t="str">
        <f>IF($C110="","",IFERROR(IF(INDEX(tbFuncionarios[],MATCH($C110,tbFuncionarios[Nome],0),20)=0,"",INDEX(tbFuncionarios[],MATCH($C110,tbFuncionarios[Nome],0),20)),""))</f>
        <v/>
      </c>
      <c r="H110" s="278" t="str">
        <f t="shared" si="4"/>
        <v/>
      </c>
      <c r="I110" s="287" t="str">
        <f>IF($C110="","",IFERROR(COUNTIFS(tbLanFerias[Matrícula],$D110,tbLanFerias[Data Início],"&gt;0"),0))</f>
        <v/>
      </c>
      <c r="J110" s="287" t="str">
        <f t="shared" ca="1" si="5"/>
        <v/>
      </c>
      <c r="K110" s="287" t="str">
        <f t="shared" ca="1" si="6"/>
        <v/>
      </c>
      <c r="L110" s="287" t="str">
        <f t="shared" ca="1" si="7"/>
        <v/>
      </c>
      <c r="M110" s="288" t="str">
        <f>IF(C110="","",IF(LEFT(tbFerias[[#This Row],[Alerta De Vencimento]],5)="Menos","Agendar",tbFerias[[#This Row],[Alerta De Vencimento]]))</f>
        <v/>
      </c>
    </row>
    <row r="111" spans="2:13" ht="21.95" customHeight="1" x14ac:dyDescent="0.25">
      <c r="B111" s="204">
        <v>104</v>
      </c>
      <c r="C111" s="241" t="str">
        <f>IF(CadFun!D111="","",CadFun!D111)</f>
        <v/>
      </c>
      <c r="D111" s="92" t="str">
        <f>IF($C111="","",IFERROR(INDEX(tbFuncionarios[],MATCH($C111,tbFuncionarios[Nome],0),2),""))</f>
        <v/>
      </c>
      <c r="E111" s="92" t="str">
        <f>IF($C111="","",IFERROR(INDEX(tbFuncionarios[],MATCH($C111,tbFuncionarios[Nome],0),23),""))</f>
        <v/>
      </c>
      <c r="F111" s="221" t="str">
        <f>IF($C111="","",IFERROR(INDEX(tbFuncionarios[],MATCH($C111,tbFuncionarios[Nome],0),19),""))</f>
        <v/>
      </c>
      <c r="G111" s="221" t="str">
        <f>IF($C111="","",IFERROR(IF(INDEX(tbFuncionarios[],MATCH($C111,tbFuncionarios[Nome],0),20)=0,"",INDEX(tbFuncionarios[],MATCH($C111,tbFuncionarios[Nome],0),20)),""))</f>
        <v/>
      </c>
      <c r="H111" s="278" t="str">
        <f t="shared" si="4"/>
        <v/>
      </c>
      <c r="I111" s="287" t="str">
        <f>IF($C111="","",IFERROR(COUNTIFS(tbLanFerias[Matrícula],$D111,tbLanFerias[Data Início],"&gt;0"),0))</f>
        <v/>
      </c>
      <c r="J111" s="287" t="str">
        <f t="shared" ca="1" si="5"/>
        <v/>
      </c>
      <c r="K111" s="287" t="str">
        <f t="shared" ca="1" si="6"/>
        <v/>
      </c>
      <c r="L111" s="287" t="str">
        <f t="shared" ca="1" si="7"/>
        <v/>
      </c>
      <c r="M111" s="288" t="str">
        <f>IF(C111="","",IF(LEFT(tbFerias[[#This Row],[Alerta De Vencimento]],5)="Menos","Agendar",tbFerias[[#This Row],[Alerta De Vencimento]]))</f>
        <v/>
      </c>
    </row>
    <row r="112" spans="2:13" ht="21.95" customHeight="1" x14ac:dyDescent="0.25">
      <c r="B112" s="204">
        <v>105</v>
      </c>
      <c r="C112" s="241" t="str">
        <f>IF(CadFun!D112="","",CadFun!D112)</f>
        <v/>
      </c>
      <c r="D112" s="92" t="str">
        <f>IF($C112="","",IFERROR(INDEX(tbFuncionarios[],MATCH($C112,tbFuncionarios[Nome],0),2),""))</f>
        <v/>
      </c>
      <c r="E112" s="92" t="str">
        <f>IF($C112="","",IFERROR(INDEX(tbFuncionarios[],MATCH($C112,tbFuncionarios[Nome],0),23),""))</f>
        <v/>
      </c>
      <c r="F112" s="221" t="str">
        <f>IF($C112="","",IFERROR(INDEX(tbFuncionarios[],MATCH($C112,tbFuncionarios[Nome],0),19),""))</f>
        <v/>
      </c>
      <c r="G112" s="221" t="str">
        <f>IF($C112="","",IFERROR(IF(INDEX(tbFuncionarios[],MATCH($C112,tbFuncionarios[Nome],0),20)=0,"",INDEX(tbFuncionarios[],MATCH($C112,tbFuncionarios[Nome],0),20)),""))</f>
        <v/>
      </c>
      <c r="H112" s="278" t="str">
        <f t="shared" si="4"/>
        <v/>
      </c>
      <c r="I112" s="287" t="str">
        <f>IF($C112="","",IFERROR(COUNTIFS(tbLanFerias[Matrícula],$D112,tbLanFerias[Data Início],"&gt;0"),0))</f>
        <v/>
      </c>
      <c r="J112" s="287" t="str">
        <f t="shared" ca="1" si="5"/>
        <v/>
      </c>
      <c r="K112" s="287" t="str">
        <f t="shared" ca="1" si="6"/>
        <v/>
      </c>
      <c r="L112" s="287" t="str">
        <f t="shared" ca="1" si="7"/>
        <v/>
      </c>
      <c r="M112" s="288" t="str">
        <f>IF(C112="","",IF(LEFT(tbFerias[[#This Row],[Alerta De Vencimento]],5)="Menos","Agendar",tbFerias[[#This Row],[Alerta De Vencimento]]))</f>
        <v/>
      </c>
    </row>
    <row r="113" spans="2:13" ht="21.95" customHeight="1" x14ac:dyDescent="0.25">
      <c r="B113" s="204">
        <v>106</v>
      </c>
      <c r="C113" s="241" t="str">
        <f>IF(CadFun!D113="","",CadFun!D113)</f>
        <v/>
      </c>
      <c r="D113" s="92" t="str">
        <f>IF($C113="","",IFERROR(INDEX(tbFuncionarios[],MATCH($C113,tbFuncionarios[Nome],0),2),""))</f>
        <v/>
      </c>
      <c r="E113" s="92" t="str">
        <f>IF($C113="","",IFERROR(INDEX(tbFuncionarios[],MATCH($C113,tbFuncionarios[Nome],0),23),""))</f>
        <v/>
      </c>
      <c r="F113" s="221" t="str">
        <f>IF($C113="","",IFERROR(INDEX(tbFuncionarios[],MATCH($C113,tbFuncionarios[Nome],0),19),""))</f>
        <v/>
      </c>
      <c r="G113" s="221" t="str">
        <f>IF($C113="","",IFERROR(IF(INDEX(tbFuncionarios[],MATCH($C113,tbFuncionarios[Nome],0),20)=0,"",INDEX(tbFuncionarios[],MATCH($C113,tbFuncionarios[Nome],0),20)),""))</f>
        <v/>
      </c>
      <c r="H113" s="278" t="str">
        <f t="shared" si="4"/>
        <v/>
      </c>
      <c r="I113" s="287" t="str">
        <f>IF($C113="","",IFERROR(COUNTIFS(tbLanFerias[Matrícula],$D113,tbLanFerias[Data Início],"&gt;0"),0))</f>
        <v/>
      </c>
      <c r="J113" s="287" t="str">
        <f t="shared" ca="1" si="5"/>
        <v/>
      </c>
      <c r="K113" s="287" t="str">
        <f t="shared" ca="1" si="6"/>
        <v/>
      </c>
      <c r="L113" s="287" t="str">
        <f t="shared" ca="1" si="7"/>
        <v/>
      </c>
      <c r="M113" s="288" t="str">
        <f>IF(C113="","",IF(LEFT(tbFerias[[#This Row],[Alerta De Vencimento]],5)="Menos","Agendar",tbFerias[[#This Row],[Alerta De Vencimento]]))</f>
        <v/>
      </c>
    </row>
    <row r="114" spans="2:13" ht="21.95" customHeight="1" x14ac:dyDescent="0.25">
      <c r="B114" s="204">
        <v>107</v>
      </c>
      <c r="C114" s="241" t="str">
        <f>IF(CadFun!D114="","",CadFun!D114)</f>
        <v/>
      </c>
      <c r="D114" s="92" t="str">
        <f>IF($C114="","",IFERROR(INDEX(tbFuncionarios[],MATCH($C114,tbFuncionarios[Nome],0),2),""))</f>
        <v/>
      </c>
      <c r="E114" s="92" t="str">
        <f>IF($C114="","",IFERROR(INDEX(tbFuncionarios[],MATCH($C114,tbFuncionarios[Nome],0),23),""))</f>
        <v/>
      </c>
      <c r="F114" s="221" t="str">
        <f>IF($C114="","",IFERROR(INDEX(tbFuncionarios[],MATCH($C114,tbFuncionarios[Nome],0),19),""))</f>
        <v/>
      </c>
      <c r="G114" s="221" t="str">
        <f>IF($C114="","",IFERROR(IF(INDEX(tbFuncionarios[],MATCH($C114,tbFuncionarios[Nome],0),20)=0,"",INDEX(tbFuncionarios[],MATCH($C114,tbFuncionarios[Nome],0),20)),""))</f>
        <v/>
      </c>
      <c r="H114" s="278" t="str">
        <f t="shared" si="4"/>
        <v/>
      </c>
      <c r="I114" s="287" t="str">
        <f>IF($C114="","",IFERROR(COUNTIFS(tbLanFerias[Matrícula],$D114,tbLanFerias[Data Início],"&gt;0"),0))</f>
        <v/>
      </c>
      <c r="J114" s="287" t="str">
        <f t="shared" ca="1" si="5"/>
        <v/>
      </c>
      <c r="K114" s="287" t="str">
        <f t="shared" ca="1" si="6"/>
        <v/>
      </c>
      <c r="L114" s="287" t="str">
        <f t="shared" ca="1" si="7"/>
        <v/>
      </c>
      <c r="M114" s="288" t="str">
        <f>IF(C114="","",IF(LEFT(tbFerias[[#This Row],[Alerta De Vencimento]],5)="Menos","Agendar",tbFerias[[#This Row],[Alerta De Vencimento]]))</f>
        <v/>
      </c>
    </row>
    <row r="115" spans="2:13" ht="21.95" customHeight="1" x14ac:dyDescent="0.25">
      <c r="B115" s="204">
        <v>108</v>
      </c>
      <c r="C115" s="241" t="str">
        <f>IF(CadFun!D115="","",CadFun!D115)</f>
        <v/>
      </c>
      <c r="D115" s="92" t="str">
        <f>IF($C115="","",IFERROR(INDEX(tbFuncionarios[],MATCH($C115,tbFuncionarios[Nome],0),2),""))</f>
        <v/>
      </c>
      <c r="E115" s="92" t="str">
        <f>IF($C115="","",IFERROR(INDEX(tbFuncionarios[],MATCH($C115,tbFuncionarios[Nome],0),23),""))</f>
        <v/>
      </c>
      <c r="F115" s="221" t="str">
        <f>IF($C115="","",IFERROR(INDEX(tbFuncionarios[],MATCH($C115,tbFuncionarios[Nome],0),19),""))</f>
        <v/>
      </c>
      <c r="G115" s="221" t="str">
        <f>IF($C115="","",IFERROR(IF(INDEX(tbFuncionarios[],MATCH($C115,tbFuncionarios[Nome],0),20)=0,"",INDEX(tbFuncionarios[],MATCH($C115,tbFuncionarios[Nome],0),20)),""))</f>
        <v/>
      </c>
      <c r="H115" s="278" t="str">
        <f t="shared" si="4"/>
        <v/>
      </c>
      <c r="I115" s="287" t="str">
        <f>IF($C115="","",IFERROR(COUNTIFS(tbLanFerias[Matrícula],$D115,tbLanFerias[Data Início],"&gt;0"),0))</f>
        <v/>
      </c>
      <c r="J115" s="287" t="str">
        <f t="shared" ca="1" si="5"/>
        <v/>
      </c>
      <c r="K115" s="287" t="str">
        <f t="shared" ca="1" si="6"/>
        <v/>
      </c>
      <c r="L115" s="287" t="str">
        <f t="shared" ca="1" si="7"/>
        <v/>
      </c>
      <c r="M115" s="288" t="str">
        <f>IF(C115="","",IF(LEFT(tbFerias[[#This Row],[Alerta De Vencimento]],5)="Menos","Agendar",tbFerias[[#This Row],[Alerta De Vencimento]]))</f>
        <v/>
      </c>
    </row>
    <row r="116" spans="2:13" ht="21.95" customHeight="1" x14ac:dyDescent="0.25">
      <c r="B116" s="204">
        <v>109</v>
      </c>
      <c r="C116" s="241" t="str">
        <f>IF(CadFun!D116="","",CadFun!D116)</f>
        <v/>
      </c>
      <c r="D116" s="92" t="str">
        <f>IF($C116="","",IFERROR(INDEX(tbFuncionarios[],MATCH($C116,tbFuncionarios[Nome],0),2),""))</f>
        <v/>
      </c>
      <c r="E116" s="92" t="str">
        <f>IF($C116="","",IFERROR(INDEX(tbFuncionarios[],MATCH($C116,tbFuncionarios[Nome],0),23),""))</f>
        <v/>
      </c>
      <c r="F116" s="221" t="str">
        <f>IF($C116="","",IFERROR(INDEX(tbFuncionarios[],MATCH($C116,tbFuncionarios[Nome],0),19),""))</f>
        <v/>
      </c>
      <c r="G116" s="221" t="str">
        <f>IF($C116="","",IFERROR(IF(INDEX(tbFuncionarios[],MATCH($C116,tbFuncionarios[Nome],0),20)=0,"",INDEX(tbFuncionarios[],MATCH($C116,tbFuncionarios[Nome],0),20)),""))</f>
        <v/>
      </c>
      <c r="H116" s="278" t="str">
        <f t="shared" si="4"/>
        <v/>
      </c>
      <c r="I116" s="287" t="str">
        <f>IF($C116="","",IFERROR(COUNTIFS(tbLanFerias[Matrícula],$D116,tbLanFerias[Data Início],"&gt;0"),0))</f>
        <v/>
      </c>
      <c r="J116" s="287" t="str">
        <f t="shared" ca="1" si="5"/>
        <v/>
      </c>
      <c r="K116" s="287" t="str">
        <f t="shared" ca="1" si="6"/>
        <v/>
      </c>
      <c r="L116" s="287" t="str">
        <f t="shared" ca="1" si="7"/>
        <v/>
      </c>
      <c r="M116" s="288" t="str">
        <f>IF(C116="","",IF(LEFT(tbFerias[[#This Row],[Alerta De Vencimento]],5)="Menos","Agendar",tbFerias[[#This Row],[Alerta De Vencimento]]))</f>
        <v/>
      </c>
    </row>
    <row r="117" spans="2:13" ht="21.95" customHeight="1" x14ac:dyDescent="0.25">
      <c r="B117" s="204">
        <v>110</v>
      </c>
      <c r="C117" s="241" t="str">
        <f>IF(CadFun!D117="","",CadFun!D117)</f>
        <v/>
      </c>
      <c r="D117" s="92" t="str">
        <f>IF($C117="","",IFERROR(INDEX(tbFuncionarios[],MATCH($C117,tbFuncionarios[Nome],0),2),""))</f>
        <v/>
      </c>
      <c r="E117" s="92" t="str">
        <f>IF($C117="","",IFERROR(INDEX(tbFuncionarios[],MATCH($C117,tbFuncionarios[Nome],0),23),""))</f>
        <v/>
      </c>
      <c r="F117" s="221" t="str">
        <f>IF($C117="","",IFERROR(INDEX(tbFuncionarios[],MATCH($C117,tbFuncionarios[Nome],0),19),""))</f>
        <v/>
      </c>
      <c r="G117" s="221" t="str">
        <f>IF($C117="","",IFERROR(IF(INDEX(tbFuncionarios[],MATCH($C117,tbFuncionarios[Nome],0),20)=0,"",INDEX(tbFuncionarios[],MATCH($C117,tbFuncionarios[Nome],0),20)),""))</f>
        <v/>
      </c>
      <c r="H117" s="278" t="str">
        <f t="shared" si="4"/>
        <v/>
      </c>
      <c r="I117" s="287" t="str">
        <f>IF($C117="","",IFERROR(COUNTIFS(tbLanFerias[Matrícula],$D117,tbLanFerias[Data Início],"&gt;0"),0))</f>
        <v/>
      </c>
      <c r="J117" s="287" t="str">
        <f t="shared" ca="1" si="5"/>
        <v/>
      </c>
      <c r="K117" s="287" t="str">
        <f t="shared" ca="1" si="6"/>
        <v/>
      </c>
      <c r="L117" s="287" t="str">
        <f t="shared" ca="1" si="7"/>
        <v/>
      </c>
      <c r="M117" s="288" t="str">
        <f>IF(C117="","",IF(LEFT(tbFerias[[#This Row],[Alerta De Vencimento]],5)="Menos","Agendar",tbFerias[[#This Row],[Alerta De Vencimento]]))</f>
        <v/>
      </c>
    </row>
    <row r="118" spans="2:13" ht="21.95" customHeight="1" x14ac:dyDescent="0.25">
      <c r="B118" s="204">
        <v>111</v>
      </c>
      <c r="C118" s="241" t="str">
        <f>IF(CadFun!D118="","",CadFun!D118)</f>
        <v/>
      </c>
      <c r="D118" s="92" t="str">
        <f>IF($C118="","",IFERROR(INDEX(tbFuncionarios[],MATCH($C118,tbFuncionarios[Nome],0),2),""))</f>
        <v/>
      </c>
      <c r="E118" s="92" t="str">
        <f>IF($C118="","",IFERROR(INDEX(tbFuncionarios[],MATCH($C118,tbFuncionarios[Nome],0),23),""))</f>
        <v/>
      </c>
      <c r="F118" s="221" t="str">
        <f>IF($C118="","",IFERROR(INDEX(tbFuncionarios[],MATCH($C118,tbFuncionarios[Nome],0),19),""))</f>
        <v/>
      </c>
      <c r="G118" s="221" t="str">
        <f>IF($C118="","",IFERROR(IF(INDEX(tbFuncionarios[],MATCH($C118,tbFuncionarios[Nome],0),20)=0,"",INDEX(tbFuncionarios[],MATCH($C118,tbFuncionarios[Nome],0),20)),""))</f>
        <v/>
      </c>
      <c r="H118" s="278" t="str">
        <f t="shared" si="4"/>
        <v/>
      </c>
      <c r="I118" s="287" t="str">
        <f>IF($C118="","",IFERROR(COUNTIFS(tbLanFerias[Matrícula],$D118,tbLanFerias[Data Início],"&gt;0"),0))</f>
        <v/>
      </c>
      <c r="J118" s="287" t="str">
        <f t="shared" ca="1" si="5"/>
        <v/>
      </c>
      <c r="K118" s="287" t="str">
        <f t="shared" ca="1" si="6"/>
        <v/>
      </c>
      <c r="L118" s="287" t="str">
        <f t="shared" ca="1" si="7"/>
        <v/>
      </c>
      <c r="M118" s="288" t="str">
        <f>IF(C118="","",IF(LEFT(tbFerias[[#This Row],[Alerta De Vencimento]],5)="Menos","Agendar",tbFerias[[#This Row],[Alerta De Vencimento]]))</f>
        <v/>
      </c>
    </row>
    <row r="119" spans="2:13" ht="21.95" customHeight="1" x14ac:dyDescent="0.25">
      <c r="B119" s="204">
        <v>112</v>
      </c>
      <c r="C119" s="241" t="str">
        <f>IF(CadFun!D119="","",CadFun!D119)</f>
        <v/>
      </c>
      <c r="D119" s="92" t="str">
        <f>IF($C119="","",IFERROR(INDEX(tbFuncionarios[],MATCH($C119,tbFuncionarios[Nome],0),2),""))</f>
        <v/>
      </c>
      <c r="E119" s="92" t="str">
        <f>IF($C119="","",IFERROR(INDEX(tbFuncionarios[],MATCH($C119,tbFuncionarios[Nome],0),23),""))</f>
        <v/>
      </c>
      <c r="F119" s="221" t="str">
        <f>IF($C119="","",IFERROR(INDEX(tbFuncionarios[],MATCH($C119,tbFuncionarios[Nome],0),19),""))</f>
        <v/>
      </c>
      <c r="G119" s="221" t="str">
        <f>IF($C119="","",IFERROR(IF(INDEX(tbFuncionarios[],MATCH($C119,tbFuncionarios[Nome],0),20)=0,"",INDEX(tbFuncionarios[],MATCH($C119,tbFuncionarios[Nome],0),20)),""))</f>
        <v/>
      </c>
      <c r="H119" s="278" t="str">
        <f t="shared" si="4"/>
        <v/>
      </c>
      <c r="I119" s="287" t="str">
        <f>IF($C119="","",IFERROR(COUNTIFS(tbLanFerias[Matrícula],$D119,tbLanFerias[Data Início],"&gt;0"),0))</f>
        <v/>
      </c>
      <c r="J119" s="287" t="str">
        <f t="shared" ca="1" si="5"/>
        <v/>
      </c>
      <c r="K119" s="287" t="str">
        <f t="shared" ca="1" si="6"/>
        <v/>
      </c>
      <c r="L119" s="287" t="str">
        <f t="shared" ca="1" si="7"/>
        <v/>
      </c>
      <c r="M119" s="288" t="str">
        <f>IF(C119="","",IF(LEFT(tbFerias[[#This Row],[Alerta De Vencimento]],5)="Menos","Agendar",tbFerias[[#This Row],[Alerta De Vencimento]]))</f>
        <v/>
      </c>
    </row>
    <row r="120" spans="2:13" ht="21.95" customHeight="1" x14ac:dyDescent="0.25">
      <c r="B120" s="204">
        <v>113</v>
      </c>
      <c r="C120" s="241" t="str">
        <f>IF(CadFun!D120="","",CadFun!D120)</f>
        <v/>
      </c>
      <c r="D120" s="92" t="str">
        <f>IF($C120="","",IFERROR(INDEX(tbFuncionarios[],MATCH($C120,tbFuncionarios[Nome],0),2),""))</f>
        <v/>
      </c>
      <c r="E120" s="92" t="str">
        <f>IF($C120="","",IFERROR(INDEX(tbFuncionarios[],MATCH($C120,tbFuncionarios[Nome],0),23),""))</f>
        <v/>
      </c>
      <c r="F120" s="221" t="str">
        <f>IF($C120="","",IFERROR(INDEX(tbFuncionarios[],MATCH($C120,tbFuncionarios[Nome],0),19),""))</f>
        <v/>
      </c>
      <c r="G120" s="221" t="str">
        <f>IF($C120="","",IFERROR(IF(INDEX(tbFuncionarios[],MATCH($C120,tbFuncionarios[Nome],0),20)=0,"",INDEX(tbFuncionarios[],MATCH($C120,tbFuncionarios[Nome],0),20)),""))</f>
        <v/>
      </c>
      <c r="H120" s="278" t="str">
        <f t="shared" si="4"/>
        <v/>
      </c>
      <c r="I120" s="287" t="str">
        <f>IF($C120="","",IFERROR(COUNTIFS(tbLanFerias[Matrícula],$D120,tbLanFerias[Data Início],"&gt;0"),0))</f>
        <v/>
      </c>
      <c r="J120" s="287" t="str">
        <f t="shared" ca="1" si="5"/>
        <v/>
      </c>
      <c r="K120" s="287" t="str">
        <f t="shared" ca="1" si="6"/>
        <v/>
      </c>
      <c r="L120" s="287" t="str">
        <f t="shared" ca="1" si="7"/>
        <v/>
      </c>
      <c r="M120" s="288" t="str">
        <f>IF(C120="","",IF(LEFT(tbFerias[[#This Row],[Alerta De Vencimento]],5)="Menos","Agendar",tbFerias[[#This Row],[Alerta De Vencimento]]))</f>
        <v/>
      </c>
    </row>
    <row r="121" spans="2:13" ht="21.95" customHeight="1" x14ac:dyDescent="0.25">
      <c r="B121" s="204">
        <v>114</v>
      </c>
      <c r="C121" s="241" t="str">
        <f>IF(CadFun!D121="","",CadFun!D121)</f>
        <v/>
      </c>
      <c r="D121" s="92" t="str">
        <f>IF($C121="","",IFERROR(INDEX(tbFuncionarios[],MATCH($C121,tbFuncionarios[Nome],0),2),""))</f>
        <v/>
      </c>
      <c r="E121" s="92" t="str">
        <f>IF($C121="","",IFERROR(INDEX(tbFuncionarios[],MATCH($C121,tbFuncionarios[Nome],0),23),""))</f>
        <v/>
      </c>
      <c r="F121" s="221" t="str">
        <f>IF($C121="","",IFERROR(INDEX(tbFuncionarios[],MATCH($C121,tbFuncionarios[Nome],0),19),""))</f>
        <v/>
      </c>
      <c r="G121" s="221" t="str">
        <f>IF($C121="","",IFERROR(IF(INDEX(tbFuncionarios[],MATCH($C121,tbFuncionarios[Nome],0),20)=0,"",INDEX(tbFuncionarios[],MATCH($C121,tbFuncionarios[Nome],0),20)),""))</f>
        <v/>
      </c>
      <c r="H121" s="278" t="str">
        <f t="shared" si="4"/>
        <v/>
      </c>
      <c r="I121" s="287" t="str">
        <f>IF($C121="","",IFERROR(COUNTIFS(tbLanFerias[Matrícula],$D121,tbLanFerias[Data Início],"&gt;0"),0))</f>
        <v/>
      </c>
      <c r="J121" s="287" t="str">
        <f t="shared" ca="1" si="5"/>
        <v/>
      </c>
      <c r="K121" s="287" t="str">
        <f t="shared" ca="1" si="6"/>
        <v/>
      </c>
      <c r="L121" s="287" t="str">
        <f t="shared" ca="1" si="7"/>
        <v/>
      </c>
      <c r="M121" s="288" t="str">
        <f>IF(C121="","",IF(LEFT(tbFerias[[#This Row],[Alerta De Vencimento]],5)="Menos","Agendar",tbFerias[[#This Row],[Alerta De Vencimento]]))</f>
        <v/>
      </c>
    </row>
    <row r="122" spans="2:13" ht="21.95" customHeight="1" x14ac:dyDescent="0.25">
      <c r="B122" s="204">
        <v>115</v>
      </c>
      <c r="C122" s="241" t="str">
        <f>IF(CadFun!D122="","",CadFun!D122)</f>
        <v/>
      </c>
      <c r="D122" s="92" t="str">
        <f>IF($C122="","",IFERROR(INDEX(tbFuncionarios[],MATCH($C122,tbFuncionarios[Nome],0),2),""))</f>
        <v/>
      </c>
      <c r="E122" s="92" t="str">
        <f>IF($C122="","",IFERROR(INDEX(tbFuncionarios[],MATCH($C122,tbFuncionarios[Nome],0),23),""))</f>
        <v/>
      </c>
      <c r="F122" s="221" t="str">
        <f>IF($C122="","",IFERROR(INDEX(tbFuncionarios[],MATCH($C122,tbFuncionarios[Nome],0),19),""))</f>
        <v/>
      </c>
      <c r="G122" s="221" t="str">
        <f>IF($C122="","",IFERROR(IF(INDEX(tbFuncionarios[],MATCH($C122,tbFuncionarios[Nome],0),20)=0,"",INDEX(tbFuncionarios[],MATCH($C122,tbFuncionarios[Nome],0),20)),""))</f>
        <v/>
      </c>
      <c r="H122" s="278" t="str">
        <f t="shared" si="4"/>
        <v/>
      </c>
      <c r="I122" s="287" t="str">
        <f>IF($C122="","",IFERROR(COUNTIFS(tbLanFerias[Matrícula],$D122,tbLanFerias[Data Início],"&gt;0"),0))</f>
        <v/>
      </c>
      <c r="J122" s="287" t="str">
        <f t="shared" ca="1" si="5"/>
        <v/>
      </c>
      <c r="K122" s="287" t="str">
        <f t="shared" ca="1" si="6"/>
        <v/>
      </c>
      <c r="L122" s="287" t="str">
        <f t="shared" ca="1" si="7"/>
        <v/>
      </c>
      <c r="M122" s="288" t="str">
        <f>IF(C122="","",IF(LEFT(tbFerias[[#This Row],[Alerta De Vencimento]],5)="Menos","Agendar",tbFerias[[#This Row],[Alerta De Vencimento]]))</f>
        <v/>
      </c>
    </row>
    <row r="123" spans="2:13" ht="21.95" customHeight="1" x14ac:dyDescent="0.25">
      <c r="B123" s="204">
        <v>116</v>
      </c>
      <c r="C123" s="241" t="str">
        <f>IF(CadFun!D123="","",CadFun!D123)</f>
        <v/>
      </c>
      <c r="D123" s="92" t="str">
        <f>IF($C123="","",IFERROR(INDEX(tbFuncionarios[],MATCH($C123,tbFuncionarios[Nome],0),2),""))</f>
        <v/>
      </c>
      <c r="E123" s="92" t="str">
        <f>IF($C123="","",IFERROR(INDEX(tbFuncionarios[],MATCH($C123,tbFuncionarios[Nome],0),23),""))</f>
        <v/>
      </c>
      <c r="F123" s="221" t="str">
        <f>IF($C123="","",IFERROR(INDEX(tbFuncionarios[],MATCH($C123,tbFuncionarios[Nome],0),19),""))</f>
        <v/>
      </c>
      <c r="G123" s="221" t="str">
        <f>IF($C123="","",IFERROR(IF(INDEX(tbFuncionarios[],MATCH($C123,tbFuncionarios[Nome],0),20)=0,"",INDEX(tbFuncionarios[],MATCH($C123,tbFuncionarios[Nome],0),20)),""))</f>
        <v/>
      </c>
      <c r="H123" s="278" t="str">
        <f t="shared" si="4"/>
        <v/>
      </c>
      <c r="I123" s="287" t="str">
        <f>IF($C123="","",IFERROR(COUNTIFS(tbLanFerias[Matrícula],$D123,tbLanFerias[Data Início],"&gt;0"),0))</f>
        <v/>
      </c>
      <c r="J123" s="287" t="str">
        <f t="shared" ca="1" si="5"/>
        <v/>
      </c>
      <c r="K123" s="287" t="str">
        <f t="shared" ca="1" si="6"/>
        <v/>
      </c>
      <c r="L123" s="287" t="str">
        <f t="shared" ca="1" si="7"/>
        <v/>
      </c>
      <c r="M123" s="288" t="str">
        <f>IF(C123="","",IF(LEFT(tbFerias[[#This Row],[Alerta De Vencimento]],5)="Menos","Agendar",tbFerias[[#This Row],[Alerta De Vencimento]]))</f>
        <v/>
      </c>
    </row>
    <row r="124" spans="2:13" ht="21.95" customHeight="1" x14ac:dyDescent="0.25">
      <c r="B124" s="204">
        <v>117</v>
      </c>
      <c r="C124" s="241" t="str">
        <f>IF(CadFun!D124="","",CadFun!D124)</f>
        <v/>
      </c>
      <c r="D124" s="92" t="str">
        <f>IF($C124="","",IFERROR(INDEX(tbFuncionarios[],MATCH($C124,tbFuncionarios[Nome],0),2),""))</f>
        <v/>
      </c>
      <c r="E124" s="92" t="str">
        <f>IF($C124="","",IFERROR(INDEX(tbFuncionarios[],MATCH($C124,tbFuncionarios[Nome],0),23),""))</f>
        <v/>
      </c>
      <c r="F124" s="221" t="str">
        <f>IF($C124="","",IFERROR(INDEX(tbFuncionarios[],MATCH($C124,tbFuncionarios[Nome],0),19),""))</f>
        <v/>
      </c>
      <c r="G124" s="221" t="str">
        <f>IF($C124="","",IFERROR(IF(INDEX(tbFuncionarios[],MATCH($C124,tbFuncionarios[Nome],0),20)=0,"",INDEX(tbFuncionarios[],MATCH($C124,tbFuncionarios[Nome],0),20)),""))</f>
        <v/>
      </c>
      <c r="H124" s="278" t="str">
        <f t="shared" si="4"/>
        <v/>
      </c>
      <c r="I124" s="287" t="str">
        <f>IF($C124="","",IFERROR(COUNTIFS(tbLanFerias[Matrícula],$D124,tbLanFerias[Data Início],"&gt;0"),0))</f>
        <v/>
      </c>
      <c r="J124" s="287" t="str">
        <f t="shared" ca="1" si="5"/>
        <v/>
      </c>
      <c r="K124" s="287" t="str">
        <f t="shared" ca="1" si="6"/>
        <v/>
      </c>
      <c r="L124" s="287" t="str">
        <f t="shared" ca="1" si="7"/>
        <v/>
      </c>
      <c r="M124" s="288" t="str">
        <f>IF(C124="","",IF(LEFT(tbFerias[[#This Row],[Alerta De Vencimento]],5)="Menos","Agendar",tbFerias[[#This Row],[Alerta De Vencimento]]))</f>
        <v/>
      </c>
    </row>
    <row r="125" spans="2:13" ht="21.95" customHeight="1" x14ac:dyDescent="0.25">
      <c r="B125" s="204">
        <v>118</v>
      </c>
      <c r="C125" s="241" t="str">
        <f>IF(CadFun!D125="","",CadFun!D125)</f>
        <v/>
      </c>
      <c r="D125" s="92" t="str">
        <f>IF($C125="","",IFERROR(INDEX(tbFuncionarios[],MATCH($C125,tbFuncionarios[Nome],0),2),""))</f>
        <v/>
      </c>
      <c r="E125" s="92" t="str">
        <f>IF($C125="","",IFERROR(INDEX(tbFuncionarios[],MATCH($C125,tbFuncionarios[Nome],0),23),""))</f>
        <v/>
      </c>
      <c r="F125" s="221" t="str">
        <f>IF($C125="","",IFERROR(INDEX(tbFuncionarios[],MATCH($C125,tbFuncionarios[Nome],0),19),""))</f>
        <v/>
      </c>
      <c r="G125" s="221" t="str">
        <f>IF($C125="","",IFERROR(IF(INDEX(tbFuncionarios[],MATCH($C125,tbFuncionarios[Nome],0),20)=0,"",INDEX(tbFuncionarios[],MATCH($C125,tbFuncionarios[Nome],0),20)),""))</f>
        <v/>
      </c>
      <c r="H125" s="278" t="str">
        <f t="shared" si="4"/>
        <v/>
      </c>
      <c r="I125" s="287" t="str">
        <f>IF($C125="","",IFERROR(COUNTIFS(tbLanFerias[Matrícula],$D125,tbLanFerias[Data Início],"&gt;0"),0))</f>
        <v/>
      </c>
      <c r="J125" s="287" t="str">
        <f t="shared" ca="1" si="5"/>
        <v/>
      </c>
      <c r="K125" s="287" t="str">
        <f t="shared" ca="1" si="6"/>
        <v/>
      </c>
      <c r="L125" s="287" t="str">
        <f t="shared" ca="1" si="7"/>
        <v/>
      </c>
      <c r="M125" s="288" t="str">
        <f>IF(C125="","",IF(LEFT(tbFerias[[#This Row],[Alerta De Vencimento]],5)="Menos","Agendar",tbFerias[[#This Row],[Alerta De Vencimento]]))</f>
        <v/>
      </c>
    </row>
    <row r="126" spans="2:13" ht="21.95" customHeight="1" x14ac:dyDescent="0.25">
      <c r="B126" s="204">
        <v>119</v>
      </c>
      <c r="C126" s="241" t="str">
        <f>IF(CadFun!D126="","",CadFun!D126)</f>
        <v/>
      </c>
      <c r="D126" s="92" t="str">
        <f>IF($C126="","",IFERROR(INDEX(tbFuncionarios[],MATCH($C126,tbFuncionarios[Nome],0),2),""))</f>
        <v/>
      </c>
      <c r="E126" s="92" t="str">
        <f>IF($C126="","",IFERROR(INDEX(tbFuncionarios[],MATCH($C126,tbFuncionarios[Nome],0),23),""))</f>
        <v/>
      </c>
      <c r="F126" s="221" t="str">
        <f>IF($C126="","",IFERROR(INDEX(tbFuncionarios[],MATCH($C126,tbFuncionarios[Nome],0),19),""))</f>
        <v/>
      </c>
      <c r="G126" s="221" t="str">
        <f>IF($C126="","",IFERROR(IF(INDEX(tbFuncionarios[],MATCH($C126,tbFuncionarios[Nome],0),20)=0,"",INDEX(tbFuncionarios[],MATCH($C126,tbFuncionarios[Nome],0),20)),""))</f>
        <v/>
      </c>
      <c r="H126" s="278" t="str">
        <f t="shared" si="4"/>
        <v/>
      </c>
      <c r="I126" s="287" t="str">
        <f>IF($C126="","",IFERROR(COUNTIFS(tbLanFerias[Matrícula],$D126,tbLanFerias[Data Início],"&gt;0"),0))</f>
        <v/>
      </c>
      <c r="J126" s="287" t="str">
        <f t="shared" ca="1" si="5"/>
        <v/>
      </c>
      <c r="K126" s="287" t="str">
        <f t="shared" ca="1" si="6"/>
        <v/>
      </c>
      <c r="L126" s="287" t="str">
        <f t="shared" ca="1" si="7"/>
        <v/>
      </c>
      <c r="M126" s="288" t="str">
        <f>IF(C126="","",IF(LEFT(tbFerias[[#This Row],[Alerta De Vencimento]],5)="Menos","Agendar",tbFerias[[#This Row],[Alerta De Vencimento]]))</f>
        <v/>
      </c>
    </row>
    <row r="127" spans="2:13" ht="21.95" customHeight="1" x14ac:dyDescent="0.25">
      <c r="B127" s="204">
        <v>120</v>
      </c>
      <c r="C127" s="241" t="str">
        <f>IF(CadFun!D127="","",CadFun!D127)</f>
        <v/>
      </c>
      <c r="D127" s="92" t="str">
        <f>IF($C127="","",IFERROR(INDEX(tbFuncionarios[],MATCH($C127,tbFuncionarios[Nome],0),2),""))</f>
        <v/>
      </c>
      <c r="E127" s="92" t="str">
        <f>IF($C127="","",IFERROR(INDEX(tbFuncionarios[],MATCH($C127,tbFuncionarios[Nome],0),23),""))</f>
        <v/>
      </c>
      <c r="F127" s="221" t="str">
        <f>IF($C127="","",IFERROR(INDEX(tbFuncionarios[],MATCH($C127,tbFuncionarios[Nome],0),19),""))</f>
        <v/>
      </c>
      <c r="G127" s="221" t="str">
        <f>IF($C127="","",IFERROR(IF(INDEX(tbFuncionarios[],MATCH($C127,tbFuncionarios[Nome],0),20)=0,"",INDEX(tbFuncionarios[],MATCH($C127,tbFuncionarios[Nome],0),20)),""))</f>
        <v/>
      </c>
      <c r="H127" s="278" t="str">
        <f t="shared" si="4"/>
        <v/>
      </c>
      <c r="I127" s="287" t="str">
        <f>IF($C127="","",IFERROR(COUNTIFS(tbLanFerias[Matrícula],$D127,tbLanFerias[Data Início],"&gt;0"),0))</f>
        <v/>
      </c>
      <c r="J127" s="287" t="str">
        <f t="shared" ca="1" si="5"/>
        <v/>
      </c>
      <c r="K127" s="287" t="str">
        <f t="shared" ca="1" si="6"/>
        <v/>
      </c>
      <c r="L127" s="287" t="str">
        <f t="shared" ca="1" si="7"/>
        <v/>
      </c>
      <c r="M127" s="288" t="str">
        <f>IF(C127="","",IF(LEFT(tbFerias[[#This Row],[Alerta De Vencimento]],5)="Menos","Agendar",tbFerias[[#This Row],[Alerta De Vencimento]]))</f>
        <v/>
      </c>
    </row>
    <row r="128" spans="2:13" ht="21.95" customHeight="1" x14ac:dyDescent="0.25">
      <c r="B128" s="204">
        <v>121</v>
      </c>
      <c r="C128" s="241" t="str">
        <f>IF(CadFun!D128="","",CadFun!D128)</f>
        <v/>
      </c>
      <c r="D128" s="92" t="str">
        <f>IF($C128="","",IFERROR(INDEX(tbFuncionarios[],MATCH($C128,tbFuncionarios[Nome],0),2),""))</f>
        <v/>
      </c>
      <c r="E128" s="92" t="str">
        <f>IF($C128="","",IFERROR(INDEX(tbFuncionarios[],MATCH($C128,tbFuncionarios[Nome],0),23),""))</f>
        <v/>
      </c>
      <c r="F128" s="221" t="str">
        <f>IF($C128="","",IFERROR(INDEX(tbFuncionarios[],MATCH($C128,tbFuncionarios[Nome],0),19),""))</f>
        <v/>
      </c>
      <c r="G128" s="221" t="str">
        <f>IF($C128="","",IFERROR(IF(INDEX(tbFuncionarios[],MATCH($C128,tbFuncionarios[Nome],0),20)=0,"",INDEX(tbFuncionarios[],MATCH($C128,tbFuncionarios[Nome],0),20)),""))</f>
        <v/>
      </c>
      <c r="H128" s="278" t="str">
        <f t="shared" si="4"/>
        <v/>
      </c>
      <c r="I128" s="287" t="str">
        <f>IF($C128="","",IFERROR(COUNTIFS(tbLanFerias[Matrícula],$D128,tbLanFerias[Data Início],"&gt;0"),0))</f>
        <v/>
      </c>
      <c r="J128" s="287" t="str">
        <f t="shared" ca="1" si="5"/>
        <v/>
      </c>
      <c r="K128" s="287" t="str">
        <f t="shared" ca="1" si="6"/>
        <v/>
      </c>
      <c r="L128" s="287" t="str">
        <f t="shared" ca="1" si="7"/>
        <v/>
      </c>
      <c r="M128" s="288" t="str">
        <f>IF(C128="","",IF(LEFT(tbFerias[[#This Row],[Alerta De Vencimento]],5)="Menos","Agendar",tbFerias[[#This Row],[Alerta De Vencimento]]))</f>
        <v/>
      </c>
    </row>
    <row r="129" spans="2:13" ht="21.95" customHeight="1" x14ac:dyDescent="0.25">
      <c r="B129" s="204">
        <v>122</v>
      </c>
      <c r="C129" s="241" t="str">
        <f>IF(CadFun!D129="","",CadFun!D129)</f>
        <v/>
      </c>
      <c r="D129" s="92" t="str">
        <f>IF($C129="","",IFERROR(INDEX(tbFuncionarios[],MATCH($C129,tbFuncionarios[Nome],0),2),""))</f>
        <v/>
      </c>
      <c r="E129" s="92" t="str">
        <f>IF($C129="","",IFERROR(INDEX(tbFuncionarios[],MATCH($C129,tbFuncionarios[Nome],0),23),""))</f>
        <v/>
      </c>
      <c r="F129" s="221" t="str">
        <f>IF($C129="","",IFERROR(INDEX(tbFuncionarios[],MATCH($C129,tbFuncionarios[Nome],0),19),""))</f>
        <v/>
      </c>
      <c r="G129" s="221" t="str">
        <f>IF($C129="","",IFERROR(IF(INDEX(tbFuncionarios[],MATCH($C129,tbFuncionarios[Nome],0),20)=0,"",INDEX(tbFuncionarios[],MATCH($C129,tbFuncionarios[Nome],0),20)),""))</f>
        <v/>
      </c>
      <c r="H129" s="278" t="str">
        <f t="shared" si="4"/>
        <v/>
      </c>
      <c r="I129" s="287" t="str">
        <f>IF($C129="","",IFERROR(COUNTIFS(tbLanFerias[Matrícula],$D129,tbLanFerias[Data Início],"&gt;0"),0))</f>
        <v/>
      </c>
      <c r="J129" s="287" t="str">
        <f t="shared" ca="1" si="5"/>
        <v/>
      </c>
      <c r="K129" s="287" t="str">
        <f t="shared" ca="1" si="6"/>
        <v/>
      </c>
      <c r="L129" s="287" t="str">
        <f t="shared" ca="1" si="7"/>
        <v/>
      </c>
      <c r="M129" s="288" t="str">
        <f>IF(C129="","",IF(LEFT(tbFerias[[#This Row],[Alerta De Vencimento]],5)="Menos","Agendar",tbFerias[[#This Row],[Alerta De Vencimento]]))</f>
        <v/>
      </c>
    </row>
    <row r="130" spans="2:13" ht="21.95" customHeight="1" x14ac:dyDescent="0.25">
      <c r="B130" s="204">
        <v>123</v>
      </c>
      <c r="C130" s="241" t="str">
        <f>IF(CadFun!D130="","",CadFun!D130)</f>
        <v/>
      </c>
      <c r="D130" s="92" t="str">
        <f>IF($C130="","",IFERROR(INDEX(tbFuncionarios[],MATCH($C130,tbFuncionarios[Nome],0),2),""))</f>
        <v/>
      </c>
      <c r="E130" s="92" t="str">
        <f>IF($C130="","",IFERROR(INDEX(tbFuncionarios[],MATCH($C130,tbFuncionarios[Nome],0),23),""))</f>
        <v/>
      </c>
      <c r="F130" s="221" t="str">
        <f>IF($C130="","",IFERROR(INDEX(tbFuncionarios[],MATCH($C130,tbFuncionarios[Nome],0),19),""))</f>
        <v/>
      </c>
      <c r="G130" s="221" t="str">
        <f>IF($C130="","",IFERROR(IF(INDEX(tbFuncionarios[],MATCH($C130,tbFuncionarios[Nome],0),20)=0,"",INDEX(tbFuncionarios[],MATCH($C130,tbFuncionarios[Nome],0),20)),""))</f>
        <v/>
      </c>
      <c r="H130" s="278" t="str">
        <f t="shared" si="4"/>
        <v/>
      </c>
      <c r="I130" s="287" t="str">
        <f>IF($C130="","",IFERROR(COUNTIFS(tbLanFerias[Matrícula],$D130,tbLanFerias[Data Início],"&gt;0"),0))</f>
        <v/>
      </c>
      <c r="J130" s="287" t="str">
        <f t="shared" ca="1" si="5"/>
        <v/>
      </c>
      <c r="K130" s="287" t="str">
        <f t="shared" ca="1" si="6"/>
        <v/>
      </c>
      <c r="L130" s="287" t="str">
        <f t="shared" ca="1" si="7"/>
        <v/>
      </c>
      <c r="M130" s="288" t="str">
        <f>IF(C130="","",IF(LEFT(tbFerias[[#This Row],[Alerta De Vencimento]],5)="Menos","Agendar",tbFerias[[#This Row],[Alerta De Vencimento]]))</f>
        <v/>
      </c>
    </row>
    <row r="131" spans="2:13" ht="21.95" customHeight="1" x14ac:dyDescent="0.25">
      <c r="B131" s="204">
        <v>124</v>
      </c>
      <c r="C131" s="241" t="str">
        <f>IF(CadFun!D131="","",CadFun!D131)</f>
        <v/>
      </c>
      <c r="D131" s="92" t="str">
        <f>IF($C131="","",IFERROR(INDEX(tbFuncionarios[],MATCH($C131,tbFuncionarios[Nome],0),2),""))</f>
        <v/>
      </c>
      <c r="E131" s="92" t="str">
        <f>IF($C131="","",IFERROR(INDEX(tbFuncionarios[],MATCH($C131,tbFuncionarios[Nome],0),23),""))</f>
        <v/>
      </c>
      <c r="F131" s="221" t="str">
        <f>IF($C131="","",IFERROR(INDEX(tbFuncionarios[],MATCH($C131,tbFuncionarios[Nome],0),19),""))</f>
        <v/>
      </c>
      <c r="G131" s="221" t="str">
        <f>IF($C131="","",IFERROR(IF(INDEX(tbFuncionarios[],MATCH($C131,tbFuncionarios[Nome],0),20)=0,"",INDEX(tbFuncionarios[],MATCH($C131,tbFuncionarios[Nome],0),20)),""))</f>
        <v/>
      </c>
      <c r="H131" s="278" t="str">
        <f t="shared" si="4"/>
        <v/>
      </c>
      <c r="I131" s="287" t="str">
        <f>IF($C131="","",IFERROR(COUNTIFS(tbLanFerias[Matrícula],$D131,tbLanFerias[Data Início],"&gt;0"),0))</f>
        <v/>
      </c>
      <c r="J131" s="287" t="str">
        <f t="shared" ca="1" si="5"/>
        <v/>
      </c>
      <c r="K131" s="287" t="str">
        <f t="shared" ca="1" si="6"/>
        <v/>
      </c>
      <c r="L131" s="287" t="str">
        <f t="shared" ca="1" si="7"/>
        <v/>
      </c>
      <c r="M131" s="288" t="str">
        <f>IF(C131="","",IF(LEFT(tbFerias[[#This Row],[Alerta De Vencimento]],5)="Menos","Agendar",tbFerias[[#This Row],[Alerta De Vencimento]]))</f>
        <v/>
      </c>
    </row>
    <row r="132" spans="2:13" ht="21.95" customHeight="1" x14ac:dyDescent="0.25">
      <c r="B132" s="204">
        <v>125</v>
      </c>
      <c r="C132" s="241" t="str">
        <f>IF(CadFun!D132="","",CadFun!D132)</f>
        <v/>
      </c>
      <c r="D132" s="92" t="str">
        <f>IF($C132="","",IFERROR(INDEX(tbFuncionarios[],MATCH($C132,tbFuncionarios[Nome],0),2),""))</f>
        <v/>
      </c>
      <c r="E132" s="92" t="str">
        <f>IF($C132="","",IFERROR(INDEX(tbFuncionarios[],MATCH($C132,tbFuncionarios[Nome],0),23),""))</f>
        <v/>
      </c>
      <c r="F132" s="221" t="str">
        <f>IF($C132="","",IFERROR(INDEX(tbFuncionarios[],MATCH($C132,tbFuncionarios[Nome],0),19),""))</f>
        <v/>
      </c>
      <c r="G132" s="221" t="str">
        <f>IF($C132="","",IFERROR(IF(INDEX(tbFuncionarios[],MATCH($C132,tbFuncionarios[Nome],0),20)=0,"",INDEX(tbFuncionarios[],MATCH($C132,tbFuncionarios[Nome],0),20)),""))</f>
        <v/>
      </c>
      <c r="H132" s="278" t="str">
        <f t="shared" si="4"/>
        <v/>
      </c>
      <c r="I132" s="287" t="str">
        <f>IF($C132="","",IFERROR(COUNTIFS(tbLanFerias[Matrícula],$D132,tbLanFerias[Data Início],"&gt;0"),0))</f>
        <v/>
      </c>
      <c r="J132" s="287" t="str">
        <f t="shared" ca="1" si="5"/>
        <v/>
      </c>
      <c r="K132" s="287" t="str">
        <f t="shared" ca="1" si="6"/>
        <v/>
      </c>
      <c r="L132" s="287" t="str">
        <f t="shared" ca="1" si="7"/>
        <v/>
      </c>
      <c r="M132" s="288" t="str">
        <f>IF(C132="","",IF(LEFT(tbFerias[[#This Row],[Alerta De Vencimento]],5)="Menos","Agendar",tbFerias[[#This Row],[Alerta De Vencimento]]))</f>
        <v/>
      </c>
    </row>
    <row r="133" spans="2:13" ht="21.95" customHeight="1" x14ac:dyDescent="0.25">
      <c r="B133" s="204">
        <v>126</v>
      </c>
      <c r="C133" s="241" t="str">
        <f>IF(CadFun!D133="","",CadFun!D133)</f>
        <v/>
      </c>
      <c r="D133" s="92" t="str">
        <f>IF($C133="","",IFERROR(INDEX(tbFuncionarios[],MATCH($C133,tbFuncionarios[Nome],0),2),""))</f>
        <v/>
      </c>
      <c r="E133" s="92" t="str">
        <f>IF($C133="","",IFERROR(INDEX(tbFuncionarios[],MATCH($C133,tbFuncionarios[Nome],0),23),""))</f>
        <v/>
      </c>
      <c r="F133" s="221" t="str">
        <f>IF($C133="","",IFERROR(INDEX(tbFuncionarios[],MATCH($C133,tbFuncionarios[Nome],0),19),""))</f>
        <v/>
      </c>
      <c r="G133" s="221" t="str">
        <f>IF($C133="","",IFERROR(IF(INDEX(tbFuncionarios[],MATCH($C133,tbFuncionarios[Nome],0),20)=0,"",INDEX(tbFuncionarios[],MATCH($C133,tbFuncionarios[Nome],0),20)),""))</f>
        <v/>
      </c>
      <c r="H133" s="278" t="str">
        <f t="shared" si="4"/>
        <v/>
      </c>
      <c r="I133" s="287" t="str">
        <f>IF($C133="","",IFERROR(COUNTIFS(tbLanFerias[Matrícula],$D133,tbLanFerias[Data Início],"&gt;0"),0))</f>
        <v/>
      </c>
      <c r="J133" s="287" t="str">
        <f t="shared" ca="1" si="5"/>
        <v/>
      </c>
      <c r="K133" s="287" t="str">
        <f t="shared" ca="1" si="6"/>
        <v/>
      </c>
      <c r="L133" s="287" t="str">
        <f t="shared" ca="1" si="7"/>
        <v/>
      </c>
      <c r="M133" s="288" t="str">
        <f>IF(C133="","",IF(LEFT(tbFerias[[#This Row],[Alerta De Vencimento]],5)="Menos","Agendar",tbFerias[[#This Row],[Alerta De Vencimento]]))</f>
        <v/>
      </c>
    </row>
    <row r="134" spans="2:13" ht="21.95" customHeight="1" x14ac:dyDescent="0.25">
      <c r="B134" s="204">
        <v>127</v>
      </c>
      <c r="C134" s="241" t="str">
        <f>IF(CadFun!D134="","",CadFun!D134)</f>
        <v/>
      </c>
      <c r="D134" s="92" t="str">
        <f>IF($C134="","",IFERROR(INDEX(tbFuncionarios[],MATCH($C134,tbFuncionarios[Nome],0),2),""))</f>
        <v/>
      </c>
      <c r="E134" s="92" t="str">
        <f>IF($C134="","",IFERROR(INDEX(tbFuncionarios[],MATCH($C134,tbFuncionarios[Nome],0),23),""))</f>
        <v/>
      </c>
      <c r="F134" s="221" t="str">
        <f>IF($C134="","",IFERROR(INDEX(tbFuncionarios[],MATCH($C134,tbFuncionarios[Nome],0),19),""))</f>
        <v/>
      </c>
      <c r="G134" s="221" t="str">
        <f>IF($C134="","",IFERROR(IF(INDEX(tbFuncionarios[],MATCH($C134,tbFuncionarios[Nome],0),20)=0,"",INDEX(tbFuncionarios[],MATCH($C134,tbFuncionarios[Nome],0),20)),""))</f>
        <v/>
      </c>
      <c r="H134" s="278" t="str">
        <f t="shared" si="4"/>
        <v/>
      </c>
      <c r="I134" s="287" t="str">
        <f>IF($C134="","",IFERROR(COUNTIFS(tbLanFerias[Matrícula],$D134,tbLanFerias[Data Início],"&gt;0"),0))</f>
        <v/>
      </c>
      <c r="J134" s="287" t="str">
        <f t="shared" ca="1" si="5"/>
        <v/>
      </c>
      <c r="K134" s="287" t="str">
        <f t="shared" ca="1" si="6"/>
        <v/>
      </c>
      <c r="L134" s="287" t="str">
        <f t="shared" ca="1" si="7"/>
        <v/>
      </c>
      <c r="M134" s="288" t="str">
        <f>IF(C134="","",IF(LEFT(tbFerias[[#This Row],[Alerta De Vencimento]],5)="Menos","Agendar",tbFerias[[#This Row],[Alerta De Vencimento]]))</f>
        <v/>
      </c>
    </row>
    <row r="135" spans="2:13" ht="21.95" customHeight="1" x14ac:dyDescent="0.25">
      <c r="B135" s="204">
        <v>128</v>
      </c>
      <c r="C135" s="241" t="str">
        <f>IF(CadFun!D135="","",CadFun!D135)</f>
        <v/>
      </c>
      <c r="D135" s="92" t="str">
        <f>IF($C135="","",IFERROR(INDEX(tbFuncionarios[],MATCH($C135,tbFuncionarios[Nome],0),2),""))</f>
        <v/>
      </c>
      <c r="E135" s="92" t="str">
        <f>IF($C135="","",IFERROR(INDEX(tbFuncionarios[],MATCH($C135,tbFuncionarios[Nome],0),23),""))</f>
        <v/>
      </c>
      <c r="F135" s="221" t="str">
        <f>IF($C135="","",IFERROR(INDEX(tbFuncionarios[],MATCH($C135,tbFuncionarios[Nome],0),19),""))</f>
        <v/>
      </c>
      <c r="G135" s="221" t="str">
        <f>IF($C135="","",IFERROR(IF(INDEX(tbFuncionarios[],MATCH($C135,tbFuncionarios[Nome],0),20)=0,"",INDEX(tbFuncionarios[],MATCH($C135,tbFuncionarios[Nome],0),20)),""))</f>
        <v/>
      </c>
      <c r="H135" s="278" t="str">
        <f t="shared" si="4"/>
        <v/>
      </c>
      <c r="I135" s="287" t="str">
        <f>IF($C135="","",IFERROR(COUNTIFS(tbLanFerias[Matrícula],$D135,tbLanFerias[Data Início],"&gt;0"),0))</f>
        <v/>
      </c>
      <c r="J135" s="287" t="str">
        <f t="shared" ca="1" si="5"/>
        <v/>
      </c>
      <c r="K135" s="287" t="str">
        <f t="shared" ca="1" si="6"/>
        <v/>
      </c>
      <c r="L135" s="287" t="str">
        <f t="shared" ca="1" si="7"/>
        <v/>
      </c>
      <c r="M135" s="288" t="str">
        <f>IF(C135="","",IF(LEFT(tbFerias[[#This Row],[Alerta De Vencimento]],5)="Menos","Agendar",tbFerias[[#This Row],[Alerta De Vencimento]]))</f>
        <v/>
      </c>
    </row>
    <row r="136" spans="2:13" ht="21.95" customHeight="1" x14ac:dyDescent="0.25">
      <c r="B136" s="204">
        <v>129</v>
      </c>
      <c r="C136" s="241" t="str">
        <f>IF(CadFun!D136="","",CadFun!D136)</f>
        <v/>
      </c>
      <c r="D136" s="92" t="str">
        <f>IF($C136="","",IFERROR(INDEX(tbFuncionarios[],MATCH($C136,tbFuncionarios[Nome],0),2),""))</f>
        <v/>
      </c>
      <c r="E136" s="92" t="str">
        <f>IF($C136="","",IFERROR(INDEX(tbFuncionarios[],MATCH($C136,tbFuncionarios[Nome],0),23),""))</f>
        <v/>
      </c>
      <c r="F136" s="221" t="str">
        <f>IF($C136="","",IFERROR(INDEX(tbFuncionarios[],MATCH($C136,tbFuncionarios[Nome],0),19),""))</f>
        <v/>
      </c>
      <c r="G136" s="221" t="str">
        <f>IF($C136="","",IFERROR(IF(INDEX(tbFuncionarios[],MATCH($C136,tbFuncionarios[Nome],0),20)=0,"",INDEX(tbFuncionarios[],MATCH($C136,tbFuncionarios[Nome],0),20)),""))</f>
        <v/>
      </c>
      <c r="H136" s="278" t="str">
        <f t="shared" si="4"/>
        <v/>
      </c>
      <c r="I136" s="287" t="str">
        <f>IF($C136="","",IFERROR(COUNTIFS(tbLanFerias[Matrícula],$D136,tbLanFerias[Data Início],"&gt;0"),0))</f>
        <v/>
      </c>
      <c r="J136" s="287" t="str">
        <f t="shared" ca="1" si="5"/>
        <v/>
      </c>
      <c r="K136" s="287" t="str">
        <f t="shared" ca="1" si="6"/>
        <v/>
      </c>
      <c r="L136" s="287" t="str">
        <f t="shared" ca="1" si="7"/>
        <v/>
      </c>
      <c r="M136" s="288" t="str">
        <f>IF(C136="","",IF(LEFT(tbFerias[[#This Row],[Alerta De Vencimento]],5)="Menos","Agendar",tbFerias[[#This Row],[Alerta De Vencimento]]))</f>
        <v/>
      </c>
    </row>
    <row r="137" spans="2:13" ht="21.95" customHeight="1" x14ac:dyDescent="0.25">
      <c r="B137" s="204">
        <v>130</v>
      </c>
      <c r="C137" s="241" t="str">
        <f>IF(CadFun!D137="","",CadFun!D137)</f>
        <v/>
      </c>
      <c r="D137" s="92" t="str">
        <f>IF($C137="","",IFERROR(INDEX(tbFuncionarios[],MATCH($C137,tbFuncionarios[Nome],0),2),""))</f>
        <v/>
      </c>
      <c r="E137" s="92" t="str">
        <f>IF($C137="","",IFERROR(INDEX(tbFuncionarios[],MATCH($C137,tbFuncionarios[Nome],0),23),""))</f>
        <v/>
      </c>
      <c r="F137" s="221" t="str">
        <f>IF($C137="","",IFERROR(INDEX(tbFuncionarios[],MATCH($C137,tbFuncionarios[Nome],0),19),""))</f>
        <v/>
      </c>
      <c r="G137" s="221" t="str">
        <f>IF($C137="","",IFERROR(IF(INDEX(tbFuncionarios[],MATCH($C137,tbFuncionarios[Nome],0),20)=0,"",INDEX(tbFuncionarios[],MATCH($C137,tbFuncionarios[Nome],0),20)),""))</f>
        <v/>
      </c>
      <c r="H137" s="278" t="str">
        <f t="shared" ref="H137:H200" si="8">IF($C137="","",IF($F137="","",IF($G137&lt;&gt;"","Demitido",IFERROR(DATE(YEAR($F137)+1+$I137,MONTH($F137),DAY($F137)),""))))</f>
        <v/>
      </c>
      <c r="I137" s="287" t="str">
        <f>IF($C137="","",IFERROR(COUNTIFS(tbLanFerias[Matrícula],$D137,tbLanFerias[Data Início],"&gt;0"),0))</f>
        <v/>
      </c>
      <c r="J137" s="287" t="str">
        <f t="shared" ref="J137:J200" ca="1" si="9">IFERROR(IF($C137="","",IF($F137="","",IF($G137="",ROUNDDOWN((TODAY()-$F137)/365,0),ROUNDDOWN(($G137-$F137)/365,0)))),"")</f>
        <v/>
      </c>
      <c r="K137" s="287" t="str">
        <f t="shared" ref="K137:K200" ca="1" si="10">IFERROR(IF($C137="","",IF($F137="","",IF($F137&gt;TODAY(),0,$J137-$I137))),"")</f>
        <v/>
      </c>
      <c r="L137" s="287" t="str">
        <f t="shared" ref="L137:L200" ca="1" si="11">IFERROR(IF($C137="","",IF($F137="","",IF($G137&lt;&gt;"","DEMITIDO",IF($H137&gt;(TODAY()+60),"No Prazo",IF($H137 &lt;=TODAY(),"Férias Vencida","Menos de "&amp;($H137-TODAY())&amp;" dias para vencer"))))),"")</f>
        <v/>
      </c>
      <c r="M137" s="288" t="str">
        <f>IF(C137="","",IF(LEFT(tbFerias[[#This Row],[Alerta De Vencimento]],5)="Menos","Agendar",tbFerias[[#This Row],[Alerta De Vencimento]]))</f>
        <v/>
      </c>
    </row>
    <row r="138" spans="2:13" ht="21.95" customHeight="1" x14ac:dyDescent="0.25">
      <c r="B138" s="204">
        <v>131</v>
      </c>
      <c r="C138" s="241" t="str">
        <f>IF(CadFun!D138="","",CadFun!D138)</f>
        <v/>
      </c>
      <c r="D138" s="92" t="str">
        <f>IF($C138="","",IFERROR(INDEX(tbFuncionarios[],MATCH($C138,tbFuncionarios[Nome],0),2),""))</f>
        <v/>
      </c>
      <c r="E138" s="92" t="str">
        <f>IF($C138="","",IFERROR(INDEX(tbFuncionarios[],MATCH($C138,tbFuncionarios[Nome],0),23),""))</f>
        <v/>
      </c>
      <c r="F138" s="221" t="str">
        <f>IF($C138="","",IFERROR(INDEX(tbFuncionarios[],MATCH($C138,tbFuncionarios[Nome],0),19),""))</f>
        <v/>
      </c>
      <c r="G138" s="221" t="str">
        <f>IF($C138="","",IFERROR(IF(INDEX(tbFuncionarios[],MATCH($C138,tbFuncionarios[Nome],0),20)=0,"",INDEX(tbFuncionarios[],MATCH($C138,tbFuncionarios[Nome],0),20)),""))</f>
        <v/>
      </c>
      <c r="H138" s="278" t="str">
        <f t="shared" si="8"/>
        <v/>
      </c>
      <c r="I138" s="287" t="str">
        <f>IF($C138="","",IFERROR(COUNTIFS(tbLanFerias[Matrícula],$D138,tbLanFerias[Data Início],"&gt;0"),0))</f>
        <v/>
      </c>
      <c r="J138" s="287" t="str">
        <f t="shared" ca="1" si="9"/>
        <v/>
      </c>
      <c r="K138" s="287" t="str">
        <f t="shared" ca="1" si="10"/>
        <v/>
      </c>
      <c r="L138" s="287" t="str">
        <f t="shared" ca="1" si="11"/>
        <v/>
      </c>
      <c r="M138" s="288" t="str">
        <f>IF(C138="","",IF(LEFT(tbFerias[[#This Row],[Alerta De Vencimento]],5)="Menos","Agendar",tbFerias[[#This Row],[Alerta De Vencimento]]))</f>
        <v/>
      </c>
    </row>
    <row r="139" spans="2:13" ht="21.95" customHeight="1" x14ac:dyDescent="0.25">
      <c r="B139" s="204">
        <v>132</v>
      </c>
      <c r="C139" s="241" t="str">
        <f>IF(CadFun!D139="","",CadFun!D139)</f>
        <v/>
      </c>
      <c r="D139" s="92" t="str">
        <f>IF($C139="","",IFERROR(INDEX(tbFuncionarios[],MATCH($C139,tbFuncionarios[Nome],0),2),""))</f>
        <v/>
      </c>
      <c r="E139" s="92" t="str">
        <f>IF($C139="","",IFERROR(INDEX(tbFuncionarios[],MATCH($C139,tbFuncionarios[Nome],0),23),""))</f>
        <v/>
      </c>
      <c r="F139" s="221" t="str">
        <f>IF($C139="","",IFERROR(INDEX(tbFuncionarios[],MATCH($C139,tbFuncionarios[Nome],0),19),""))</f>
        <v/>
      </c>
      <c r="G139" s="221" t="str">
        <f>IF($C139="","",IFERROR(IF(INDEX(tbFuncionarios[],MATCH($C139,tbFuncionarios[Nome],0),20)=0,"",INDEX(tbFuncionarios[],MATCH($C139,tbFuncionarios[Nome],0),20)),""))</f>
        <v/>
      </c>
      <c r="H139" s="278" t="str">
        <f t="shared" si="8"/>
        <v/>
      </c>
      <c r="I139" s="287" t="str">
        <f>IF($C139="","",IFERROR(COUNTIFS(tbLanFerias[Matrícula],$D139,tbLanFerias[Data Início],"&gt;0"),0))</f>
        <v/>
      </c>
      <c r="J139" s="287" t="str">
        <f t="shared" ca="1" si="9"/>
        <v/>
      </c>
      <c r="K139" s="287" t="str">
        <f t="shared" ca="1" si="10"/>
        <v/>
      </c>
      <c r="L139" s="287" t="str">
        <f t="shared" ca="1" si="11"/>
        <v/>
      </c>
      <c r="M139" s="288" t="str">
        <f>IF(C139="","",IF(LEFT(tbFerias[[#This Row],[Alerta De Vencimento]],5)="Menos","Agendar",tbFerias[[#This Row],[Alerta De Vencimento]]))</f>
        <v/>
      </c>
    </row>
    <row r="140" spans="2:13" ht="21.95" customHeight="1" x14ac:dyDescent="0.25">
      <c r="B140" s="204">
        <v>133</v>
      </c>
      <c r="C140" s="241" t="str">
        <f>IF(CadFun!D140="","",CadFun!D140)</f>
        <v/>
      </c>
      <c r="D140" s="92" t="str">
        <f>IF($C140="","",IFERROR(INDEX(tbFuncionarios[],MATCH($C140,tbFuncionarios[Nome],0),2),""))</f>
        <v/>
      </c>
      <c r="E140" s="92" t="str">
        <f>IF($C140="","",IFERROR(INDEX(tbFuncionarios[],MATCH($C140,tbFuncionarios[Nome],0),23),""))</f>
        <v/>
      </c>
      <c r="F140" s="221" t="str">
        <f>IF($C140="","",IFERROR(INDEX(tbFuncionarios[],MATCH($C140,tbFuncionarios[Nome],0),19),""))</f>
        <v/>
      </c>
      <c r="G140" s="221" t="str">
        <f>IF($C140="","",IFERROR(IF(INDEX(tbFuncionarios[],MATCH($C140,tbFuncionarios[Nome],0),20)=0,"",INDEX(tbFuncionarios[],MATCH($C140,tbFuncionarios[Nome],0),20)),""))</f>
        <v/>
      </c>
      <c r="H140" s="278" t="str">
        <f t="shared" si="8"/>
        <v/>
      </c>
      <c r="I140" s="287" t="str">
        <f>IF($C140="","",IFERROR(COUNTIFS(tbLanFerias[Matrícula],$D140,tbLanFerias[Data Início],"&gt;0"),0))</f>
        <v/>
      </c>
      <c r="J140" s="287" t="str">
        <f t="shared" ca="1" si="9"/>
        <v/>
      </c>
      <c r="K140" s="287" t="str">
        <f t="shared" ca="1" si="10"/>
        <v/>
      </c>
      <c r="L140" s="287" t="str">
        <f t="shared" ca="1" si="11"/>
        <v/>
      </c>
      <c r="M140" s="288" t="str">
        <f>IF(C140="","",IF(LEFT(tbFerias[[#This Row],[Alerta De Vencimento]],5)="Menos","Agendar",tbFerias[[#This Row],[Alerta De Vencimento]]))</f>
        <v/>
      </c>
    </row>
    <row r="141" spans="2:13" ht="21.95" customHeight="1" x14ac:dyDescent="0.25">
      <c r="B141" s="204">
        <v>134</v>
      </c>
      <c r="C141" s="241" t="str">
        <f>IF(CadFun!D141="","",CadFun!D141)</f>
        <v/>
      </c>
      <c r="D141" s="92" t="str">
        <f>IF($C141="","",IFERROR(INDEX(tbFuncionarios[],MATCH($C141,tbFuncionarios[Nome],0),2),""))</f>
        <v/>
      </c>
      <c r="E141" s="92" t="str">
        <f>IF($C141="","",IFERROR(INDEX(tbFuncionarios[],MATCH($C141,tbFuncionarios[Nome],0),23),""))</f>
        <v/>
      </c>
      <c r="F141" s="221" t="str">
        <f>IF($C141="","",IFERROR(INDEX(tbFuncionarios[],MATCH($C141,tbFuncionarios[Nome],0),19),""))</f>
        <v/>
      </c>
      <c r="G141" s="221" t="str">
        <f>IF($C141="","",IFERROR(IF(INDEX(tbFuncionarios[],MATCH($C141,tbFuncionarios[Nome],0),20)=0,"",INDEX(tbFuncionarios[],MATCH($C141,tbFuncionarios[Nome],0),20)),""))</f>
        <v/>
      </c>
      <c r="H141" s="278" t="str">
        <f t="shared" si="8"/>
        <v/>
      </c>
      <c r="I141" s="287" t="str">
        <f>IF($C141="","",IFERROR(COUNTIFS(tbLanFerias[Matrícula],$D141,tbLanFerias[Data Início],"&gt;0"),0))</f>
        <v/>
      </c>
      <c r="J141" s="287" t="str">
        <f t="shared" ca="1" si="9"/>
        <v/>
      </c>
      <c r="K141" s="287" t="str">
        <f t="shared" ca="1" si="10"/>
        <v/>
      </c>
      <c r="L141" s="287" t="str">
        <f t="shared" ca="1" si="11"/>
        <v/>
      </c>
      <c r="M141" s="288" t="str">
        <f>IF(C141="","",IF(LEFT(tbFerias[[#This Row],[Alerta De Vencimento]],5)="Menos","Agendar",tbFerias[[#This Row],[Alerta De Vencimento]]))</f>
        <v/>
      </c>
    </row>
    <row r="142" spans="2:13" ht="21.95" customHeight="1" x14ac:dyDescent="0.25">
      <c r="B142" s="204">
        <v>135</v>
      </c>
      <c r="C142" s="241" t="str">
        <f>IF(CadFun!D142="","",CadFun!D142)</f>
        <v/>
      </c>
      <c r="D142" s="92" t="str">
        <f>IF($C142="","",IFERROR(INDEX(tbFuncionarios[],MATCH($C142,tbFuncionarios[Nome],0),2),""))</f>
        <v/>
      </c>
      <c r="E142" s="92" t="str">
        <f>IF($C142="","",IFERROR(INDEX(tbFuncionarios[],MATCH($C142,tbFuncionarios[Nome],0),23),""))</f>
        <v/>
      </c>
      <c r="F142" s="221" t="str">
        <f>IF($C142="","",IFERROR(INDEX(tbFuncionarios[],MATCH($C142,tbFuncionarios[Nome],0),19),""))</f>
        <v/>
      </c>
      <c r="G142" s="221" t="str">
        <f>IF($C142="","",IFERROR(IF(INDEX(tbFuncionarios[],MATCH($C142,tbFuncionarios[Nome],0),20)=0,"",INDEX(tbFuncionarios[],MATCH($C142,tbFuncionarios[Nome],0),20)),""))</f>
        <v/>
      </c>
      <c r="H142" s="278" t="str">
        <f t="shared" si="8"/>
        <v/>
      </c>
      <c r="I142" s="287" t="str">
        <f>IF($C142="","",IFERROR(COUNTIFS(tbLanFerias[Matrícula],$D142,tbLanFerias[Data Início],"&gt;0"),0))</f>
        <v/>
      </c>
      <c r="J142" s="287" t="str">
        <f t="shared" ca="1" si="9"/>
        <v/>
      </c>
      <c r="K142" s="287" t="str">
        <f t="shared" ca="1" si="10"/>
        <v/>
      </c>
      <c r="L142" s="287" t="str">
        <f t="shared" ca="1" si="11"/>
        <v/>
      </c>
      <c r="M142" s="288" t="str">
        <f>IF(C142="","",IF(LEFT(tbFerias[[#This Row],[Alerta De Vencimento]],5)="Menos","Agendar",tbFerias[[#This Row],[Alerta De Vencimento]]))</f>
        <v/>
      </c>
    </row>
    <row r="143" spans="2:13" ht="21.95" customHeight="1" x14ac:dyDescent="0.25">
      <c r="B143" s="204">
        <v>136</v>
      </c>
      <c r="C143" s="241" t="str">
        <f>IF(CadFun!D143="","",CadFun!D143)</f>
        <v/>
      </c>
      <c r="D143" s="92" t="str">
        <f>IF($C143="","",IFERROR(INDEX(tbFuncionarios[],MATCH($C143,tbFuncionarios[Nome],0),2),""))</f>
        <v/>
      </c>
      <c r="E143" s="92" t="str">
        <f>IF($C143="","",IFERROR(INDEX(tbFuncionarios[],MATCH($C143,tbFuncionarios[Nome],0),23),""))</f>
        <v/>
      </c>
      <c r="F143" s="221" t="str">
        <f>IF($C143="","",IFERROR(INDEX(tbFuncionarios[],MATCH($C143,tbFuncionarios[Nome],0),19),""))</f>
        <v/>
      </c>
      <c r="G143" s="221" t="str">
        <f>IF($C143="","",IFERROR(IF(INDEX(tbFuncionarios[],MATCH($C143,tbFuncionarios[Nome],0),20)=0,"",INDEX(tbFuncionarios[],MATCH($C143,tbFuncionarios[Nome],0),20)),""))</f>
        <v/>
      </c>
      <c r="H143" s="278" t="str">
        <f t="shared" si="8"/>
        <v/>
      </c>
      <c r="I143" s="287" t="str">
        <f>IF($C143="","",IFERROR(COUNTIFS(tbLanFerias[Matrícula],$D143,tbLanFerias[Data Início],"&gt;0"),0))</f>
        <v/>
      </c>
      <c r="J143" s="287" t="str">
        <f t="shared" ca="1" si="9"/>
        <v/>
      </c>
      <c r="K143" s="287" t="str">
        <f t="shared" ca="1" si="10"/>
        <v/>
      </c>
      <c r="L143" s="287" t="str">
        <f t="shared" ca="1" si="11"/>
        <v/>
      </c>
      <c r="M143" s="288" t="str">
        <f>IF(C143="","",IF(LEFT(tbFerias[[#This Row],[Alerta De Vencimento]],5)="Menos","Agendar",tbFerias[[#This Row],[Alerta De Vencimento]]))</f>
        <v/>
      </c>
    </row>
    <row r="144" spans="2:13" ht="21.95" customHeight="1" x14ac:dyDescent="0.25">
      <c r="B144" s="204">
        <v>137</v>
      </c>
      <c r="C144" s="241" t="str">
        <f>IF(CadFun!D144="","",CadFun!D144)</f>
        <v/>
      </c>
      <c r="D144" s="92" t="str">
        <f>IF($C144="","",IFERROR(INDEX(tbFuncionarios[],MATCH($C144,tbFuncionarios[Nome],0),2),""))</f>
        <v/>
      </c>
      <c r="E144" s="92" t="str">
        <f>IF($C144="","",IFERROR(INDEX(tbFuncionarios[],MATCH($C144,tbFuncionarios[Nome],0),23),""))</f>
        <v/>
      </c>
      <c r="F144" s="221" t="str">
        <f>IF($C144="","",IFERROR(INDEX(tbFuncionarios[],MATCH($C144,tbFuncionarios[Nome],0),19),""))</f>
        <v/>
      </c>
      <c r="G144" s="221" t="str">
        <f>IF($C144="","",IFERROR(IF(INDEX(tbFuncionarios[],MATCH($C144,tbFuncionarios[Nome],0),20)=0,"",INDEX(tbFuncionarios[],MATCH($C144,tbFuncionarios[Nome],0),20)),""))</f>
        <v/>
      </c>
      <c r="H144" s="278" t="str">
        <f t="shared" si="8"/>
        <v/>
      </c>
      <c r="I144" s="287" t="str">
        <f>IF($C144="","",IFERROR(COUNTIFS(tbLanFerias[Matrícula],$D144,tbLanFerias[Data Início],"&gt;0"),0))</f>
        <v/>
      </c>
      <c r="J144" s="287" t="str">
        <f t="shared" ca="1" si="9"/>
        <v/>
      </c>
      <c r="K144" s="287" t="str">
        <f t="shared" ca="1" si="10"/>
        <v/>
      </c>
      <c r="L144" s="287" t="str">
        <f t="shared" ca="1" si="11"/>
        <v/>
      </c>
      <c r="M144" s="288" t="str">
        <f>IF(C144="","",IF(LEFT(tbFerias[[#This Row],[Alerta De Vencimento]],5)="Menos","Agendar",tbFerias[[#This Row],[Alerta De Vencimento]]))</f>
        <v/>
      </c>
    </row>
    <row r="145" spans="2:13" ht="21.95" customHeight="1" x14ac:dyDescent="0.25">
      <c r="B145" s="204">
        <v>138</v>
      </c>
      <c r="C145" s="241" t="str">
        <f>IF(CadFun!D145="","",CadFun!D145)</f>
        <v/>
      </c>
      <c r="D145" s="92" t="str">
        <f>IF($C145="","",IFERROR(INDEX(tbFuncionarios[],MATCH($C145,tbFuncionarios[Nome],0),2),""))</f>
        <v/>
      </c>
      <c r="E145" s="92" t="str">
        <f>IF($C145="","",IFERROR(INDEX(tbFuncionarios[],MATCH($C145,tbFuncionarios[Nome],0),23),""))</f>
        <v/>
      </c>
      <c r="F145" s="221" t="str">
        <f>IF($C145="","",IFERROR(INDEX(tbFuncionarios[],MATCH($C145,tbFuncionarios[Nome],0),19),""))</f>
        <v/>
      </c>
      <c r="G145" s="221" t="str">
        <f>IF($C145="","",IFERROR(IF(INDEX(tbFuncionarios[],MATCH($C145,tbFuncionarios[Nome],0),20)=0,"",INDEX(tbFuncionarios[],MATCH($C145,tbFuncionarios[Nome],0),20)),""))</f>
        <v/>
      </c>
      <c r="H145" s="278" t="str">
        <f t="shared" si="8"/>
        <v/>
      </c>
      <c r="I145" s="287" t="str">
        <f>IF($C145="","",IFERROR(COUNTIFS(tbLanFerias[Matrícula],$D145,tbLanFerias[Data Início],"&gt;0"),0))</f>
        <v/>
      </c>
      <c r="J145" s="287" t="str">
        <f t="shared" ca="1" si="9"/>
        <v/>
      </c>
      <c r="K145" s="287" t="str">
        <f t="shared" ca="1" si="10"/>
        <v/>
      </c>
      <c r="L145" s="287" t="str">
        <f t="shared" ca="1" si="11"/>
        <v/>
      </c>
      <c r="M145" s="288" t="str">
        <f>IF(C145="","",IF(LEFT(tbFerias[[#This Row],[Alerta De Vencimento]],5)="Menos","Agendar",tbFerias[[#This Row],[Alerta De Vencimento]]))</f>
        <v/>
      </c>
    </row>
    <row r="146" spans="2:13" ht="21.95" customHeight="1" x14ac:dyDescent="0.25">
      <c r="B146" s="204">
        <v>139</v>
      </c>
      <c r="C146" s="241" t="str">
        <f>IF(CadFun!D146="","",CadFun!D146)</f>
        <v/>
      </c>
      <c r="D146" s="92" t="str">
        <f>IF($C146="","",IFERROR(INDEX(tbFuncionarios[],MATCH($C146,tbFuncionarios[Nome],0),2),""))</f>
        <v/>
      </c>
      <c r="E146" s="92" t="str">
        <f>IF($C146="","",IFERROR(INDEX(tbFuncionarios[],MATCH($C146,tbFuncionarios[Nome],0),23),""))</f>
        <v/>
      </c>
      <c r="F146" s="221" t="str">
        <f>IF($C146="","",IFERROR(INDEX(tbFuncionarios[],MATCH($C146,tbFuncionarios[Nome],0),19),""))</f>
        <v/>
      </c>
      <c r="G146" s="221" t="str">
        <f>IF($C146="","",IFERROR(IF(INDEX(tbFuncionarios[],MATCH($C146,tbFuncionarios[Nome],0),20)=0,"",INDEX(tbFuncionarios[],MATCH($C146,tbFuncionarios[Nome],0),20)),""))</f>
        <v/>
      </c>
      <c r="H146" s="278" t="str">
        <f t="shared" si="8"/>
        <v/>
      </c>
      <c r="I146" s="287" t="str">
        <f>IF($C146="","",IFERROR(COUNTIFS(tbLanFerias[Matrícula],$D146,tbLanFerias[Data Início],"&gt;0"),0))</f>
        <v/>
      </c>
      <c r="J146" s="287" t="str">
        <f t="shared" ca="1" si="9"/>
        <v/>
      </c>
      <c r="K146" s="287" t="str">
        <f t="shared" ca="1" si="10"/>
        <v/>
      </c>
      <c r="L146" s="287" t="str">
        <f t="shared" ca="1" si="11"/>
        <v/>
      </c>
      <c r="M146" s="288" t="str">
        <f>IF(C146="","",IF(LEFT(tbFerias[[#This Row],[Alerta De Vencimento]],5)="Menos","Agendar",tbFerias[[#This Row],[Alerta De Vencimento]]))</f>
        <v/>
      </c>
    </row>
    <row r="147" spans="2:13" ht="21.95" customHeight="1" x14ac:dyDescent="0.25">
      <c r="B147" s="204">
        <v>140</v>
      </c>
      <c r="C147" s="241" t="str">
        <f>IF(CadFun!D147="","",CadFun!D147)</f>
        <v/>
      </c>
      <c r="D147" s="92" t="str">
        <f>IF($C147="","",IFERROR(INDEX(tbFuncionarios[],MATCH($C147,tbFuncionarios[Nome],0),2),""))</f>
        <v/>
      </c>
      <c r="E147" s="92" t="str">
        <f>IF($C147="","",IFERROR(INDEX(tbFuncionarios[],MATCH($C147,tbFuncionarios[Nome],0),23),""))</f>
        <v/>
      </c>
      <c r="F147" s="221" t="str">
        <f>IF($C147="","",IFERROR(INDEX(tbFuncionarios[],MATCH($C147,tbFuncionarios[Nome],0),19),""))</f>
        <v/>
      </c>
      <c r="G147" s="221" t="str">
        <f>IF($C147="","",IFERROR(IF(INDEX(tbFuncionarios[],MATCH($C147,tbFuncionarios[Nome],0),20)=0,"",INDEX(tbFuncionarios[],MATCH($C147,tbFuncionarios[Nome],0),20)),""))</f>
        <v/>
      </c>
      <c r="H147" s="278" t="str">
        <f t="shared" si="8"/>
        <v/>
      </c>
      <c r="I147" s="287" t="str">
        <f>IF($C147="","",IFERROR(COUNTIFS(tbLanFerias[Matrícula],$D147,tbLanFerias[Data Início],"&gt;0"),0))</f>
        <v/>
      </c>
      <c r="J147" s="287" t="str">
        <f t="shared" ca="1" si="9"/>
        <v/>
      </c>
      <c r="K147" s="287" t="str">
        <f t="shared" ca="1" si="10"/>
        <v/>
      </c>
      <c r="L147" s="287" t="str">
        <f t="shared" ca="1" si="11"/>
        <v/>
      </c>
      <c r="M147" s="288" t="str">
        <f>IF(C147="","",IF(LEFT(tbFerias[[#This Row],[Alerta De Vencimento]],5)="Menos","Agendar",tbFerias[[#This Row],[Alerta De Vencimento]]))</f>
        <v/>
      </c>
    </row>
    <row r="148" spans="2:13" ht="21.95" customHeight="1" x14ac:dyDescent="0.25">
      <c r="B148" s="204">
        <v>141</v>
      </c>
      <c r="C148" s="241" t="str">
        <f>IF(CadFun!D148="","",CadFun!D148)</f>
        <v/>
      </c>
      <c r="D148" s="92" t="str">
        <f>IF($C148="","",IFERROR(INDEX(tbFuncionarios[],MATCH($C148,tbFuncionarios[Nome],0),2),""))</f>
        <v/>
      </c>
      <c r="E148" s="92" t="str">
        <f>IF($C148="","",IFERROR(INDEX(tbFuncionarios[],MATCH($C148,tbFuncionarios[Nome],0),23),""))</f>
        <v/>
      </c>
      <c r="F148" s="221" t="str">
        <f>IF($C148="","",IFERROR(INDEX(tbFuncionarios[],MATCH($C148,tbFuncionarios[Nome],0),19),""))</f>
        <v/>
      </c>
      <c r="G148" s="221" t="str">
        <f>IF($C148="","",IFERROR(IF(INDEX(tbFuncionarios[],MATCH($C148,tbFuncionarios[Nome],0),20)=0,"",INDEX(tbFuncionarios[],MATCH($C148,tbFuncionarios[Nome],0),20)),""))</f>
        <v/>
      </c>
      <c r="H148" s="278" t="str">
        <f t="shared" si="8"/>
        <v/>
      </c>
      <c r="I148" s="287" t="str">
        <f>IF($C148="","",IFERROR(COUNTIFS(tbLanFerias[Matrícula],$D148,tbLanFerias[Data Início],"&gt;0"),0))</f>
        <v/>
      </c>
      <c r="J148" s="287" t="str">
        <f t="shared" ca="1" si="9"/>
        <v/>
      </c>
      <c r="K148" s="287" t="str">
        <f t="shared" ca="1" si="10"/>
        <v/>
      </c>
      <c r="L148" s="287" t="str">
        <f t="shared" ca="1" si="11"/>
        <v/>
      </c>
      <c r="M148" s="288" t="str">
        <f>IF(C148="","",IF(LEFT(tbFerias[[#This Row],[Alerta De Vencimento]],5)="Menos","Agendar",tbFerias[[#This Row],[Alerta De Vencimento]]))</f>
        <v/>
      </c>
    </row>
    <row r="149" spans="2:13" ht="21.95" customHeight="1" x14ac:dyDescent="0.25">
      <c r="B149" s="204">
        <v>142</v>
      </c>
      <c r="C149" s="241" t="str">
        <f>IF(CadFun!D149="","",CadFun!D149)</f>
        <v/>
      </c>
      <c r="D149" s="92" t="str">
        <f>IF($C149="","",IFERROR(INDEX(tbFuncionarios[],MATCH($C149,tbFuncionarios[Nome],0),2),""))</f>
        <v/>
      </c>
      <c r="E149" s="92" t="str">
        <f>IF($C149="","",IFERROR(INDEX(tbFuncionarios[],MATCH($C149,tbFuncionarios[Nome],0),23),""))</f>
        <v/>
      </c>
      <c r="F149" s="221" t="str">
        <f>IF($C149="","",IFERROR(INDEX(tbFuncionarios[],MATCH($C149,tbFuncionarios[Nome],0),19),""))</f>
        <v/>
      </c>
      <c r="G149" s="221" t="str">
        <f>IF($C149="","",IFERROR(IF(INDEX(tbFuncionarios[],MATCH($C149,tbFuncionarios[Nome],0),20)=0,"",INDEX(tbFuncionarios[],MATCH($C149,tbFuncionarios[Nome],0),20)),""))</f>
        <v/>
      </c>
      <c r="H149" s="278" t="str">
        <f t="shared" si="8"/>
        <v/>
      </c>
      <c r="I149" s="287" t="str">
        <f>IF($C149="","",IFERROR(COUNTIFS(tbLanFerias[Matrícula],$D149,tbLanFerias[Data Início],"&gt;0"),0))</f>
        <v/>
      </c>
      <c r="J149" s="287" t="str">
        <f t="shared" ca="1" si="9"/>
        <v/>
      </c>
      <c r="K149" s="287" t="str">
        <f t="shared" ca="1" si="10"/>
        <v/>
      </c>
      <c r="L149" s="287" t="str">
        <f t="shared" ca="1" si="11"/>
        <v/>
      </c>
      <c r="M149" s="288" t="str">
        <f>IF(C149="","",IF(LEFT(tbFerias[[#This Row],[Alerta De Vencimento]],5)="Menos","Agendar",tbFerias[[#This Row],[Alerta De Vencimento]]))</f>
        <v/>
      </c>
    </row>
    <row r="150" spans="2:13" ht="21.95" customHeight="1" x14ac:dyDescent="0.25">
      <c r="B150" s="204">
        <v>143</v>
      </c>
      <c r="C150" s="241" t="str">
        <f>IF(CadFun!D150="","",CadFun!D150)</f>
        <v/>
      </c>
      <c r="D150" s="92" t="str">
        <f>IF($C150="","",IFERROR(INDEX(tbFuncionarios[],MATCH($C150,tbFuncionarios[Nome],0),2),""))</f>
        <v/>
      </c>
      <c r="E150" s="92" t="str">
        <f>IF($C150="","",IFERROR(INDEX(tbFuncionarios[],MATCH($C150,tbFuncionarios[Nome],0),23),""))</f>
        <v/>
      </c>
      <c r="F150" s="221" t="str">
        <f>IF($C150="","",IFERROR(INDEX(tbFuncionarios[],MATCH($C150,tbFuncionarios[Nome],0),19),""))</f>
        <v/>
      </c>
      <c r="G150" s="221" t="str">
        <f>IF($C150="","",IFERROR(IF(INDEX(tbFuncionarios[],MATCH($C150,tbFuncionarios[Nome],0),20)=0,"",INDEX(tbFuncionarios[],MATCH($C150,tbFuncionarios[Nome],0),20)),""))</f>
        <v/>
      </c>
      <c r="H150" s="278" t="str">
        <f t="shared" si="8"/>
        <v/>
      </c>
      <c r="I150" s="287" t="str">
        <f>IF($C150="","",IFERROR(COUNTIFS(tbLanFerias[Matrícula],$D150,tbLanFerias[Data Início],"&gt;0"),0))</f>
        <v/>
      </c>
      <c r="J150" s="287" t="str">
        <f t="shared" ca="1" si="9"/>
        <v/>
      </c>
      <c r="K150" s="287" t="str">
        <f t="shared" ca="1" si="10"/>
        <v/>
      </c>
      <c r="L150" s="287" t="str">
        <f t="shared" ca="1" si="11"/>
        <v/>
      </c>
      <c r="M150" s="288" t="str">
        <f>IF(C150="","",IF(LEFT(tbFerias[[#This Row],[Alerta De Vencimento]],5)="Menos","Agendar",tbFerias[[#This Row],[Alerta De Vencimento]]))</f>
        <v/>
      </c>
    </row>
    <row r="151" spans="2:13" ht="21.95" customHeight="1" x14ac:dyDescent="0.25">
      <c r="B151" s="204">
        <v>144</v>
      </c>
      <c r="C151" s="241" t="str">
        <f>IF(CadFun!D151="","",CadFun!D151)</f>
        <v/>
      </c>
      <c r="D151" s="92" t="str">
        <f>IF($C151="","",IFERROR(INDEX(tbFuncionarios[],MATCH($C151,tbFuncionarios[Nome],0),2),""))</f>
        <v/>
      </c>
      <c r="E151" s="92" t="str">
        <f>IF($C151="","",IFERROR(INDEX(tbFuncionarios[],MATCH($C151,tbFuncionarios[Nome],0),23),""))</f>
        <v/>
      </c>
      <c r="F151" s="221" t="str">
        <f>IF($C151="","",IFERROR(INDEX(tbFuncionarios[],MATCH($C151,tbFuncionarios[Nome],0),19),""))</f>
        <v/>
      </c>
      <c r="G151" s="221" t="str">
        <f>IF($C151="","",IFERROR(IF(INDEX(tbFuncionarios[],MATCH($C151,tbFuncionarios[Nome],0),20)=0,"",INDEX(tbFuncionarios[],MATCH($C151,tbFuncionarios[Nome],0),20)),""))</f>
        <v/>
      </c>
      <c r="H151" s="278" t="str">
        <f t="shared" si="8"/>
        <v/>
      </c>
      <c r="I151" s="287" t="str">
        <f>IF($C151="","",IFERROR(COUNTIFS(tbLanFerias[Matrícula],$D151,tbLanFerias[Data Início],"&gt;0"),0))</f>
        <v/>
      </c>
      <c r="J151" s="287" t="str">
        <f t="shared" ca="1" si="9"/>
        <v/>
      </c>
      <c r="K151" s="287" t="str">
        <f t="shared" ca="1" si="10"/>
        <v/>
      </c>
      <c r="L151" s="287" t="str">
        <f t="shared" ca="1" si="11"/>
        <v/>
      </c>
      <c r="M151" s="288" t="str">
        <f>IF(C151="","",IF(LEFT(tbFerias[[#This Row],[Alerta De Vencimento]],5)="Menos","Agendar",tbFerias[[#This Row],[Alerta De Vencimento]]))</f>
        <v/>
      </c>
    </row>
    <row r="152" spans="2:13" ht="21.95" customHeight="1" x14ac:dyDescent="0.25">
      <c r="B152" s="204">
        <v>145</v>
      </c>
      <c r="C152" s="241" t="str">
        <f>IF(CadFun!D152="","",CadFun!D152)</f>
        <v/>
      </c>
      <c r="D152" s="92" t="str">
        <f>IF($C152="","",IFERROR(INDEX(tbFuncionarios[],MATCH($C152,tbFuncionarios[Nome],0),2),""))</f>
        <v/>
      </c>
      <c r="E152" s="92" t="str">
        <f>IF($C152="","",IFERROR(INDEX(tbFuncionarios[],MATCH($C152,tbFuncionarios[Nome],0),23),""))</f>
        <v/>
      </c>
      <c r="F152" s="221" t="str">
        <f>IF($C152="","",IFERROR(INDEX(tbFuncionarios[],MATCH($C152,tbFuncionarios[Nome],0),19),""))</f>
        <v/>
      </c>
      <c r="G152" s="221" t="str">
        <f>IF($C152="","",IFERROR(IF(INDEX(tbFuncionarios[],MATCH($C152,tbFuncionarios[Nome],0),20)=0,"",INDEX(tbFuncionarios[],MATCH($C152,tbFuncionarios[Nome],0),20)),""))</f>
        <v/>
      </c>
      <c r="H152" s="278" t="str">
        <f t="shared" si="8"/>
        <v/>
      </c>
      <c r="I152" s="287" t="str">
        <f>IF($C152="","",IFERROR(COUNTIFS(tbLanFerias[Matrícula],$D152,tbLanFerias[Data Início],"&gt;0"),0))</f>
        <v/>
      </c>
      <c r="J152" s="287" t="str">
        <f t="shared" ca="1" si="9"/>
        <v/>
      </c>
      <c r="K152" s="287" t="str">
        <f t="shared" ca="1" si="10"/>
        <v/>
      </c>
      <c r="L152" s="287" t="str">
        <f t="shared" ca="1" si="11"/>
        <v/>
      </c>
      <c r="M152" s="288" t="str">
        <f>IF(C152="","",IF(LEFT(tbFerias[[#This Row],[Alerta De Vencimento]],5)="Menos","Agendar",tbFerias[[#This Row],[Alerta De Vencimento]]))</f>
        <v/>
      </c>
    </row>
    <row r="153" spans="2:13" ht="21.95" customHeight="1" x14ac:dyDescent="0.25">
      <c r="B153" s="204">
        <v>146</v>
      </c>
      <c r="C153" s="241" t="str">
        <f>IF(CadFun!D153="","",CadFun!D153)</f>
        <v/>
      </c>
      <c r="D153" s="92" t="str">
        <f>IF($C153="","",IFERROR(INDEX(tbFuncionarios[],MATCH($C153,tbFuncionarios[Nome],0),2),""))</f>
        <v/>
      </c>
      <c r="E153" s="92" t="str">
        <f>IF($C153="","",IFERROR(INDEX(tbFuncionarios[],MATCH($C153,tbFuncionarios[Nome],0),23),""))</f>
        <v/>
      </c>
      <c r="F153" s="221" t="str">
        <f>IF($C153="","",IFERROR(INDEX(tbFuncionarios[],MATCH($C153,tbFuncionarios[Nome],0),19),""))</f>
        <v/>
      </c>
      <c r="G153" s="221" t="str">
        <f>IF($C153="","",IFERROR(IF(INDEX(tbFuncionarios[],MATCH($C153,tbFuncionarios[Nome],0),20)=0,"",INDEX(tbFuncionarios[],MATCH($C153,tbFuncionarios[Nome],0),20)),""))</f>
        <v/>
      </c>
      <c r="H153" s="278" t="str">
        <f t="shared" si="8"/>
        <v/>
      </c>
      <c r="I153" s="287" t="str">
        <f>IF($C153="","",IFERROR(COUNTIFS(tbLanFerias[Matrícula],$D153,tbLanFerias[Data Início],"&gt;0"),0))</f>
        <v/>
      </c>
      <c r="J153" s="287" t="str">
        <f t="shared" ca="1" si="9"/>
        <v/>
      </c>
      <c r="K153" s="287" t="str">
        <f t="shared" ca="1" si="10"/>
        <v/>
      </c>
      <c r="L153" s="287" t="str">
        <f t="shared" ca="1" si="11"/>
        <v/>
      </c>
      <c r="M153" s="288" t="str">
        <f>IF(C153="","",IF(LEFT(tbFerias[[#This Row],[Alerta De Vencimento]],5)="Menos","Agendar",tbFerias[[#This Row],[Alerta De Vencimento]]))</f>
        <v/>
      </c>
    </row>
    <row r="154" spans="2:13" ht="21.95" customHeight="1" x14ac:dyDescent="0.25">
      <c r="B154" s="204">
        <v>147</v>
      </c>
      <c r="C154" s="241" t="str">
        <f>IF(CadFun!D154="","",CadFun!D154)</f>
        <v/>
      </c>
      <c r="D154" s="92" t="str">
        <f>IF($C154="","",IFERROR(INDEX(tbFuncionarios[],MATCH($C154,tbFuncionarios[Nome],0),2),""))</f>
        <v/>
      </c>
      <c r="E154" s="92" t="str">
        <f>IF($C154="","",IFERROR(INDEX(tbFuncionarios[],MATCH($C154,tbFuncionarios[Nome],0),23),""))</f>
        <v/>
      </c>
      <c r="F154" s="221" t="str">
        <f>IF($C154="","",IFERROR(INDEX(tbFuncionarios[],MATCH($C154,tbFuncionarios[Nome],0),19),""))</f>
        <v/>
      </c>
      <c r="G154" s="221" t="str">
        <f>IF($C154="","",IFERROR(IF(INDEX(tbFuncionarios[],MATCH($C154,tbFuncionarios[Nome],0),20)=0,"",INDEX(tbFuncionarios[],MATCH($C154,tbFuncionarios[Nome],0),20)),""))</f>
        <v/>
      </c>
      <c r="H154" s="278" t="str">
        <f t="shared" si="8"/>
        <v/>
      </c>
      <c r="I154" s="287" t="str">
        <f>IF($C154="","",IFERROR(COUNTIFS(tbLanFerias[Matrícula],$D154,tbLanFerias[Data Início],"&gt;0"),0))</f>
        <v/>
      </c>
      <c r="J154" s="287" t="str">
        <f t="shared" ca="1" si="9"/>
        <v/>
      </c>
      <c r="K154" s="287" t="str">
        <f t="shared" ca="1" si="10"/>
        <v/>
      </c>
      <c r="L154" s="287" t="str">
        <f t="shared" ca="1" si="11"/>
        <v/>
      </c>
      <c r="M154" s="288" t="str">
        <f>IF(C154="","",IF(LEFT(tbFerias[[#This Row],[Alerta De Vencimento]],5)="Menos","Agendar",tbFerias[[#This Row],[Alerta De Vencimento]]))</f>
        <v/>
      </c>
    </row>
    <row r="155" spans="2:13" ht="21.95" customHeight="1" x14ac:dyDescent="0.25">
      <c r="B155" s="204">
        <v>148</v>
      </c>
      <c r="C155" s="241" t="str">
        <f>IF(CadFun!D155="","",CadFun!D155)</f>
        <v/>
      </c>
      <c r="D155" s="92" t="str">
        <f>IF($C155="","",IFERROR(INDEX(tbFuncionarios[],MATCH($C155,tbFuncionarios[Nome],0),2),""))</f>
        <v/>
      </c>
      <c r="E155" s="92" t="str">
        <f>IF($C155="","",IFERROR(INDEX(tbFuncionarios[],MATCH($C155,tbFuncionarios[Nome],0),23),""))</f>
        <v/>
      </c>
      <c r="F155" s="221" t="str">
        <f>IF($C155="","",IFERROR(INDEX(tbFuncionarios[],MATCH($C155,tbFuncionarios[Nome],0),19),""))</f>
        <v/>
      </c>
      <c r="G155" s="221" t="str">
        <f>IF($C155="","",IFERROR(IF(INDEX(tbFuncionarios[],MATCH($C155,tbFuncionarios[Nome],0),20)=0,"",INDEX(tbFuncionarios[],MATCH($C155,tbFuncionarios[Nome],0),20)),""))</f>
        <v/>
      </c>
      <c r="H155" s="278" t="str">
        <f t="shared" si="8"/>
        <v/>
      </c>
      <c r="I155" s="287" t="str">
        <f>IF($C155="","",IFERROR(COUNTIFS(tbLanFerias[Matrícula],$D155,tbLanFerias[Data Início],"&gt;0"),0))</f>
        <v/>
      </c>
      <c r="J155" s="287" t="str">
        <f t="shared" ca="1" si="9"/>
        <v/>
      </c>
      <c r="K155" s="287" t="str">
        <f t="shared" ca="1" si="10"/>
        <v/>
      </c>
      <c r="L155" s="287" t="str">
        <f t="shared" ca="1" si="11"/>
        <v/>
      </c>
      <c r="M155" s="288" t="str">
        <f>IF(C155="","",IF(LEFT(tbFerias[[#This Row],[Alerta De Vencimento]],5)="Menos","Agendar",tbFerias[[#This Row],[Alerta De Vencimento]]))</f>
        <v/>
      </c>
    </row>
    <row r="156" spans="2:13" ht="21.95" customHeight="1" x14ac:dyDescent="0.25">
      <c r="B156" s="204">
        <v>149</v>
      </c>
      <c r="C156" s="241" t="str">
        <f>IF(CadFun!D156="","",CadFun!D156)</f>
        <v/>
      </c>
      <c r="D156" s="92" t="str">
        <f>IF($C156="","",IFERROR(INDEX(tbFuncionarios[],MATCH($C156,tbFuncionarios[Nome],0),2),""))</f>
        <v/>
      </c>
      <c r="E156" s="92" t="str">
        <f>IF($C156="","",IFERROR(INDEX(tbFuncionarios[],MATCH($C156,tbFuncionarios[Nome],0),23),""))</f>
        <v/>
      </c>
      <c r="F156" s="221" t="str">
        <f>IF($C156="","",IFERROR(INDEX(tbFuncionarios[],MATCH($C156,tbFuncionarios[Nome],0),19),""))</f>
        <v/>
      </c>
      <c r="G156" s="221" t="str">
        <f>IF($C156="","",IFERROR(IF(INDEX(tbFuncionarios[],MATCH($C156,tbFuncionarios[Nome],0),20)=0,"",INDEX(tbFuncionarios[],MATCH($C156,tbFuncionarios[Nome],0),20)),""))</f>
        <v/>
      </c>
      <c r="H156" s="278" t="str">
        <f t="shared" si="8"/>
        <v/>
      </c>
      <c r="I156" s="287" t="str">
        <f>IF($C156="","",IFERROR(COUNTIFS(tbLanFerias[Matrícula],$D156,tbLanFerias[Data Início],"&gt;0"),0))</f>
        <v/>
      </c>
      <c r="J156" s="287" t="str">
        <f t="shared" ca="1" si="9"/>
        <v/>
      </c>
      <c r="K156" s="287" t="str">
        <f t="shared" ca="1" si="10"/>
        <v/>
      </c>
      <c r="L156" s="287" t="str">
        <f t="shared" ca="1" si="11"/>
        <v/>
      </c>
      <c r="M156" s="288" t="str">
        <f>IF(C156="","",IF(LEFT(tbFerias[[#This Row],[Alerta De Vencimento]],5)="Menos","Agendar",tbFerias[[#This Row],[Alerta De Vencimento]]))</f>
        <v/>
      </c>
    </row>
    <row r="157" spans="2:13" ht="21.95" customHeight="1" x14ac:dyDescent="0.25">
      <c r="B157" s="204">
        <v>150</v>
      </c>
      <c r="C157" s="241" t="str">
        <f>IF(CadFun!D157="","",CadFun!D157)</f>
        <v/>
      </c>
      <c r="D157" s="92" t="str">
        <f>IF($C157="","",IFERROR(INDEX(tbFuncionarios[],MATCH($C157,tbFuncionarios[Nome],0),2),""))</f>
        <v/>
      </c>
      <c r="E157" s="92" t="str">
        <f>IF($C157="","",IFERROR(INDEX(tbFuncionarios[],MATCH($C157,tbFuncionarios[Nome],0),23),""))</f>
        <v/>
      </c>
      <c r="F157" s="221" t="str">
        <f>IF($C157="","",IFERROR(INDEX(tbFuncionarios[],MATCH($C157,tbFuncionarios[Nome],0),19),""))</f>
        <v/>
      </c>
      <c r="G157" s="221" t="str">
        <f>IF($C157="","",IFERROR(IF(INDEX(tbFuncionarios[],MATCH($C157,tbFuncionarios[Nome],0),20)=0,"",INDEX(tbFuncionarios[],MATCH($C157,tbFuncionarios[Nome],0),20)),""))</f>
        <v/>
      </c>
      <c r="H157" s="278" t="str">
        <f t="shared" si="8"/>
        <v/>
      </c>
      <c r="I157" s="287" t="str">
        <f>IF($C157="","",IFERROR(COUNTIFS(tbLanFerias[Matrícula],$D157,tbLanFerias[Data Início],"&gt;0"),0))</f>
        <v/>
      </c>
      <c r="J157" s="287" t="str">
        <f t="shared" ca="1" si="9"/>
        <v/>
      </c>
      <c r="K157" s="287" t="str">
        <f t="shared" ca="1" si="10"/>
        <v/>
      </c>
      <c r="L157" s="287" t="str">
        <f t="shared" ca="1" si="11"/>
        <v/>
      </c>
      <c r="M157" s="288" t="str">
        <f>IF(C157="","",IF(LEFT(tbFerias[[#This Row],[Alerta De Vencimento]],5)="Menos","Agendar",tbFerias[[#This Row],[Alerta De Vencimento]]))</f>
        <v/>
      </c>
    </row>
    <row r="158" spans="2:13" ht="21.95" customHeight="1" x14ac:dyDescent="0.25">
      <c r="B158" s="204">
        <v>151</v>
      </c>
      <c r="C158" s="241" t="str">
        <f>IF(CadFun!D158="","",CadFun!D158)</f>
        <v/>
      </c>
      <c r="D158" s="92" t="str">
        <f>IF($C158="","",IFERROR(INDEX(tbFuncionarios[],MATCH($C158,tbFuncionarios[Nome],0),2),""))</f>
        <v/>
      </c>
      <c r="E158" s="92" t="str">
        <f>IF($C158="","",IFERROR(INDEX(tbFuncionarios[],MATCH($C158,tbFuncionarios[Nome],0),23),""))</f>
        <v/>
      </c>
      <c r="F158" s="221" t="str">
        <f>IF($C158="","",IFERROR(INDEX(tbFuncionarios[],MATCH($C158,tbFuncionarios[Nome],0),19),""))</f>
        <v/>
      </c>
      <c r="G158" s="221" t="str">
        <f>IF($C158="","",IFERROR(IF(INDEX(tbFuncionarios[],MATCH($C158,tbFuncionarios[Nome],0),20)=0,"",INDEX(tbFuncionarios[],MATCH($C158,tbFuncionarios[Nome],0),20)),""))</f>
        <v/>
      </c>
      <c r="H158" s="278" t="str">
        <f t="shared" si="8"/>
        <v/>
      </c>
      <c r="I158" s="287" t="str">
        <f>IF($C158="","",IFERROR(COUNTIFS(tbLanFerias[Matrícula],$D158,tbLanFerias[Data Início],"&gt;0"),0))</f>
        <v/>
      </c>
      <c r="J158" s="287" t="str">
        <f t="shared" ca="1" si="9"/>
        <v/>
      </c>
      <c r="K158" s="287" t="str">
        <f t="shared" ca="1" si="10"/>
        <v/>
      </c>
      <c r="L158" s="287" t="str">
        <f t="shared" ca="1" si="11"/>
        <v/>
      </c>
      <c r="M158" s="288" t="str">
        <f>IF(C158="","",IF(LEFT(tbFerias[[#This Row],[Alerta De Vencimento]],5)="Menos","Agendar",tbFerias[[#This Row],[Alerta De Vencimento]]))</f>
        <v/>
      </c>
    </row>
    <row r="159" spans="2:13" ht="21.95" customHeight="1" x14ac:dyDescent="0.25">
      <c r="B159" s="204">
        <v>152</v>
      </c>
      <c r="C159" s="241" t="str">
        <f>IF(CadFun!D159="","",CadFun!D159)</f>
        <v/>
      </c>
      <c r="D159" s="92" t="str">
        <f>IF($C159="","",IFERROR(INDEX(tbFuncionarios[],MATCH($C159,tbFuncionarios[Nome],0),2),""))</f>
        <v/>
      </c>
      <c r="E159" s="92" t="str">
        <f>IF($C159="","",IFERROR(INDEX(tbFuncionarios[],MATCH($C159,tbFuncionarios[Nome],0),23),""))</f>
        <v/>
      </c>
      <c r="F159" s="221" t="str">
        <f>IF($C159="","",IFERROR(INDEX(tbFuncionarios[],MATCH($C159,tbFuncionarios[Nome],0),19),""))</f>
        <v/>
      </c>
      <c r="G159" s="221" t="str">
        <f>IF($C159="","",IFERROR(IF(INDEX(tbFuncionarios[],MATCH($C159,tbFuncionarios[Nome],0),20)=0,"",INDEX(tbFuncionarios[],MATCH($C159,tbFuncionarios[Nome],0),20)),""))</f>
        <v/>
      </c>
      <c r="H159" s="278" t="str">
        <f t="shared" si="8"/>
        <v/>
      </c>
      <c r="I159" s="287" t="str">
        <f>IF($C159="","",IFERROR(COUNTIFS(tbLanFerias[Matrícula],$D159,tbLanFerias[Data Início],"&gt;0"),0))</f>
        <v/>
      </c>
      <c r="J159" s="287" t="str">
        <f t="shared" ca="1" si="9"/>
        <v/>
      </c>
      <c r="K159" s="287" t="str">
        <f t="shared" ca="1" si="10"/>
        <v/>
      </c>
      <c r="L159" s="287" t="str">
        <f t="shared" ca="1" si="11"/>
        <v/>
      </c>
      <c r="M159" s="288" t="str">
        <f>IF(C159="","",IF(LEFT(tbFerias[[#This Row],[Alerta De Vencimento]],5)="Menos","Agendar",tbFerias[[#This Row],[Alerta De Vencimento]]))</f>
        <v/>
      </c>
    </row>
    <row r="160" spans="2:13" ht="21.95" customHeight="1" x14ac:dyDescent="0.25">
      <c r="B160" s="204">
        <v>153</v>
      </c>
      <c r="C160" s="241" t="str">
        <f>IF(CadFun!D160="","",CadFun!D160)</f>
        <v/>
      </c>
      <c r="D160" s="92" t="str">
        <f>IF($C160="","",IFERROR(INDEX(tbFuncionarios[],MATCH($C160,tbFuncionarios[Nome],0),2),""))</f>
        <v/>
      </c>
      <c r="E160" s="92" t="str">
        <f>IF($C160="","",IFERROR(INDEX(tbFuncionarios[],MATCH($C160,tbFuncionarios[Nome],0),23),""))</f>
        <v/>
      </c>
      <c r="F160" s="221" t="str">
        <f>IF($C160="","",IFERROR(INDEX(tbFuncionarios[],MATCH($C160,tbFuncionarios[Nome],0),19),""))</f>
        <v/>
      </c>
      <c r="G160" s="221" t="str">
        <f>IF($C160="","",IFERROR(IF(INDEX(tbFuncionarios[],MATCH($C160,tbFuncionarios[Nome],0),20)=0,"",INDEX(tbFuncionarios[],MATCH($C160,tbFuncionarios[Nome],0),20)),""))</f>
        <v/>
      </c>
      <c r="H160" s="278" t="str">
        <f t="shared" si="8"/>
        <v/>
      </c>
      <c r="I160" s="287" t="str">
        <f>IF($C160="","",IFERROR(COUNTIFS(tbLanFerias[Matrícula],$D160,tbLanFerias[Data Início],"&gt;0"),0))</f>
        <v/>
      </c>
      <c r="J160" s="287" t="str">
        <f t="shared" ca="1" si="9"/>
        <v/>
      </c>
      <c r="K160" s="287" t="str">
        <f t="shared" ca="1" si="10"/>
        <v/>
      </c>
      <c r="L160" s="287" t="str">
        <f t="shared" ca="1" si="11"/>
        <v/>
      </c>
      <c r="M160" s="288" t="str">
        <f>IF(C160="","",IF(LEFT(tbFerias[[#This Row],[Alerta De Vencimento]],5)="Menos","Agendar",tbFerias[[#This Row],[Alerta De Vencimento]]))</f>
        <v/>
      </c>
    </row>
    <row r="161" spans="2:13" ht="21.95" customHeight="1" x14ac:dyDescent="0.25">
      <c r="B161" s="204">
        <v>154</v>
      </c>
      <c r="C161" s="241" t="str">
        <f>IF(CadFun!D161="","",CadFun!D161)</f>
        <v/>
      </c>
      <c r="D161" s="92" t="str">
        <f>IF($C161="","",IFERROR(INDEX(tbFuncionarios[],MATCH($C161,tbFuncionarios[Nome],0),2),""))</f>
        <v/>
      </c>
      <c r="E161" s="92" t="str">
        <f>IF($C161="","",IFERROR(INDEX(tbFuncionarios[],MATCH($C161,tbFuncionarios[Nome],0),23),""))</f>
        <v/>
      </c>
      <c r="F161" s="221" t="str">
        <f>IF($C161="","",IFERROR(INDEX(tbFuncionarios[],MATCH($C161,tbFuncionarios[Nome],0),19),""))</f>
        <v/>
      </c>
      <c r="G161" s="221" t="str">
        <f>IF($C161="","",IFERROR(IF(INDEX(tbFuncionarios[],MATCH($C161,tbFuncionarios[Nome],0),20)=0,"",INDEX(tbFuncionarios[],MATCH($C161,tbFuncionarios[Nome],0),20)),""))</f>
        <v/>
      </c>
      <c r="H161" s="278" t="str">
        <f t="shared" si="8"/>
        <v/>
      </c>
      <c r="I161" s="287" t="str">
        <f>IF($C161="","",IFERROR(COUNTIFS(tbLanFerias[Matrícula],$D161,tbLanFerias[Data Início],"&gt;0"),0))</f>
        <v/>
      </c>
      <c r="J161" s="287" t="str">
        <f t="shared" ca="1" si="9"/>
        <v/>
      </c>
      <c r="K161" s="287" t="str">
        <f t="shared" ca="1" si="10"/>
        <v/>
      </c>
      <c r="L161" s="287" t="str">
        <f t="shared" ca="1" si="11"/>
        <v/>
      </c>
      <c r="M161" s="288" t="str">
        <f>IF(C161="","",IF(LEFT(tbFerias[[#This Row],[Alerta De Vencimento]],5)="Menos","Agendar",tbFerias[[#This Row],[Alerta De Vencimento]]))</f>
        <v/>
      </c>
    </row>
    <row r="162" spans="2:13" ht="21.95" customHeight="1" x14ac:dyDescent="0.25">
      <c r="B162" s="204">
        <v>155</v>
      </c>
      <c r="C162" s="241" t="str">
        <f>IF(CadFun!D162="","",CadFun!D162)</f>
        <v/>
      </c>
      <c r="D162" s="92" t="str">
        <f>IF($C162="","",IFERROR(INDEX(tbFuncionarios[],MATCH($C162,tbFuncionarios[Nome],0),2),""))</f>
        <v/>
      </c>
      <c r="E162" s="92" t="str">
        <f>IF($C162="","",IFERROR(INDEX(tbFuncionarios[],MATCH($C162,tbFuncionarios[Nome],0),23),""))</f>
        <v/>
      </c>
      <c r="F162" s="221" t="str">
        <f>IF($C162="","",IFERROR(INDEX(tbFuncionarios[],MATCH($C162,tbFuncionarios[Nome],0),19),""))</f>
        <v/>
      </c>
      <c r="G162" s="221" t="str">
        <f>IF($C162="","",IFERROR(IF(INDEX(tbFuncionarios[],MATCH($C162,tbFuncionarios[Nome],0),20)=0,"",INDEX(tbFuncionarios[],MATCH($C162,tbFuncionarios[Nome],0),20)),""))</f>
        <v/>
      </c>
      <c r="H162" s="278" t="str">
        <f t="shared" si="8"/>
        <v/>
      </c>
      <c r="I162" s="287" t="str">
        <f>IF($C162="","",IFERROR(COUNTIFS(tbLanFerias[Matrícula],$D162,tbLanFerias[Data Início],"&gt;0"),0))</f>
        <v/>
      </c>
      <c r="J162" s="287" t="str">
        <f t="shared" ca="1" si="9"/>
        <v/>
      </c>
      <c r="K162" s="287" t="str">
        <f t="shared" ca="1" si="10"/>
        <v/>
      </c>
      <c r="L162" s="287" t="str">
        <f t="shared" ca="1" si="11"/>
        <v/>
      </c>
      <c r="M162" s="288" t="str">
        <f>IF(C162="","",IF(LEFT(tbFerias[[#This Row],[Alerta De Vencimento]],5)="Menos","Agendar",tbFerias[[#This Row],[Alerta De Vencimento]]))</f>
        <v/>
      </c>
    </row>
    <row r="163" spans="2:13" ht="21.95" customHeight="1" x14ac:dyDescent="0.25">
      <c r="B163" s="204">
        <v>156</v>
      </c>
      <c r="C163" s="241" t="str">
        <f>IF(CadFun!D163="","",CadFun!D163)</f>
        <v/>
      </c>
      <c r="D163" s="92" t="str">
        <f>IF($C163="","",IFERROR(INDEX(tbFuncionarios[],MATCH($C163,tbFuncionarios[Nome],0),2),""))</f>
        <v/>
      </c>
      <c r="E163" s="92" t="str">
        <f>IF($C163="","",IFERROR(INDEX(tbFuncionarios[],MATCH($C163,tbFuncionarios[Nome],0),23),""))</f>
        <v/>
      </c>
      <c r="F163" s="221" t="str">
        <f>IF($C163="","",IFERROR(INDEX(tbFuncionarios[],MATCH($C163,tbFuncionarios[Nome],0),19),""))</f>
        <v/>
      </c>
      <c r="G163" s="221" t="str">
        <f>IF($C163="","",IFERROR(IF(INDEX(tbFuncionarios[],MATCH($C163,tbFuncionarios[Nome],0),20)=0,"",INDEX(tbFuncionarios[],MATCH($C163,tbFuncionarios[Nome],0),20)),""))</f>
        <v/>
      </c>
      <c r="H163" s="278" t="str">
        <f t="shared" si="8"/>
        <v/>
      </c>
      <c r="I163" s="287" t="str">
        <f>IF($C163="","",IFERROR(COUNTIFS(tbLanFerias[Matrícula],$D163,tbLanFerias[Data Início],"&gt;0"),0))</f>
        <v/>
      </c>
      <c r="J163" s="287" t="str">
        <f t="shared" ca="1" si="9"/>
        <v/>
      </c>
      <c r="K163" s="287" t="str">
        <f t="shared" ca="1" si="10"/>
        <v/>
      </c>
      <c r="L163" s="287" t="str">
        <f t="shared" ca="1" si="11"/>
        <v/>
      </c>
      <c r="M163" s="288" t="str">
        <f>IF(C163="","",IF(LEFT(tbFerias[[#This Row],[Alerta De Vencimento]],5)="Menos","Agendar",tbFerias[[#This Row],[Alerta De Vencimento]]))</f>
        <v/>
      </c>
    </row>
    <row r="164" spans="2:13" ht="21.95" customHeight="1" x14ac:dyDescent="0.25">
      <c r="B164" s="204">
        <v>157</v>
      </c>
      <c r="C164" s="241" t="str">
        <f>IF(CadFun!D164="","",CadFun!D164)</f>
        <v/>
      </c>
      <c r="D164" s="92" t="str">
        <f>IF($C164="","",IFERROR(INDEX(tbFuncionarios[],MATCH($C164,tbFuncionarios[Nome],0),2),""))</f>
        <v/>
      </c>
      <c r="E164" s="92" t="str">
        <f>IF($C164="","",IFERROR(INDEX(tbFuncionarios[],MATCH($C164,tbFuncionarios[Nome],0),23),""))</f>
        <v/>
      </c>
      <c r="F164" s="221" t="str">
        <f>IF($C164="","",IFERROR(INDEX(tbFuncionarios[],MATCH($C164,tbFuncionarios[Nome],0),19),""))</f>
        <v/>
      </c>
      <c r="G164" s="221" t="str">
        <f>IF($C164="","",IFERROR(IF(INDEX(tbFuncionarios[],MATCH($C164,tbFuncionarios[Nome],0),20)=0,"",INDEX(tbFuncionarios[],MATCH($C164,tbFuncionarios[Nome],0),20)),""))</f>
        <v/>
      </c>
      <c r="H164" s="278" t="str">
        <f t="shared" si="8"/>
        <v/>
      </c>
      <c r="I164" s="287" t="str">
        <f>IF($C164="","",IFERROR(COUNTIFS(tbLanFerias[Matrícula],$D164,tbLanFerias[Data Início],"&gt;0"),0))</f>
        <v/>
      </c>
      <c r="J164" s="287" t="str">
        <f t="shared" ca="1" si="9"/>
        <v/>
      </c>
      <c r="K164" s="287" t="str">
        <f t="shared" ca="1" si="10"/>
        <v/>
      </c>
      <c r="L164" s="287" t="str">
        <f t="shared" ca="1" si="11"/>
        <v/>
      </c>
      <c r="M164" s="288" t="str">
        <f>IF(C164="","",IF(LEFT(tbFerias[[#This Row],[Alerta De Vencimento]],5)="Menos","Agendar",tbFerias[[#This Row],[Alerta De Vencimento]]))</f>
        <v/>
      </c>
    </row>
    <row r="165" spans="2:13" ht="21.95" customHeight="1" x14ac:dyDescent="0.25">
      <c r="B165" s="204">
        <v>158</v>
      </c>
      <c r="C165" s="241" t="str">
        <f>IF(CadFun!D165="","",CadFun!D165)</f>
        <v/>
      </c>
      <c r="D165" s="92" t="str">
        <f>IF($C165="","",IFERROR(INDEX(tbFuncionarios[],MATCH($C165,tbFuncionarios[Nome],0),2),""))</f>
        <v/>
      </c>
      <c r="E165" s="92" t="str">
        <f>IF($C165="","",IFERROR(INDEX(tbFuncionarios[],MATCH($C165,tbFuncionarios[Nome],0),23),""))</f>
        <v/>
      </c>
      <c r="F165" s="221" t="str">
        <f>IF($C165="","",IFERROR(INDEX(tbFuncionarios[],MATCH($C165,tbFuncionarios[Nome],0),19),""))</f>
        <v/>
      </c>
      <c r="G165" s="221" t="str">
        <f>IF($C165="","",IFERROR(IF(INDEX(tbFuncionarios[],MATCH($C165,tbFuncionarios[Nome],0),20)=0,"",INDEX(tbFuncionarios[],MATCH($C165,tbFuncionarios[Nome],0),20)),""))</f>
        <v/>
      </c>
      <c r="H165" s="278" t="str">
        <f t="shared" si="8"/>
        <v/>
      </c>
      <c r="I165" s="287" t="str">
        <f>IF($C165="","",IFERROR(COUNTIFS(tbLanFerias[Matrícula],$D165,tbLanFerias[Data Início],"&gt;0"),0))</f>
        <v/>
      </c>
      <c r="J165" s="287" t="str">
        <f t="shared" ca="1" si="9"/>
        <v/>
      </c>
      <c r="K165" s="287" t="str">
        <f t="shared" ca="1" si="10"/>
        <v/>
      </c>
      <c r="L165" s="287" t="str">
        <f t="shared" ca="1" si="11"/>
        <v/>
      </c>
      <c r="M165" s="288" t="str">
        <f>IF(C165="","",IF(LEFT(tbFerias[[#This Row],[Alerta De Vencimento]],5)="Menos","Agendar",tbFerias[[#This Row],[Alerta De Vencimento]]))</f>
        <v/>
      </c>
    </row>
    <row r="166" spans="2:13" ht="21.95" customHeight="1" x14ac:dyDescent="0.25">
      <c r="B166" s="204">
        <v>159</v>
      </c>
      <c r="C166" s="241" t="str">
        <f>IF(CadFun!D166="","",CadFun!D166)</f>
        <v/>
      </c>
      <c r="D166" s="92" t="str">
        <f>IF($C166="","",IFERROR(INDEX(tbFuncionarios[],MATCH($C166,tbFuncionarios[Nome],0),2),""))</f>
        <v/>
      </c>
      <c r="E166" s="92" t="str">
        <f>IF($C166="","",IFERROR(INDEX(tbFuncionarios[],MATCH($C166,tbFuncionarios[Nome],0),23),""))</f>
        <v/>
      </c>
      <c r="F166" s="221" t="str">
        <f>IF($C166="","",IFERROR(INDEX(tbFuncionarios[],MATCH($C166,tbFuncionarios[Nome],0),19),""))</f>
        <v/>
      </c>
      <c r="G166" s="221" t="str">
        <f>IF($C166="","",IFERROR(IF(INDEX(tbFuncionarios[],MATCH($C166,tbFuncionarios[Nome],0),20)=0,"",INDEX(tbFuncionarios[],MATCH($C166,tbFuncionarios[Nome],0),20)),""))</f>
        <v/>
      </c>
      <c r="H166" s="278" t="str">
        <f t="shared" si="8"/>
        <v/>
      </c>
      <c r="I166" s="287" t="str">
        <f>IF($C166="","",IFERROR(COUNTIFS(tbLanFerias[Matrícula],$D166,tbLanFerias[Data Início],"&gt;0"),0))</f>
        <v/>
      </c>
      <c r="J166" s="287" t="str">
        <f t="shared" ca="1" si="9"/>
        <v/>
      </c>
      <c r="K166" s="287" t="str">
        <f t="shared" ca="1" si="10"/>
        <v/>
      </c>
      <c r="L166" s="287" t="str">
        <f t="shared" ca="1" si="11"/>
        <v/>
      </c>
      <c r="M166" s="288" t="str">
        <f>IF(C166="","",IF(LEFT(tbFerias[[#This Row],[Alerta De Vencimento]],5)="Menos","Agendar",tbFerias[[#This Row],[Alerta De Vencimento]]))</f>
        <v/>
      </c>
    </row>
    <row r="167" spans="2:13" ht="21.95" customHeight="1" x14ac:dyDescent="0.25">
      <c r="B167" s="204">
        <v>160</v>
      </c>
      <c r="C167" s="241" t="str">
        <f>IF(CadFun!D167="","",CadFun!D167)</f>
        <v/>
      </c>
      <c r="D167" s="92" t="str">
        <f>IF($C167="","",IFERROR(INDEX(tbFuncionarios[],MATCH($C167,tbFuncionarios[Nome],0),2),""))</f>
        <v/>
      </c>
      <c r="E167" s="92" t="str">
        <f>IF($C167="","",IFERROR(INDEX(tbFuncionarios[],MATCH($C167,tbFuncionarios[Nome],0),23),""))</f>
        <v/>
      </c>
      <c r="F167" s="221" t="str">
        <f>IF($C167="","",IFERROR(INDEX(tbFuncionarios[],MATCH($C167,tbFuncionarios[Nome],0),19),""))</f>
        <v/>
      </c>
      <c r="G167" s="221" t="str">
        <f>IF($C167="","",IFERROR(IF(INDEX(tbFuncionarios[],MATCH($C167,tbFuncionarios[Nome],0),20)=0,"",INDEX(tbFuncionarios[],MATCH($C167,tbFuncionarios[Nome],0),20)),""))</f>
        <v/>
      </c>
      <c r="H167" s="278" t="str">
        <f t="shared" si="8"/>
        <v/>
      </c>
      <c r="I167" s="287" t="str">
        <f>IF($C167="","",IFERROR(COUNTIFS(tbLanFerias[Matrícula],$D167,tbLanFerias[Data Início],"&gt;0"),0))</f>
        <v/>
      </c>
      <c r="J167" s="287" t="str">
        <f t="shared" ca="1" si="9"/>
        <v/>
      </c>
      <c r="K167" s="287" t="str">
        <f t="shared" ca="1" si="10"/>
        <v/>
      </c>
      <c r="L167" s="287" t="str">
        <f t="shared" ca="1" si="11"/>
        <v/>
      </c>
      <c r="M167" s="288" t="str">
        <f>IF(C167="","",IF(LEFT(tbFerias[[#This Row],[Alerta De Vencimento]],5)="Menos","Agendar",tbFerias[[#This Row],[Alerta De Vencimento]]))</f>
        <v/>
      </c>
    </row>
    <row r="168" spans="2:13" ht="21.95" customHeight="1" x14ac:dyDescent="0.25">
      <c r="B168" s="204">
        <v>161</v>
      </c>
      <c r="C168" s="241" t="str">
        <f>IF(CadFun!D168="","",CadFun!D168)</f>
        <v/>
      </c>
      <c r="D168" s="92" t="str">
        <f>IF($C168="","",IFERROR(INDEX(tbFuncionarios[],MATCH($C168,tbFuncionarios[Nome],0),2),""))</f>
        <v/>
      </c>
      <c r="E168" s="92" t="str">
        <f>IF($C168="","",IFERROR(INDEX(tbFuncionarios[],MATCH($C168,tbFuncionarios[Nome],0),23),""))</f>
        <v/>
      </c>
      <c r="F168" s="221" t="str">
        <f>IF($C168="","",IFERROR(INDEX(tbFuncionarios[],MATCH($C168,tbFuncionarios[Nome],0),19),""))</f>
        <v/>
      </c>
      <c r="G168" s="221" t="str">
        <f>IF($C168="","",IFERROR(IF(INDEX(tbFuncionarios[],MATCH($C168,tbFuncionarios[Nome],0),20)=0,"",INDEX(tbFuncionarios[],MATCH($C168,tbFuncionarios[Nome],0),20)),""))</f>
        <v/>
      </c>
      <c r="H168" s="278" t="str">
        <f t="shared" si="8"/>
        <v/>
      </c>
      <c r="I168" s="287" t="str">
        <f>IF($C168="","",IFERROR(COUNTIFS(tbLanFerias[Matrícula],$D168,tbLanFerias[Data Início],"&gt;0"),0))</f>
        <v/>
      </c>
      <c r="J168" s="287" t="str">
        <f t="shared" ca="1" si="9"/>
        <v/>
      </c>
      <c r="K168" s="287" t="str">
        <f t="shared" ca="1" si="10"/>
        <v/>
      </c>
      <c r="L168" s="287" t="str">
        <f t="shared" ca="1" si="11"/>
        <v/>
      </c>
      <c r="M168" s="288" t="str">
        <f>IF(C168="","",IF(LEFT(tbFerias[[#This Row],[Alerta De Vencimento]],5)="Menos","Agendar",tbFerias[[#This Row],[Alerta De Vencimento]]))</f>
        <v/>
      </c>
    </row>
    <row r="169" spans="2:13" ht="21.95" customHeight="1" x14ac:dyDescent="0.25">
      <c r="B169" s="204">
        <v>162</v>
      </c>
      <c r="C169" s="241" t="str">
        <f>IF(CadFun!D169="","",CadFun!D169)</f>
        <v/>
      </c>
      <c r="D169" s="92" t="str">
        <f>IF($C169="","",IFERROR(INDEX(tbFuncionarios[],MATCH($C169,tbFuncionarios[Nome],0),2),""))</f>
        <v/>
      </c>
      <c r="E169" s="92" t="str">
        <f>IF($C169="","",IFERROR(INDEX(tbFuncionarios[],MATCH($C169,tbFuncionarios[Nome],0),23),""))</f>
        <v/>
      </c>
      <c r="F169" s="221" t="str">
        <f>IF($C169="","",IFERROR(INDEX(tbFuncionarios[],MATCH($C169,tbFuncionarios[Nome],0),19),""))</f>
        <v/>
      </c>
      <c r="G169" s="221" t="str">
        <f>IF($C169="","",IFERROR(IF(INDEX(tbFuncionarios[],MATCH($C169,tbFuncionarios[Nome],0),20)=0,"",INDEX(tbFuncionarios[],MATCH($C169,tbFuncionarios[Nome],0),20)),""))</f>
        <v/>
      </c>
      <c r="H169" s="278" t="str">
        <f t="shared" si="8"/>
        <v/>
      </c>
      <c r="I169" s="287" t="str">
        <f>IF($C169="","",IFERROR(COUNTIFS(tbLanFerias[Matrícula],$D169,tbLanFerias[Data Início],"&gt;0"),0))</f>
        <v/>
      </c>
      <c r="J169" s="287" t="str">
        <f t="shared" ca="1" si="9"/>
        <v/>
      </c>
      <c r="K169" s="287" t="str">
        <f t="shared" ca="1" si="10"/>
        <v/>
      </c>
      <c r="L169" s="287" t="str">
        <f t="shared" ca="1" si="11"/>
        <v/>
      </c>
      <c r="M169" s="288" t="str">
        <f>IF(C169="","",IF(LEFT(tbFerias[[#This Row],[Alerta De Vencimento]],5)="Menos","Agendar",tbFerias[[#This Row],[Alerta De Vencimento]]))</f>
        <v/>
      </c>
    </row>
    <row r="170" spans="2:13" ht="21.95" customHeight="1" x14ac:dyDescent="0.25">
      <c r="B170" s="204">
        <v>163</v>
      </c>
      <c r="C170" s="241" t="str">
        <f>IF(CadFun!D170="","",CadFun!D170)</f>
        <v/>
      </c>
      <c r="D170" s="92" t="str">
        <f>IF($C170="","",IFERROR(INDEX(tbFuncionarios[],MATCH($C170,tbFuncionarios[Nome],0),2),""))</f>
        <v/>
      </c>
      <c r="E170" s="92" t="str">
        <f>IF($C170="","",IFERROR(INDEX(tbFuncionarios[],MATCH($C170,tbFuncionarios[Nome],0),23),""))</f>
        <v/>
      </c>
      <c r="F170" s="221" t="str">
        <f>IF($C170="","",IFERROR(INDEX(tbFuncionarios[],MATCH($C170,tbFuncionarios[Nome],0),19),""))</f>
        <v/>
      </c>
      <c r="G170" s="221" t="str">
        <f>IF($C170="","",IFERROR(IF(INDEX(tbFuncionarios[],MATCH($C170,tbFuncionarios[Nome],0),20)=0,"",INDEX(tbFuncionarios[],MATCH($C170,tbFuncionarios[Nome],0),20)),""))</f>
        <v/>
      </c>
      <c r="H170" s="278" t="str">
        <f t="shared" si="8"/>
        <v/>
      </c>
      <c r="I170" s="287" t="str">
        <f>IF($C170="","",IFERROR(COUNTIFS(tbLanFerias[Matrícula],$D170,tbLanFerias[Data Início],"&gt;0"),0))</f>
        <v/>
      </c>
      <c r="J170" s="287" t="str">
        <f t="shared" ca="1" si="9"/>
        <v/>
      </c>
      <c r="K170" s="287" t="str">
        <f t="shared" ca="1" si="10"/>
        <v/>
      </c>
      <c r="L170" s="287" t="str">
        <f t="shared" ca="1" si="11"/>
        <v/>
      </c>
      <c r="M170" s="288" t="str">
        <f>IF(C170="","",IF(LEFT(tbFerias[[#This Row],[Alerta De Vencimento]],5)="Menos","Agendar",tbFerias[[#This Row],[Alerta De Vencimento]]))</f>
        <v/>
      </c>
    </row>
    <row r="171" spans="2:13" ht="21.95" customHeight="1" x14ac:dyDescent="0.25">
      <c r="B171" s="204">
        <v>164</v>
      </c>
      <c r="C171" s="241" t="str">
        <f>IF(CadFun!D171="","",CadFun!D171)</f>
        <v/>
      </c>
      <c r="D171" s="92" t="str">
        <f>IF($C171="","",IFERROR(INDEX(tbFuncionarios[],MATCH($C171,tbFuncionarios[Nome],0),2),""))</f>
        <v/>
      </c>
      <c r="E171" s="92" t="str">
        <f>IF($C171="","",IFERROR(INDEX(tbFuncionarios[],MATCH($C171,tbFuncionarios[Nome],0),23),""))</f>
        <v/>
      </c>
      <c r="F171" s="221" t="str">
        <f>IF($C171="","",IFERROR(INDEX(tbFuncionarios[],MATCH($C171,tbFuncionarios[Nome],0),19),""))</f>
        <v/>
      </c>
      <c r="G171" s="221" t="str">
        <f>IF($C171="","",IFERROR(IF(INDEX(tbFuncionarios[],MATCH($C171,tbFuncionarios[Nome],0),20)=0,"",INDEX(tbFuncionarios[],MATCH($C171,tbFuncionarios[Nome],0),20)),""))</f>
        <v/>
      </c>
      <c r="H171" s="278" t="str">
        <f t="shared" si="8"/>
        <v/>
      </c>
      <c r="I171" s="287" t="str">
        <f>IF($C171="","",IFERROR(COUNTIFS(tbLanFerias[Matrícula],$D171,tbLanFerias[Data Início],"&gt;0"),0))</f>
        <v/>
      </c>
      <c r="J171" s="287" t="str">
        <f t="shared" ca="1" si="9"/>
        <v/>
      </c>
      <c r="K171" s="287" t="str">
        <f t="shared" ca="1" si="10"/>
        <v/>
      </c>
      <c r="L171" s="287" t="str">
        <f t="shared" ca="1" si="11"/>
        <v/>
      </c>
      <c r="M171" s="288" t="str">
        <f>IF(C171="","",IF(LEFT(tbFerias[[#This Row],[Alerta De Vencimento]],5)="Menos","Agendar",tbFerias[[#This Row],[Alerta De Vencimento]]))</f>
        <v/>
      </c>
    </row>
    <row r="172" spans="2:13" ht="21.95" customHeight="1" x14ac:dyDescent="0.25">
      <c r="B172" s="204">
        <v>165</v>
      </c>
      <c r="C172" s="241" t="str">
        <f>IF(CadFun!D172="","",CadFun!D172)</f>
        <v/>
      </c>
      <c r="D172" s="92" t="str">
        <f>IF($C172="","",IFERROR(INDEX(tbFuncionarios[],MATCH($C172,tbFuncionarios[Nome],0),2),""))</f>
        <v/>
      </c>
      <c r="E172" s="92" t="str">
        <f>IF($C172="","",IFERROR(INDEX(tbFuncionarios[],MATCH($C172,tbFuncionarios[Nome],0),23),""))</f>
        <v/>
      </c>
      <c r="F172" s="221" t="str">
        <f>IF($C172="","",IFERROR(INDEX(tbFuncionarios[],MATCH($C172,tbFuncionarios[Nome],0),19),""))</f>
        <v/>
      </c>
      <c r="G172" s="221" t="str">
        <f>IF($C172="","",IFERROR(IF(INDEX(tbFuncionarios[],MATCH($C172,tbFuncionarios[Nome],0),20)=0,"",INDEX(tbFuncionarios[],MATCH($C172,tbFuncionarios[Nome],0),20)),""))</f>
        <v/>
      </c>
      <c r="H172" s="278" t="str">
        <f t="shared" si="8"/>
        <v/>
      </c>
      <c r="I172" s="287" t="str">
        <f>IF($C172="","",IFERROR(COUNTIFS(tbLanFerias[Matrícula],$D172,tbLanFerias[Data Início],"&gt;0"),0))</f>
        <v/>
      </c>
      <c r="J172" s="287" t="str">
        <f t="shared" ca="1" si="9"/>
        <v/>
      </c>
      <c r="K172" s="287" t="str">
        <f t="shared" ca="1" si="10"/>
        <v/>
      </c>
      <c r="L172" s="287" t="str">
        <f t="shared" ca="1" si="11"/>
        <v/>
      </c>
      <c r="M172" s="288" t="str">
        <f>IF(C172="","",IF(LEFT(tbFerias[[#This Row],[Alerta De Vencimento]],5)="Menos","Agendar",tbFerias[[#This Row],[Alerta De Vencimento]]))</f>
        <v/>
      </c>
    </row>
    <row r="173" spans="2:13" ht="21.95" customHeight="1" x14ac:dyDescent="0.25">
      <c r="B173" s="204">
        <v>166</v>
      </c>
      <c r="C173" s="241" t="str">
        <f>IF(CadFun!D173="","",CadFun!D173)</f>
        <v/>
      </c>
      <c r="D173" s="92" t="str">
        <f>IF($C173="","",IFERROR(INDEX(tbFuncionarios[],MATCH($C173,tbFuncionarios[Nome],0),2),""))</f>
        <v/>
      </c>
      <c r="E173" s="92" t="str">
        <f>IF($C173="","",IFERROR(INDEX(tbFuncionarios[],MATCH($C173,tbFuncionarios[Nome],0),23),""))</f>
        <v/>
      </c>
      <c r="F173" s="221" t="str">
        <f>IF($C173="","",IFERROR(INDEX(tbFuncionarios[],MATCH($C173,tbFuncionarios[Nome],0),19),""))</f>
        <v/>
      </c>
      <c r="G173" s="221" t="str">
        <f>IF($C173="","",IFERROR(IF(INDEX(tbFuncionarios[],MATCH($C173,tbFuncionarios[Nome],0),20)=0,"",INDEX(tbFuncionarios[],MATCH($C173,tbFuncionarios[Nome],0),20)),""))</f>
        <v/>
      </c>
      <c r="H173" s="278" t="str">
        <f t="shared" si="8"/>
        <v/>
      </c>
      <c r="I173" s="287" t="str">
        <f>IF($C173="","",IFERROR(COUNTIFS(tbLanFerias[Matrícula],$D173,tbLanFerias[Data Início],"&gt;0"),0))</f>
        <v/>
      </c>
      <c r="J173" s="287" t="str">
        <f t="shared" ca="1" si="9"/>
        <v/>
      </c>
      <c r="K173" s="287" t="str">
        <f t="shared" ca="1" si="10"/>
        <v/>
      </c>
      <c r="L173" s="287" t="str">
        <f t="shared" ca="1" si="11"/>
        <v/>
      </c>
      <c r="M173" s="288" t="str">
        <f>IF(C173="","",IF(LEFT(tbFerias[[#This Row],[Alerta De Vencimento]],5)="Menos","Agendar",tbFerias[[#This Row],[Alerta De Vencimento]]))</f>
        <v/>
      </c>
    </row>
    <row r="174" spans="2:13" ht="21.95" customHeight="1" x14ac:dyDescent="0.25">
      <c r="B174" s="204">
        <v>167</v>
      </c>
      <c r="C174" s="241" t="str">
        <f>IF(CadFun!D174="","",CadFun!D174)</f>
        <v/>
      </c>
      <c r="D174" s="92" t="str">
        <f>IF($C174="","",IFERROR(INDEX(tbFuncionarios[],MATCH($C174,tbFuncionarios[Nome],0),2),""))</f>
        <v/>
      </c>
      <c r="E174" s="92" t="str">
        <f>IF($C174="","",IFERROR(INDEX(tbFuncionarios[],MATCH($C174,tbFuncionarios[Nome],0),23),""))</f>
        <v/>
      </c>
      <c r="F174" s="221" t="str">
        <f>IF($C174="","",IFERROR(INDEX(tbFuncionarios[],MATCH($C174,tbFuncionarios[Nome],0),19),""))</f>
        <v/>
      </c>
      <c r="G174" s="221" t="str">
        <f>IF($C174="","",IFERROR(IF(INDEX(tbFuncionarios[],MATCH($C174,tbFuncionarios[Nome],0),20)=0,"",INDEX(tbFuncionarios[],MATCH($C174,tbFuncionarios[Nome],0),20)),""))</f>
        <v/>
      </c>
      <c r="H174" s="278" t="str">
        <f t="shared" si="8"/>
        <v/>
      </c>
      <c r="I174" s="287" t="str">
        <f>IF($C174="","",IFERROR(COUNTIFS(tbLanFerias[Matrícula],$D174,tbLanFerias[Data Início],"&gt;0"),0))</f>
        <v/>
      </c>
      <c r="J174" s="287" t="str">
        <f t="shared" ca="1" si="9"/>
        <v/>
      </c>
      <c r="K174" s="287" t="str">
        <f t="shared" ca="1" si="10"/>
        <v/>
      </c>
      <c r="L174" s="287" t="str">
        <f t="shared" ca="1" si="11"/>
        <v/>
      </c>
      <c r="M174" s="288" t="str">
        <f>IF(C174="","",IF(LEFT(tbFerias[[#This Row],[Alerta De Vencimento]],5)="Menos","Agendar",tbFerias[[#This Row],[Alerta De Vencimento]]))</f>
        <v/>
      </c>
    </row>
    <row r="175" spans="2:13" ht="21.95" customHeight="1" x14ac:dyDescent="0.25">
      <c r="B175" s="204">
        <v>168</v>
      </c>
      <c r="C175" s="241" t="str">
        <f>IF(CadFun!D175="","",CadFun!D175)</f>
        <v/>
      </c>
      <c r="D175" s="92" t="str">
        <f>IF($C175="","",IFERROR(INDEX(tbFuncionarios[],MATCH($C175,tbFuncionarios[Nome],0),2),""))</f>
        <v/>
      </c>
      <c r="E175" s="92" t="str">
        <f>IF($C175="","",IFERROR(INDEX(tbFuncionarios[],MATCH($C175,tbFuncionarios[Nome],0),23),""))</f>
        <v/>
      </c>
      <c r="F175" s="221" t="str">
        <f>IF($C175="","",IFERROR(INDEX(tbFuncionarios[],MATCH($C175,tbFuncionarios[Nome],0),19),""))</f>
        <v/>
      </c>
      <c r="G175" s="221" t="str">
        <f>IF($C175="","",IFERROR(IF(INDEX(tbFuncionarios[],MATCH($C175,tbFuncionarios[Nome],0),20)=0,"",INDEX(tbFuncionarios[],MATCH($C175,tbFuncionarios[Nome],0),20)),""))</f>
        <v/>
      </c>
      <c r="H175" s="278" t="str">
        <f t="shared" si="8"/>
        <v/>
      </c>
      <c r="I175" s="287" t="str">
        <f>IF($C175="","",IFERROR(COUNTIFS(tbLanFerias[Matrícula],$D175,tbLanFerias[Data Início],"&gt;0"),0))</f>
        <v/>
      </c>
      <c r="J175" s="287" t="str">
        <f t="shared" ca="1" si="9"/>
        <v/>
      </c>
      <c r="K175" s="287" t="str">
        <f t="shared" ca="1" si="10"/>
        <v/>
      </c>
      <c r="L175" s="287" t="str">
        <f t="shared" ca="1" si="11"/>
        <v/>
      </c>
      <c r="M175" s="288" t="str">
        <f>IF(C175="","",IF(LEFT(tbFerias[[#This Row],[Alerta De Vencimento]],5)="Menos","Agendar",tbFerias[[#This Row],[Alerta De Vencimento]]))</f>
        <v/>
      </c>
    </row>
    <row r="176" spans="2:13" ht="21.95" customHeight="1" x14ac:dyDescent="0.25">
      <c r="B176" s="204">
        <v>169</v>
      </c>
      <c r="C176" s="241" t="str">
        <f>IF(CadFun!D176="","",CadFun!D176)</f>
        <v/>
      </c>
      <c r="D176" s="92" t="str">
        <f>IF($C176="","",IFERROR(INDEX(tbFuncionarios[],MATCH($C176,tbFuncionarios[Nome],0),2),""))</f>
        <v/>
      </c>
      <c r="E176" s="92" t="str">
        <f>IF($C176="","",IFERROR(INDEX(tbFuncionarios[],MATCH($C176,tbFuncionarios[Nome],0),23),""))</f>
        <v/>
      </c>
      <c r="F176" s="221" t="str">
        <f>IF($C176="","",IFERROR(INDEX(tbFuncionarios[],MATCH($C176,tbFuncionarios[Nome],0),19),""))</f>
        <v/>
      </c>
      <c r="G176" s="221" t="str">
        <f>IF($C176="","",IFERROR(IF(INDEX(tbFuncionarios[],MATCH($C176,tbFuncionarios[Nome],0),20)=0,"",INDEX(tbFuncionarios[],MATCH($C176,tbFuncionarios[Nome],0),20)),""))</f>
        <v/>
      </c>
      <c r="H176" s="278" t="str">
        <f t="shared" si="8"/>
        <v/>
      </c>
      <c r="I176" s="287" t="str">
        <f>IF($C176="","",IFERROR(COUNTIFS(tbLanFerias[Matrícula],$D176,tbLanFerias[Data Início],"&gt;0"),0))</f>
        <v/>
      </c>
      <c r="J176" s="287" t="str">
        <f t="shared" ca="1" si="9"/>
        <v/>
      </c>
      <c r="K176" s="287" t="str">
        <f t="shared" ca="1" si="10"/>
        <v/>
      </c>
      <c r="L176" s="287" t="str">
        <f t="shared" ca="1" si="11"/>
        <v/>
      </c>
      <c r="M176" s="288" t="str">
        <f>IF(C176="","",IF(LEFT(tbFerias[[#This Row],[Alerta De Vencimento]],5)="Menos","Agendar",tbFerias[[#This Row],[Alerta De Vencimento]]))</f>
        <v/>
      </c>
    </row>
    <row r="177" spans="2:13" ht="21.95" customHeight="1" x14ac:dyDescent="0.25">
      <c r="B177" s="204">
        <v>170</v>
      </c>
      <c r="C177" s="241" t="str">
        <f>IF(CadFun!D177="","",CadFun!D177)</f>
        <v/>
      </c>
      <c r="D177" s="92" t="str">
        <f>IF($C177="","",IFERROR(INDEX(tbFuncionarios[],MATCH($C177,tbFuncionarios[Nome],0),2),""))</f>
        <v/>
      </c>
      <c r="E177" s="92" t="str">
        <f>IF($C177="","",IFERROR(INDEX(tbFuncionarios[],MATCH($C177,tbFuncionarios[Nome],0),23),""))</f>
        <v/>
      </c>
      <c r="F177" s="221" t="str">
        <f>IF($C177="","",IFERROR(INDEX(tbFuncionarios[],MATCH($C177,tbFuncionarios[Nome],0),19),""))</f>
        <v/>
      </c>
      <c r="G177" s="221" t="str">
        <f>IF($C177="","",IFERROR(IF(INDEX(tbFuncionarios[],MATCH($C177,tbFuncionarios[Nome],0),20)=0,"",INDEX(tbFuncionarios[],MATCH($C177,tbFuncionarios[Nome],0),20)),""))</f>
        <v/>
      </c>
      <c r="H177" s="278" t="str">
        <f t="shared" si="8"/>
        <v/>
      </c>
      <c r="I177" s="287" t="str">
        <f>IF($C177="","",IFERROR(COUNTIFS(tbLanFerias[Matrícula],$D177,tbLanFerias[Data Início],"&gt;0"),0))</f>
        <v/>
      </c>
      <c r="J177" s="287" t="str">
        <f t="shared" ca="1" si="9"/>
        <v/>
      </c>
      <c r="K177" s="287" t="str">
        <f t="shared" ca="1" si="10"/>
        <v/>
      </c>
      <c r="L177" s="287" t="str">
        <f t="shared" ca="1" si="11"/>
        <v/>
      </c>
      <c r="M177" s="288" t="str">
        <f>IF(C177="","",IF(LEFT(tbFerias[[#This Row],[Alerta De Vencimento]],5)="Menos","Agendar",tbFerias[[#This Row],[Alerta De Vencimento]]))</f>
        <v/>
      </c>
    </row>
    <row r="178" spans="2:13" ht="21.95" customHeight="1" x14ac:dyDescent="0.25">
      <c r="B178" s="204">
        <v>171</v>
      </c>
      <c r="C178" s="241" t="str">
        <f>IF(CadFun!D178="","",CadFun!D178)</f>
        <v/>
      </c>
      <c r="D178" s="92" t="str">
        <f>IF($C178="","",IFERROR(INDEX(tbFuncionarios[],MATCH($C178,tbFuncionarios[Nome],0),2),""))</f>
        <v/>
      </c>
      <c r="E178" s="92" t="str">
        <f>IF($C178="","",IFERROR(INDEX(tbFuncionarios[],MATCH($C178,tbFuncionarios[Nome],0),23),""))</f>
        <v/>
      </c>
      <c r="F178" s="221" t="str">
        <f>IF($C178="","",IFERROR(INDEX(tbFuncionarios[],MATCH($C178,tbFuncionarios[Nome],0),19),""))</f>
        <v/>
      </c>
      <c r="G178" s="221" t="str">
        <f>IF($C178="","",IFERROR(IF(INDEX(tbFuncionarios[],MATCH($C178,tbFuncionarios[Nome],0),20)=0,"",INDEX(tbFuncionarios[],MATCH($C178,tbFuncionarios[Nome],0),20)),""))</f>
        <v/>
      </c>
      <c r="H178" s="278" t="str">
        <f t="shared" si="8"/>
        <v/>
      </c>
      <c r="I178" s="287" t="str">
        <f>IF($C178="","",IFERROR(COUNTIFS(tbLanFerias[Matrícula],$D178,tbLanFerias[Data Início],"&gt;0"),0))</f>
        <v/>
      </c>
      <c r="J178" s="287" t="str">
        <f t="shared" ca="1" si="9"/>
        <v/>
      </c>
      <c r="K178" s="287" t="str">
        <f t="shared" ca="1" si="10"/>
        <v/>
      </c>
      <c r="L178" s="287" t="str">
        <f t="shared" ca="1" si="11"/>
        <v/>
      </c>
      <c r="M178" s="288" t="str">
        <f>IF(C178="","",IF(LEFT(tbFerias[[#This Row],[Alerta De Vencimento]],5)="Menos","Agendar",tbFerias[[#This Row],[Alerta De Vencimento]]))</f>
        <v/>
      </c>
    </row>
    <row r="179" spans="2:13" ht="21.95" customHeight="1" x14ac:dyDescent="0.25">
      <c r="B179" s="204">
        <v>172</v>
      </c>
      <c r="C179" s="241" t="str">
        <f>IF(CadFun!D179="","",CadFun!D179)</f>
        <v/>
      </c>
      <c r="D179" s="92" t="str">
        <f>IF($C179="","",IFERROR(INDEX(tbFuncionarios[],MATCH($C179,tbFuncionarios[Nome],0),2),""))</f>
        <v/>
      </c>
      <c r="E179" s="92" t="str">
        <f>IF($C179="","",IFERROR(INDEX(tbFuncionarios[],MATCH($C179,tbFuncionarios[Nome],0),23),""))</f>
        <v/>
      </c>
      <c r="F179" s="221" t="str">
        <f>IF($C179="","",IFERROR(INDEX(tbFuncionarios[],MATCH($C179,tbFuncionarios[Nome],0),19),""))</f>
        <v/>
      </c>
      <c r="G179" s="221" t="str">
        <f>IF($C179="","",IFERROR(IF(INDEX(tbFuncionarios[],MATCH($C179,tbFuncionarios[Nome],0),20)=0,"",INDEX(tbFuncionarios[],MATCH($C179,tbFuncionarios[Nome],0),20)),""))</f>
        <v/>
      </c>
      <c r="H179" s="278" t="str">
        <f t="shared" si="8"/>
        <v/>
      </c>
      <c r="I179" s="287" t="str">
        <f>IF($C179="","",IFERROR(COUNTIFS(tbLanFerias[Matrícula],$D179,tbLanFerias[Data Início],"&gt;0"),0))</f>
        <v/>
      </c>
      <c r="J179" s="287" t="str">
        <f t="shared" ca="1" si="9"/>
        <v/>
      </c>
      <c r="K179" s="287" t="str">
        <f t="shared" ca="1" si="10"/>
        <v/>
      </c>
      <c r="L179" s="287" t="str">
        <f t="shared" ca="1" si="11"/>
        <v/>
      </c>
      <c r="M179" s="288" t="str">
        <f>IF(C179="","",IF(LEFT(tbFerias[[#This Row],[Alerta De Vencimento]],5)="Menos","Agendar",tbFerias[[#This Row],[Alerta De Vencimento]]))</f>
        <v/>
      </c>
    </row>
    <row r="180" spans="2:13" ht="21.95" customHeight="1" x14ac:dyDescent="0.25">
      <c r="B180" s="204">
        <v>173</v>
      </c>
      <c r="C180" s="241" t="str">
        <f>IF(CadFun!D180="","",CadFun!D180)</f>
        <v/>
      </c>
      <c r="D180" s="92" t="str">
        <f>IF($C180="","",IFERROR(INDEX(tbFuncionarios[],MATCH($C180,tbFuncionarios[Nome],0),2),""))</f>
        <v/>
      </c>
      <c r="E180" s="92" t="str">
        <f>IF($C180="","",IFERROR(INDEX(tbFuncionarios[],MATCH($C180,tbFuncionarios[Nome],0),23),""))</f>
        <v/>
      </c>
      <c r="F180" s="221" t="str">
        <f>IF($C180="","",IFERROR(INDEX(tbFuncionarios[],MATCH($C180,tbFuncionarios[Nome],0),19),""))</f>
        <v/>
      </c>
      <c r="G180" s="221" t="str">
        <f>IF($C180="","",IFERROR(IF(INDEX(tbFuncionarios[],MATCH($C180,tbFuncionarios[Nome],0),20)=0,"",INDEX(tbFuncionarios[],MATCH($C180,tbFuncionarios[Nome],0),20)),""))</f>
        <v/>
      </c>
      <c r="H180" s="278" t="str">
        <f t="shared" si="8"/>
        <v/>
      </c>
      <c r="I180" s="287" t="str">
        <f>IF($C180="","",IFERROR(COUNTIFS(tbLanFerias[Matrícula],$D180,tbLanFerias[Data Início],"&gt;0"),0))</f>
        <v/>
      </c>
      <c r="J180" s="287" t="str">
        <f t="shared" ca="1" si="9"/>
        <v/>
      </c>
      <c r="K180" s="287" t="str">
        <f t="shared" ca="1" si="10"/>
        <v/>
      </c>
      <c r="L180" s="287" t="str">
        <f t="shared" ca="1" si="11"/>
        <v/>
      </c>
      <c r="M180" s="288" t="str">
        <f>IF(C180="","",IF(LEFT(tbFerias[[#This Row],[Alerta De Vencimento]],5)="Menos","Agendar",tbFerias[[#This Row],[Alerta De Vencimento]]))</f>
        <v/>
      </c>
    </row>
    <row r="181" spans="2:13" ht="21.95" customHeight="1" x14ac:dyDescent="0.25">
      <c r="B181" s="204">
        <v>174</v>
      </c>
      <c r="C181" s="241" t="str">
        <f>IF(CadFun!D181="","",CadFun!D181)</f>
        <v/>
      </c>
      <c r="D181" s="92" t="str">
        <f>IF($C181="","",IFERROR(INDEX(tbFuncionarios[],MATCH($C181,tbFuncionarios[Nome],0),2),""))</f>
        <v/>
      </c>
      <c r="E181" s="92" t="str">
        <f>IF($C181="","",IFERROR(INDEX(tbFuncionarios[],MATCH($C181,tbFuncionarios[Nome],0),23),""))</f>
        <v/>
      </c>
      <c r="F181" s="221" t="str">
        <f>IF($C181="","",IFERROR(INDEX(tbFuncionarios[],MATCH($C181,tbFuncionarios[Nome],0),19),""))</f>
        <v/>
      </c>
      <c r="G181" s="221" t="str">
        <f>IF($C181="","",IFERROR(IF(INDEX(tbFuncionarios[],MATCH($C181,tbFuncionarios[Nome],0),20)=0,"",INDEX(tbFuncionarios[],MATCH($C181,tbFuncionarios[Nome],0),20)),""))</f>
        <v/>
      </c>
      <c r="H181" s="278" t="str">
        <f t="shared" si="8"/>
        <v/>
      </c>
      <c r="I181" s="287" t="str">
        <f>IF($C181="","",IFERROR(COUNTIFS(tbLanFerias[Matrícula],$D181,tbLanFerias[Data Início],"&gt;0"),0))</f>
        <v/>
      </c>
      <c r="J181" s="287" t="str">
        <f t="shared" ca="1" si="9"/>
        <v/>
      </c>
      <c r="K181" s="287" t="str">
        <f t="shared" ca="1" si="10"/>
        <v/>
      </c>
      <c r="L181" s="287" t="str">
        <f t="shared" ca="1" si="11"/>
        <v/>
      </c>
      <c r="M181" s="288" t="str">
        <f>IF(C181="","",IF(LEFT(tbFerias[[#This Row],[Alerta De Vencimento]],5)="Menos","Agendar",tbFerias[[#This Row],[Alerta De Vencimento]]))</f>
        <v/>
      </c>
    </row>
    <row r="182" spans="2:13" ht="21.95" customHeight="1" x14ac:dyDescent="0.25">
      <c r="B182" s="204">
        <v>175</v>
      </c>
      <c r="C182" s="241" t="str">
        <f>IF(CadFun!D182="","",CadFun!D182)</f>
        <v/>
      </c>
      <c r="D182" s="92" t="str">
        <f>IF($C182="","",IFERROR(INDEX(tbFuncionarios[],MATCH($C182,tbFuncionarios[Nome],0),2),""))</f>
        <v/>
      </c>
      <c r="E182" s="92" t="str">
        <f>IF($C182="","",IFERROR(INDEX(tbFuncionarios[],MATCH($C182,tbFuncionarios[Nome],0),23),""))</f>
        <v/>
      </c>
      <c r="F182" s="221" t="str">
        <f>IF($C182="","",IFERROR(INDEX(tbFuncionarios[],MATCH($C182,tbFuncionarios[Nome],0),19),""))</f>
        <v/>
      </c>
      <c r="G182" s="221" t="str">
        <f>IF($C182="","",IFERROR(IF(INDEX(tbFuncionarios[],MATCH($C182,tbFuncionarios[Nome],0),20)=0,"",INDEX(tbFuncionarios[],MATCH($C182,tbFuncionarios[Nome],0),20)),""))</f>
        <v/>
      </c>
      <c r="H182" s="278" t="str">
        <f t="shared" si="8"/>
        <v/>
      </c>
      <c r="I182" s="287" t="str">
        <f>IF($C182="","",IFERROR(COUNTIFS(tbLanFerias[Matrícula],$D182,tbLanFerias[Data Início],"&gt;0"),0))</f>
        <v/>
      </c>
      <c r="J182" s="287" t="str">
        <f t="shared" ca="1" si="9"/>
        <v/>
      </c>
      <c r="K182" s="287" t="str">
        <f t="shared" ca="1" si="10"/>
        <v/>
      </c>
      <c r="L182" s="287" t="str">
        <f t="shared" ca="1" si="11"/>
        <v/>
      </c>
      <c r="M182" s="288" t="str">
        <f>IF(C182="","",IF(LEFT(tbFerias[[#This Row],[Alerta De Vencimento]],5)="Menos","Agendar",tbFerias[[#This Row],[Alerta De Vencimento]]))</f>
        <v/>
      </c>
    </row>
    <row r="183" spans="2:13" ht="21.95" customHeight="1" x14ac:dyDescent="0.25">
      <c r="B183" s="204">
        <v>176</v>
      </c>
      <c r="C183" s="241" t="str">
        <f>IF(CadFun!D183="","",CadFun!D183)</f>
        <v/>
      </c>
      <c r="D183" s="92" t="str">
        <f>IF($C183="","",IFERROR(INDEX(tbFuncionarios[],MATCH($C183,tbFuncionarios[Nome],0),2),""))</f>
        <v/>
      </c>
      <c r="E183" s="92" t="str">
        <f>IF($C183="","",IFERROR(INDEX(tbFuncionarios[],MATCH($C183,tbFuncionarios[Nome],0),23),""))</f>
        <v/>
      </c>
      <c r="F183" s="221" t="str">
        <f>IF($C183="","",IFERROR(INDEX(tbFuncionarios[],MATCH($C183,tbFuncionarios[Nome],0),19),""))</f>
        <v/>
      </c>
      <c r="G183" s="221" t="str">
        <f>IF($C183="","",IFERROR(IF(INDEX(tbFuncionarios[],MATCH($C183,tbFuncionarios[Nome],0),20)=0,"",INDEX(tbFuncionarios[],MATCH($C183,tbFuncionarios[Nome],0),20)),""))</f>
        <v/>
      </c>
      <c r="H183" s="278" t="str">
        <f t="shared" si="8"/>
        <v/>
      </c>
      <c r="I183" s="287" t="str">
        <f>IF($C183="","",IFERROR(COUNTIFS(tbLanFerias[Matrícula],$D183,tbLanFerias[Data Início],"&gt;0"),0))</f>
        <v/>
      </c>
      <c r="J183" s="287" t="str">
        <f t="shared" ca="1" si="9"/>
        <v/>
      </c>
      <c r="K183" s="287" t="str">
        <f t="shared" ca="1" si="10"/>
        <v/>
      </c>
      <c r="L183" s="287" t="str">
        <f t="shared" ca="1" si="11"/>
        <v/>
      </c>
      <c r="M183" s="288" t="str">
        <f>IF(C183="","",IF(LEFT(tbFerias[[#This Row],[Alerta De Vencimento]],5)="Menos","Agendar",tbFerias[[#This Row],[Alerta De Vencimento]]))</f>
        <v/>
      </c>
    </row>
    <row r="184" spans="2:13" ht="21.95" customHeight="1" x14ac:dyDescent="0.25">
      <c r="B184" s="204">
        <v>177</v>
      </c>
      <c r="C184" s="241" t="str">
        <f>IF(CadFun!D184="","",CadFun!D184)</f>
        <v/>
      </c>
      <c r="D184" s="92" t="str">
        <f>IF($C184="","",IFERROR(INDEX(tbFuncionarios[],MATCH($C184,tbFuncionarios[Nome],0),2),""))</f>
        <v/>
      </c>
      <c r="E184" s="92" t="str">
        <f>IF($C184="","",IFERROR(INDEX(tbFuncionarios[],MATCH($C184,tbFuncionarios[Nome],0),23),""))</f>
        <v/>
      </c>
      <c r="F184" s="221" t="str">
        <f>IF($C184="","",IFERROR(INDEX(tbFuncionarios[],MATCH($C184,tbFuncionarios[Nome],0),19),""))</f>
        <v/>
      </c>
      <c r="G184" s="221" t="str">
        <f>IF($C184="","",IFERROR(IF(INDEX(tbFuncionarios[],MATCH($C184,tbFuncionarios[Nome],0),20)=0,"",INDEX(tbFuncionarios[],MATCH($C184,tbFuncionarios[Nome],0),20)),""))</f>
        <v/>
      </c>
      <c r="H184" s="278" t="str">
        <f t="shared" si="8"/>
        <v/>
      </c>
      <c r="I184" s="287" t="str">
        <f>IF($C184="","",IFERROR(COUNTIFS(tbLanFerias[Matrícula],$D184,tbLanFerias[Data Início],"&gt;0"),0))</f>
        <v/>
      </c>
      <c r="J184" s="287" t="str">
        <f t="shared" ca="1" si="9"/>
        <v/>
      </c>
      <c r="K184" s="287" t="str">
        <f t="shared" ca="1" si="10"/>
        <v/>
      </c>
      <c r="L184" s="287" t="str">
        <f t="shared" ca="1" si="11"/>
        <v/>
      </c>
      <c r="M184" s="288" t="str">
        <f>IF(C184="","",IF(LEFT(tbFerias[[#This Row],[Alerta De Vencimento]],5)="Menos","Agendar",tbFerias[[#This Row],[Alerta De Vencimento]]))</f>
        <v/>
      </c>
    </row>
    <row r="185" spans="2:13" ht="21.95" customHeight="1" x14ac:dyDescent="0.25">
      <c r="B185" s="204">
        <v>178</v>
      </c>
      <c r="C185" s="241" t="str">
        <f>IF(CadFun!D185="","",CadFun!D185)</f>
        <v/>
      </c>
      <c r="D185" s="92" t="str">
        <f>IF($C185="","",IFERROR(INDEX(tbFuncionarios[],MATCH($C185,tbFuncionarios[Nome],0),2),""))</f>
        <v/>
      </c>
      <c r="E185" s="92" t="str">
        <f>IF($C185="","",IFERROR(INDEX(tbFuncionarios[],MATCH($C185,tbFuncionarios[Nome],0),23),""))</f>
        <v/>
      </c>
      <c r="F185" s="221" t="str">
        <f>IF($C185="","",IFERROR(INDEX(tbFuncionarios[],MATCH($C185,tbFuncionarios[Nome],0),19),""))</f>
        <v/>
      </c>
      <c r="G185" s="221" t="str">
        <f>IF($C185="","",IFERROR(IF(INDEX(tbFuncionarios[],MATCH($C185,tbFuncionarios[Nome],0),20)=0,"",INDEX(tbFuncionarios[],MATCH($C185,tbFuncionarios[Nome],0),20)),""))</f>
        <v/>
      </c>
      <c r="H185" s="278" t="str">
        <f t="shared" si="8"/>
        <v/>
      </c>
      <c r="I185" s="287" t="str">
        <f>IF($C185="","",IFERROR(COUNTIFS(tbLanFerias[Matrícula],$D185,tbLanFerias[Data Início],"&gt;0"),0))</f>
        <v/>
      </c>
      <c r="J185" s="287" t="str">
        <f t="shared" ca="1" si="9"/>
        <v/>
      </c>
      <c r="K185" s="287" t="str">
        <f t="shared" ca="1" si="10"/>
        <v/>
      </c>
      <c r="L185" s="287" t="str">
        <f t="shared" ca="1" si="11"/>
        <v/>
      </c>
      <c r="M185" s="288" t="str">
        <f>IF(C185="","",IF(LEFT(tbFerias[[#This Row],[Alerta De Vencimento]],5)="Menos","Agendar",tbFerias[[#This Row],[Alerta De Vencimento]]))</f>
        <v/>
      </c>
    </row>
    <row r="186" spans="2:13" ht="21.95" customHeight="1" x14ac:dyDescent="0.25">
      <c r="B186" s="204">
        <v>179</v>
      </c>
      <c r="C186" s="241" t="str">
        <f>IF(CadFun!D186="","",CadFun!D186)</f>
        <v/>
      </c>
      <c r="D186" s="92" t="str">
        <f>IF($C186="","",IFERROR(INDEX(tbFuncionarios[],MATCH($C186,tbFuncionarios[Nome],0),2),""))</f>
        <v/>
      </c>
      <c r="E186" s="92" t="str">
        <f>IF($C186="","",IFERROR(INDEX(tbFuncionarios[],MATCH($C186,tbFuncionarios[Nome],0),23),""))</f>
        <v/>
      </c>
      <c r="F186" s="221" t="str">
        <f>IF($C186="","",IFERROR(INDEX(tbFuncionarios[],MATCH($C186,tbFuncionarios[Nome],0),19),""))</f>
        <v/>
      </c>
      <c r="G186" s="221" t="str">
        <f>IF($C186="","",IFERROR(IF(INDEX(tbFuncionarios[],MATCH($C186,tbFuncionarios[Nome],0),20)=0,"",INDEX(tbFuncionarios[],MATCH($C186,tbFuncionarios[Nome],0),20)),""))</f>
        <v/>
      </c>
      <c r="H186" s="278" t="str">
        <f t="shared" si="8"/>
        <v/>
      </c>
      <c r="I186" s="287" t="str">
        <f>IF($C186="","",IFERROR(COUNTIFS(tbLanFerias[Matrícula],$D186,tbLanFerias[Data Início],"&gt;0"),0))</f>
        <v/>
      </c>
      <c r="J186" s="287" t="str">
        <f t="shared" ca="1" si="9"/>
        <v/>
      </c>
      <c r="K186" s="287" t="str">
        <f t="shared" ca="1" si="10"/>
        <v/>
      </c>
      <c r="L186" s="287" t="str">
        <f t="shared" ca="1" si="11"/>
        <v/>
      </c>
      <c r="M186" s="288" t="str">
        <f>IF(C186="","",IF(LEFT(tbFerias[[#This Row],[Alerta De Vencimento]],5)="Menos","Agendar",tbFerias[[#This Row],[Alerta De Vencimento]]))</f>
        <v/>
      </c>
    </row>
    <row r="187" spans="2:13" ht="21.95" customHeight="1" x14ac:dyDescent="0.25">
      <c r="B187" s="204">
        <v>180</v>
      </c>
      <c r="C187" s="241" t="str">
        <f>IF(CadFun!D187="","",CadFun!D187)</f>
        <v/>
      </c>
      <c r="D187" s="92" t="str">
        <f>IF($C187="","",IFERROR(INDEX(tbFuncionarios[],MATCH($C187,tbFuncionarios[Nome],0),2),""))</f>
        <v/>
      </c>
      <c r="E187" s="92" t="str">
        <f>IF($C187="","",IFERROR(INDEX(tbFuncionarios[],MATCH($C187,tbFuncionarios[Nome],0),23),""))</f>
        <v/>
      </c>
      <c r="F187" s="221" t="str">
        <f>IF($C187="","",IFERROR(INDEX(tbFuncionarios[],MATCH($C187,tbFuncionarios[Nome],0),19),""))</f>
        <v/>
      </c>
      <c r="G187" s="221" t="str">
        <f>IF($C187="","",IFERROR(IF(INDEX(tbFuncionarios[],MATCH($C187,tbFuncionarios[Nome],0),20)=0,"",INDEX(tbFuncionarios[],MATCH($C187,tbFuncionarios[Nome],0),20)),""))</f>
        <v/>
      </c>
      <c r="H187" s="278" t="str">
        <f t="shared" si="8"/>
        <v/>
      </c>
      <c r="I187" s="287" t="str">
        <f>IF($C187="","",IFERROR(COUNTIFS(tbLanFerias[Matrícula],$D187,tbLanFerias[Data Início],"&gt;0"),0))</f>
        <v/>
      </c>
      <c r="J187" s="287" t="str">
        <f t="shared" ca="1" si="9"/>
        <v/>
      </c>
      <c r="K187" s="287" t="str">
        <f t="shared" ca="1" si="10"/>
        <v/>
      </c>
      <c r="L187" s="287" t="str">
        <f t="shared" ca="1" si="11"/>
        <v/>
      </c>
      <c r="M187" s="288" t="str">
        <f>IF(C187="","",IF(LEFT(tbFerias[[#This Row],[Alerta De Vencimento]],5)="Menos","Agendar",tbFerias[[#This Row],[Alerta De Vencimento]]))</f>
        <v/>
      </c>
    </row>
    <row r="188" spans="2:13" ht="21.95" customHeight="1" x14ac:dyDescent="0.25">
      <c r="B188" s="204">
        <v>181</v>
      </c>
      <c r="C188" s="241" t="str">
        <f>IF(CadFun!D188="","",CadFun!D188)</f>
        <v/>
      </c>
      <c r="D188" s="92" t="str">
        <f>IF($C188="","",IFERROR(INDEX(tbFuncionarios[],MATCH($C188,tbFuncionarios[Nome],0),2),""))</f>
        <v/>
      </c>
      <c r="E188" s="92" t="str">
        <f>IF($C188="","",IFERROR(INDEX(tbFuncionarios[],MATCH($C188,tbFuncionarios[Nome],0),23),""))</f>
        <v/>
      </c>
      <c r="F188" s="221" t="str">
        <f>IF($C188="","",IFERROR(INDEX(tbFuncionarios[],MATCH($C188,tbFuncionarios[Nome],0),19),""))</f>
        <v/>
      </c>
      <c r="G188" s="221" t="str">
        <f>IF($C188="","",IFERROR(IF(INDEX(tbFuncionarios[],MATCH($C188,tbFuncionarios[Nome],0),20)=0,"",INDEX(tbFuncionarios[],MATCH($C188,tbFuncionarios[Nome],0),20)),""))</f>
        <v/>
      </c>
      <c r="H188" s="278" t="str">
        <f t="shared" si="8"/>
        <v/>
      </c>
      <c r="I188" s="287" t="str">
        <f>IF($C188="","",IFERROR(COUNTIFS(tbLanFerias[Matrícula],$D188,tbLanFerias[Data Início],"&gt;0"),0))</f>
        <v/>
      </c>
      <c r="J188" s="287" t="str">
        <f t="shared" ca="1" si="9"/>
        <v/>
      </c>
      <c r="K188" s="287" t="str">
        <f t="shared" ca="1" si="10"/>
        <v/>
      </c>
      <c r="L188" s="287" t="str">
        <f t="shared" ca="1" si="11"/>
        <v/>
      </c>
      <c r="M188" s="288" t="str">
        <f>IF(C188="","",IF(LEFT(tbFerias[[#This Row],[Alerta De Vencimento]],5)="Menos","Agendar",tbFerias[[#This Row],[Alerta De Vencimento]]))</f>
        <v/>
      </c>
    </row>
    <row r="189" spans="2:13" ht="21.95" customHeight="1" x14ac:dyDescent="0.25">
      <c r="B189" s="204">
        <v>182</v>
      </c>
      <c r="C189" s="241" t="str">
        <f>IF(CadFun!D189="","",CadFun!D189)</f>
        <v/>
      </c>
      <c r="D189" s="92" t="str">
        <f>IF($C189="","",IFERROR(INDEX(tbFuncionarios[],MATCH($C189,tbFuncionarios[Nome],0),2),""))</f>
        <v/>
      </c>
      <c r="E189" s="92" t="str">
        <f>IF($C189="","",IFERROR(INDEX(tbFuncionarios[],MATCH($C189,tbFuncionarios[Nome],0),23),""))</f>
        <v/>
      </c>
      <c r="F189" s="221" t="str">
        <f>IF($C189="","",IFERROR(INDEX(tbFuncionarios[],MATCH($C189,tbFuncionarios[Nome],0),19),""))</f>
        <v/>
      </c>
      <c r="G189" s="221" t="str">
        <f>IF($C189="","",IFERROR(IF(INDEX(tbFuncionarios[],MATCH($C189,tbFuncionarios[Nome],0),20)=0,"",INDEX(tbFuncionarios[],MATCH($C189,tbFuncionarios[Nome],0),20)),""))</f>
        <v/>
      </c>
      <c r="H189" s="278" t="str">
        <f t="shared" si="8"/>
        <v/>
      </c>
      <c r="I189" s="287" t="str">
        <f>IF($C189="","",IFERROR(COUNTIFS(tbLanFerias[Matrícula],$D189,tbLanFerias[Data Início],"&gt;0"),0))</f>
        <v/>
      </c>
      <c r="J189" s="287" t="str">
        <f t="shared" ca="1" si="9"/>
        <v/>
      </c>
      <c r="K189" s="287" t="str">
        <f t="shared" ca="1" si="10"/>
        <v/>
      </c>
      <c r="L189" s="287" t="str">
        <f t="shared" ca="1" si="11"/>
        <v/>
      </c>
      <c r="M189" s="288" t="str">
        <f>IF(C189="","",IF(LEFT(tbFerias[[#This Row],[Alerta De Vencimento]],5)="Menos","Agendar",tbFerias[[#This Row],[Alerta De Vencimento]]))</f>
        <v/>
      </c>
    </row>
    <row r="190" spans="2:13" ht="21.95" customHeight="1" x14ac:dyDescent="0.25">
      <c r="B190" s="204">
        <v>183</v>
      </c>
      <c r="C190" s="241" t="str">
        <f>IF(CadFun!D190="","",CadFun!D190)</f>
        <v/>
      </c>
      <c r="D190" s="92" t="str">
        <f>IF($C190="","",IFERROR(INDEX(tbFuncionarios[],MATCH($C190,tbFuncionarios[Nome],0),2),""))</f>
        <v/>
      </c>
      <c r="E190" s="92" t="str">
        <f>IF($C190="","",IFERROR(INDEX(tbFuncionarios[],MATCH($C190,tbFuncionarios[Nome],0),23),""))</f>
        <v/>
      </c>
      <c r="F190" s="221" t="str">
        <f>IF($C190="","",IFERROR(INDEX(tbFuncionarios[],MATCH($C190,tbFuncionarios[Nome],0),19),""))</f>
        <v/>
      </c>
      <c r="G190" s="221" t="str">
        <f>IF($C190="","",IFERROR(IF(INDEX(tbFuncionarios[],MATCH($C190,tbFuncionarios[Nome],0),20)=0,"",INDEX(tbFuncionarios[],MATCH($C190,tbFuncionarios[Nome],0),20)),""))</f>
        <v/>
      </c>
      <c r="H190" s="278" t="str">
        <f t="shared" si="8"/>
        <v/>
      </c>
      <c r="I190" s="287" t="str">
        <f>IF($C190="","",IFERROR(COUNTIFS(tbLanFerias[Matrícula],$D190,tbLanFerias[Data Início],"&gt;0"),0))</f>
        <v/>
      </c>
      <c r="J190" s="287" t="str">
        <f t="shared" ca="1" si="9"/>
        <v/>
      </c>
      <c r="K190" s="287" t="str">
        <f t="shared" ca="1" si="10"/>
        <v/>
      </c>
      <c r="L190" s="287" t="str">
        <f t="shared" ca="1" si="11"/>
        <v/>
      </c>
      <c r="M190" s="288" t="str">
        <f>IF(C190="","",IF(LEFT(tbFerias[[#This Row],[Alerta De Vencimento]],5)="Menos","Agendar",tbFerias[[#This Row],[Alerta De Vencimento]]))</f>
        <v/>
      </c>
    </row>
    <row r="191" spans="2:13" ht="21.95" customHeight="1" x14ac:dyDescent="0.25">
      <c r="B191" s="204">
        <v>184</v>
      </c>
      <c r="C191" s="241" t="str">
        <f>IF(CadFun!D191="","",CadFun!D191)</f>
        <v/>
      </c>
      <c r="D191" s="92" t="str">
        <f>IF($C191="","",IFERROR(INDEX(tbFuncionarios[],MATCH($C191,tbFuncionarios[Nome],0),2),""))</f>
        <v/>
      </c>
      <c r="E191" s="92" t="str">
        <f>IF($C191="","",IFERROR(INDEX(tbFuncionarios[],MATCH($C191,tbFuncionarios[Nome],0),23),""))</f>
        <v/>
      </c>
      <c r="F191" s="221" t="str">
        <f>IF($C191="","",IFERROR(INDEX(tbFuncionarios[],MATCH($C191,tbFuncionarios[Nome],0),19),""))</f>
        <v/>
      </c>
      <c r="G191" s="221" t="str">
        <f>IF($C191="","",IFERROR(IF(INDEX(tbFuncionarios[],MATCH($C191,tbFuncionarios[Nome],0),20)=0,"",INDEX(tbFuncionarios[],MATCH($C191,tbFuncionarios[Nome],0),20)),""))</f>
        <v/>
      </c>
      <c r="H191" s="278" t="str">
        <f t="shared" si="8"/>
        <v/>
      </c>
      <c r="I191" s="287" t="str">
        <f>IF($C191="","",IFERROR(COUNTIFS(tbLanFerias[Matrícula],$D191,tbLanFerias[Data Início],"&gt;0"),0))</f>
        <v/>
      </c>
      <c r="J191" s="287" t="str">
        <f t="shared" ca="1" si="9"/>
        <v/>
      </c>
      <c r="K191" s="287" t="str">
        <f t="shared" ca="1" si="10"/>
        <v/>
      </c>
      <c r="L191" s="287" t="str">
        <f t="shared" ca="1" si="11"/>
        <v/>
      </c>
      <c r="M191" s="288" t="str">
        <f>IF(C191="","",IF(LEFT(tbFerias[[#This Row],[Alerta De Vencimento]],5)="Menos","Agendar",tbFerias[[#This Row],[Alerta De Vencimento]]))</f>
        <v/>
      </c>
    </row>
    <row r="192" spans="2:13" ht="21.95" customHeight="1" x14ac:dyDescent="0.25">
      <c r="B192" s="204">
        <v>185</v>
      </c>
      <c r="C192" s="241" t="str">
        <f>IF(CadFun!D192="","",CadFun!D192)</f>
        <v/>
      </c>
      <c r="D192" s="92" t="str">
        <f>IF($C192="","",IFERROR(INDEX(tbFuncionarios[],MATCH($C192,tbFuncionarios[Nome],0),2),""))</f>
        <v/>
      </c>
      <c r="E192" s="92" t="str">
        <f>IF($C192="","",IFERROR(INDEX(tbFuncionarios[],MATCH($C192,tbFuncionarios[Nome],0),23),""))</f>
        <v/>
      </c>
      <c r="F192" s="221" t="str">
        <f>IF($C192="","",IFERROR(INDEX(tbFuncionarios[],MATCH($C192,tbFuncionarios[Nome],0),19),""))</f>
        <v/>
      </c>
      <c r="G192" s="221" t="str">
        <f>IF($C192="","",IFERROR(IF(INDEX(tbFuncionarios[],MATCH($C192,tbFuncionarios[Nome],0),20)=0,"",INDEX(tbFuncionarios[],MATCH($C192,tbFuncionarios[Nome],0),20)),""))</f>
        <v/>
      </c>
      <c r="H192" s="278" t="str">
        <f t="shared" si="8"/>
        <v/>
      </c>
      <c r="I192" s="287" t="str">
        <f>IF($C192="","",IFERROR(COUNTIFS(tbLanFerias[Matrícula],$D192,tbLanFerias[Data Início],"&gt;0"),0))</f>
        <v/>
      </c>
      <c r="J192" s="287" t="str">
        <f t="shared" ca="1" si="9"/>
        <v/>
      </c>
      <c r="K192" s="287" t="str">
        <f t="shared" ca="1" si="10"/>
        <v/>
      </c>
      <c r="L192" s="287" t="str">
        <f t="shared" ca="1" si="11"/>
        <v/>
      </c>
      <c r="M192" s="288" t="str">
        <f>IF(C192="","",IF(LEFT(tbFerias[[#This Row],[Alerta De Vencimento]],5)="Menos","Agendar",tbFerias[[#This Row],[Alerta De Vencimento]]))</f>
        <v/>
      </c>
    </row>
    <row r="193" spans="2:13" ht="21.95" customHeight="1" x14ac:dyDescent="0.25">
      <c r="B193" s="204">
        <v>186</v>
      </c>
      <c r="C193" s="241" t="str">
        <f>IF(CadFun!D193="","",CadFun!D193)</f>
        <v/>
      </c>
      <c r="D193" s="92" t="str">
        <f>IF($C193="","",IFERROR(INDEX(tbFuncionarios[],MATCH($C193,tbFuncionarios[Nome],0),2),""))</f>
        <v/>
      </c>
      <c r="E193" s="92" t="str">
        <f>IF($C193="","",IFERROR(INDEX(tbFuncionarios[],MATCH($C193,tbFuncionarios[Nome],0),23),""))</f>
        <v/>
      </c>
      <c r="F193" s="221" t="str">
        <f>IF($C193="","",IFERROR(INDEX(tbFuncionarios[],MATCH($C193,tbFuncionarios[Nome],0),19),""))</f>
        <v/>
      </c>
      <c r="G193" s="221" t="str">
        <f>IF($C193="","",IFERROR(IF(INDEX(tbFuncionarios[],MATCH($C193,tbFuncionarios[Nome],0),20)=0,"",INDEX(tbFuncionarios[],MATCH($C193,tbFuncionarios[Nome],0),20)),""))</f>
        <v/>
      </c>
      <c r="H193" s="278" t="str">
        <f t="shared" si="8"/>
        <v/>
      </c>
      <c r="I193" s="287" t="str">
        <f>IF($C193="","",IFERROR(COUNTIFS(tbLanFerias[Matrícula],$D193,tbLanFerias[Data Início],"&gt;0"),0))</f>
        <v/>
      </c>
      <c r="J193" s="287" t="str">
        <f t="shared" ca="1" si="9"/>
        <v/>
      </c>
      <c r="K193" s="287" t="str">
        <f t="shared" ca="1" si="10"/>
        <v/>
      </c>
      <c r="L193" s="287" t="str">
        <f t="shared" ca="1" si="11"/>
        <v/>
      </c>
      <c r="M193" s="288" t="str">
        <f>IF(C193="","",IF(LEFT(tbFerias[[#This Row],[Alerta De Vencimento]],5)="Menos","Agendar",tbFerias[[#This Row],[Alerta De Vencimento]]))</f>
        <v/>
      </c>
    </row>
    <row r="194" spans="2:13" ht="21.95" customHeight="1" x14ac:dyDescent="0.25">
      <c r="B194" s="204">
        <v>187</v>
      </c>
      <c r="C194" s="241" t="str">
        <f>IF(CadFun!D194="","",CadFun!D194)</f>
        <v/>
      </c>
      <c r="D194" s="92" t="str">
        <f>IF($C194="","",IFERROR(INDEX(tbFuncionarios[],MATCH($C194,tbFuncionarios[Nome],0),2),""))</f>
        <v/>
      </c>
      <c r="E194" s="92" t="str">
        <f>IF($C194="","",IFERROR(INDEX(tbFuncionarios[],MATCH($C194,tbFuncionarios[Nome],0),23),""))</f>
        <v/>
      </c>
      <c r="F194" s="221" t="str">
        <f>IF($C194="","",IFERROR(INDEX(tbFuncionarios[],MATCH($C194,tbFuncionarios[Nome],0),19),""))</f>
        <v/>
      </c>
      <c r="G194" s="221" t="str">
        <f>IF($C194="","",IFERROR(IF(INDEX(tbFuncionarios[],MATCH($C194,tbFuncionarios[Nome],0),20)=0,"",INDEX(tbFuncionarios[],MATCH($C194,tbFuncionarios[Nome],0),20)),""))</f>
        <v/>
      </c>
      <c r="H194" s="278" t="str">
        <f t="shared" si="8"/>
        <v/>
      </c>
      <c r="I194" s="287" t="str">
        <f>IF($C194="","",IFERROR(COUNTIFS(tbLanFerias[Matrícula],$D194,tbLanFerias[Data Início],"&gt;0"),0))</f>
        <v/>
      </c>
      <c r="J194" s="287" t="str">
        <f t="shared" ca="1" si="9"/>
        <v/>
      </c>
      <c r="K194" s="287" t="str">
        <f t="shared" ca="1" si="10"/>
        <v/>
      </c>
      <c r="L194" s="287" t="str">
        <f t="shared" ca="1" si="11"/>
        <v/>
      </c>
      <c r="M194" s="288" t="str">
        <f>IF(C194="","",IF(LEFT(tbFerias[[#This Row],[Alerta De Vencimento]],5)="Menos","Agendar",tbFerias[[#This Row],[Alerta De Vencimento]]))</f>
        <v/>
      </c>
    </row>
    <row r="195" spans="2:13" ht="21.95" customHeight="1" x14ac:dyDescent="0.25">
      <c r="B195" s="204">
        <v>188</v>
      </c>
      <c r="C195" s="241" t="str">
        <f>IF(CadFun!D195="","",CadFun!D195)</f>
        <v/>
      </c>
      <c r="D195" s="92" t="str">
        <f>IF($C195="","",IFERROR(INDEX(tbFuncionarios[],MATCH($C195,tbFuncionarios[Nome],0),2),""))</f>
        <v/>
      </c>
      <c r="E195" s="92" t="str">
        <f>IF($C195="","",IFERROR(INDEX(tbFuncionarios[],MATCH($C195,tbFuncionarios[Nome],0),23),""))</f>
        <v/>
      </c>
      <c r="F195" s="221" t="str">
        <f>IF($C195="","",IFERROR(INDEX(tbFuncionarios[],MATCH($C195,tbFuncionarios[Nome],0),19),""))</f>
        <v/>
      </c>
      <c r="G195" s="221" t="str">
        <f>IF($C195="","",IFERROR(IF(INDEX(tbFuncionarios[],MATCH($C195,tbFuncionarios[Nome],0),20)=0,"",INDEX(tbFuncionarios[],MATCH($C195,tbFuncionarios[Nome],0),20)),""))</f>
        <v/>
      </c>
      <c r="H195" s="278" t="str">
        <f t="shared" si="8"/>
        <v/>
      </c>
      <c r="I195" s="287" t="str">
        <f>IF($C195="","",IFERROR(COUNTIFS(tbLanFerias[Matrícula],$D195,tbLanFerias[Data Início],"&gt;0"),0))</f>
        <v/>
      </c>
      <c r="J195" s="287" t="str">
        <f t="shared" ca="1" si="9"/>
        <v/>
      </c>
      <c r="K195" s="287" t="str">
        <f t="shared" ca="1" si="10"/>
        <v/>
      </c>
      <c r="L195" s="287" t="str">
        <f t="shared" ca="1" si="11"/>
        <v/>
      </c>
      <c r="M195" s="288" t="str">
        <f>IF(C195="","",IF(LEFT(tbFerias[[#This Row],[Alerta De Vencimento]],5)="Menos","Agendar",tbFerias[[#This Row],[Alerta De Vencimento]]))</f>
        <v/>
      </c>
    </row>
    <row r="196" spans="2:13" ht="21.95" customHeight="1" x14ac:dyDescent="0.25">
      <c r="B196" s="204">
        <v>189</v>
      </c>
      <c r="C196" s="241" t="str">
        <f>IF(CadFun!D196="","",CadFun!D196)</f>
        <v/>
      </c>
      <c r="D196" s="92" t="str">
        <f>IF($C196="","",IFERROR(INDEX(tbFuncionarios[],MATCH($C196,tbFuncionarios[Nome],0),2),""))</f>
        <v/>
      </c>
      <c r="E196" s="92" t="str">
        <f>IF($C196="","",IFERROR(INDEX(tbFuncionarios[],MATCH($C196,tbFuncionarios[Nome],0),23),""))</f>
        <v/>
      </c>
      <c r="F196" s="221" t="str">
        <f>IF($C196="","",IFERROR(INDEX(tbFuncionarios[],MATCH($C196,tbFuncionarios[Nome],0),19),""))</f>
        <v/>
      </c>
      <c r="G196" s="221" t="str">
        <f>IF($C196="","",IFERROR(IF(INDEX(tbFuncionarios[],MATCH($C196,tbFuncionarios[Nome],0),20)=0,"",INDEX(tbFuncionarios[],MATCH($C196,tbFuncionarios[Nome],0),20)),""))</f>
        <v/>
      </c>
      <c r="H196" s="278" t="str">
        <f t="shared" si="8"/>
        <v/>
      </c>
      <c r="I196" s="287" t="str">
        <f>IF($C196="","",IFERROR(COUNTIFS(tbLanFerias[Matrícula],$D196,tbLanFerias[Data Início],"&gt;0"),0))</f>
        <v/>
      </c>
      <c r="J196" s="287" t="str">
        <f t="shared" ca="1" si="9"/>
        <v/>
      </c>
      <c r="K196" s="287" t="str">
        <f t="shared" ca="1" si="10"/>
        <v/>
      </c>
      <c r="L196" s="287" t="str">
        <f t="shared" ca="1" si="11"/>
        <v/>
      </c>
      <c r="M196" s="288" t="str">
        <f>IF(C196="","",IF(LEFT(tbFerias[[#This Row],[Alerta De Vencimento]],5)="Menos","Agendar",tbFerias[[#This Row],[Alerta De Vencimento]]))</f>
        <v/>
      </c>
    </row>
    <row r="197" spans="2:13" ht="21.95" customHeight="1" x14ac:dyDescent="0.25">
      <c r="B197" s="204">
        <v>190</v>
      </c>
      <c r="C197" s="241" t="str">
        <f>IF(CadFun!D197="","",CadFun!D197)</f>
        <v/>
      </c>
      <c r="D197" s="92" t="str">
        <f>IF($C197="","",IFERROR(INDEX(tbFuncionarios[],MATCH($C197,tbFuncionarios[Nome],0),2),""))</f>
        <v/>
      </c>
      <c r="E197" s="92" t="str">
        <f>IF($C197="","",IFERROR(INDEX(tbFuncionarios[],MATCH($C197,tbFuncionarios[Nome],0),23),""))</f>
        <v/>
      </c>
      <c r="F197" s="221" t="str">
        <f>IF($C197="","",IFERROR(INDEX(tbFuncionarios[],MATCH($C197,tbFuncionarios[Nome],0),19),""))</f>
        <v/>
      </c>
      <c r="G197" s="221" t="str">
        <f>IF($C197="","",IFERROR(IF(INDEX(tbFuncionarios[],MATCH($C197,tbFuncionarios[Nome],0),20)=0,"",INDEX(tbFuncionarios[],MATCH($C197,tbFuncionarios[Nome],0),20)),""))</f>
        <v/>
      </c>
      <c r="H197" s="278" t="str">
        <f t="shared" si="8"/>
        <v/>
      </c>
      <c r="I197" s="287" t="str">
        <f>IF($C197="","",IFERROR(COUNTIFS(tbLanFerias[Matrícula],$D197,tbLanFerias[Data Início],"&gt;0"),0))</f>
        <v/>
      </c>
      <c r="J197" s="287" t="str">
        <f t="shared" ca="1" si="9"/>
        <v/>
      </c>
      <c r="K197" s="287" t="str">
        <f t="shared" ca="1" si="10"/>
        <v/>
      </c>
      <c r="L197" s="287" t="str">
        <f t="shared" ca="1" si="11"/>
        <v/>
      </c>
      <c r="M197" s="288" t="str">
        <f>IF(C197="","",IF(LEFT(tbFerias[[#This Row],[Alerta De Vencimento]],5)="Menos","Agendar",tbFerias[[#This Row],[Alerta De Vencimento]]))</f>
        <v/>
      </c>
    </row>
    <row r="198" spans="2:13" ht="21.95" customHeight="1" x14ac:dyDescent="0.25">
      <c r="B198" s="204">
        <v>191</v>
      </c>
      <c r="C198" s="241" t="str">
        <f>IF(CadFun!D198="","",CadFun!D198)</f>
        <v/>
      </c>
      <c r="D198" s="92" t="str">
        <f>IF($C198="","",IFERROR(INDEX(tbFuncionarios[],MATCH($C198,tbFuncionarios[Nome],0),2),""))</f>
        <v/>
      </c>
      <c r="E198" s="92" t="str">
        <f>IF($C198="","",IFERROR(INDEX(tbFuncionarios[],MATCH($C198,tbFuncionarios[Nome],0),23),""))</f>
        <v/>
      </c>
      <c r="F198" s="221" t="str">
        <f>IF($C198="","",IFERROR(INDEX(tbFuncionarios[],MATCH($C198,tbFuncionarios[Nome],0),19),""))</f>
        <v/>
      </c>
      <c r="G198" s="221" t="str">
        <f>IF($C198="","",IFERROR(IF(INDEX(tbFuncionarios[],MATCH($C198,tbFuncionarios[Nome],0),20)=0,"",INDEX(tbFuncionarios[],MATCH($C198,tbFuncionarios[Nome],0),20)),""))</f>
        <v/>
      </c>
      <c r="H198" s="278" t="str">
        <f t="shared" si="8"/>
        <v/>
      </c>
      <c r="I198" s="287" t="str">
        <f>IF($C198="","",IFERROR(COUNTIFS(tbLanFerias[Matrícula],$D198,tbLanFerias[Data Início],"&gt;0"),0))</f>
        <v/>
      </c>
      <c r="J198" s="287" t="str">
        <f t="shared" ca="1" si="9"/>
        <v/>
      </c>
      <c r="K198" s="287" t="str">
        <f t="shared" ca="1" si="10"/>
        <v/>
      </c>
      <c r="L198" s="287" t="str">
        <f t="shared" ca="1" si="11"/>
        <v/>
      </c>
      <c r="M198" s="288" t="str">
        <f>IF(C198="","",IF(LEFT(tbFerias[[#This Row],[Alerta De Vencimento]],5)="Menos","Agendar",tbFerias[[#This Row],[Alerta De Vencimento]]))</f>
        <v/>
      </c>
    </row>
    <row r="199" spans="2:13" ht="21.95" customHeight="1" x14ac:dyDescent="0.25">
      <c r="B199" s="204">
        <v>192</v>
      </c>
      <c r="C199" s="241" t="str">
        <f>IF(CadFun!D199="","",CadFun!D199)</f>
        <v/>
      </c>
      <c r="D199" s="92" t="str">
        <f>IF($C199="","",IFERROR(INDEX(tbFuncionarios[],MATCH($C199,tbFuncionarios[Nome],0),2),""))</f>
        <v/>
      </c>
      <c r="E199" s="92" t="str">
        <f>IF($C199="","",IFERROR(INDEX(tbFuncionarios[],MATCH($C199,tbFuncionarios[Nome],0),23),""))</f>
        <v/>
      </c>
      <c r="F199" s="221" t="str">
        <f>IF($C199="","",IFERROR(INDEX(tbFuncionarios[],MATCH($C199,tbFuncionarios[Nome],0),19),""))</f>
        <v/>
      </c>
      <c r="G199" s="221" t="str">
        <f>IF($C199="","",IFERROR(IF(INDEX(tbFuncionarios[],MATCH($C199,tbFuncionarios[Nome],0),20)=0,"",INDEX(tbFuncionarios[],MATCH($C199,tbFuncionarios[Nome],0),20)),""))</f>
        <v/>
      </c>
      <c r="H199" s="278" t="str">
        <f t="shared" si="8"/>
        <v/>
      </c>
      <c r="I199" s="287" t="str">
        <f>IF($C199="","",IFERROR(COUNTIFS(tbLanFerias[Matrícula],$D199,tbLanFerias[Data Início],"&gt;0"),0))</f>
        <v/>
      </c>
      <c r="J199" s="287" t="str">
        <f t="shared" ca="1" si="9"/>
        <v/>
      </c>
      <c r="K199" s="287" t="str">
        <f t="shared" ca="1" si="10"/>
        <v/>
      </c>
      <c r="L199" s="287" t="str">
        <f t="shared" ca="1" si="11"/>
        <v/>
      </c>
      <c r="M199" s="288" t="str">
        <f>IF(C199="","",IF(LEFT(tbFerias[[#This Row],[Alerta De Vencimento]],5)="Menos","Agendar",tbFerias[[#This Row],[Alerta De Vencimento]]))</f>
        <v/>
      </c>
    </row>
    <row r="200" spans="2:13" ht="21.95" customHeight="1" x14ac:dyDescent="0.25">
      <c r="B200" s="204">
        <v>193</v>
      </c>
      <c r="C200" s="241" t="str">
        <f>IF(CadFun!D200="","",CadFun!D200)</f>
        <v/>
      </c>
      <c r="D200" s="92" t="str">
        <f>IF($C200="","",IFERROR(INDEX(tbFuncionarios[],MATCH($C200,tbFuncionarios[Nome],0),2),""))</f>
        <v/>
      </c>
      <c r="E200" s="92" t="str">
        <f>IF($C200="","",IFERROR(INDEX(tbFuncionarios[],MATCH($C200,tbFuncionarios[Nome],0),23),""))</f>
        <v/>
      </c>
      <c r="F200" s="221" t="str">
        <f>IF($C200="","",IFERROR(INDEX(tbFuncionarios[],MATCH($C200,tbFuncionarios[Nome],0),19),""))</f>
        <v/>
      </c>
      <c r="G200" s="221" t="str">
        <f>IF($C200="","",IFERROR(IF(INDEX(tbFuncionarios[],MATCH($C200,tbFuncionarios[Nome],0),20)=0,"",INDEX(tbFuncionarios[],MATCH($C200,tbFuncionarios[Nome],0),20)),""))</f>
        <v/>
      </c>
      <c r="H200" s="278" t="str">
        <f t="shared" si="8"/>
        <v/>
      </c>
      <c r="I200" s="287" t="str">
        <f>IF($C200="","",IFERROR(COUNTIFS(tbLanFerias[Matrícula],$D200,tbLanFerias[Data Início],"&gt;0"),0))</f>
        <v/>
      </c>
      <c r="J200" s="287" t="str">
        <f t="shared" ca="1" si="9"/>
        <v/>
      </c>
      <c r="K200" s="287" t="str">
        <f t="shared" ca="1" si="10"/>
        <v/>
      </c>
      <c r="L200" s="287" t="str">
        <f t="shared" ca="1" si="11"/>
        <v/>
      </c>
      <c r="M200" s="288" t="str">
        <f>IF(C200="","",IF(LEFT(tbFerias[[#This Row],[Alerta De Vencimento]],5)="Menos","Agendar",tbFerias[[#This Row],[Alerta De Vencimento]]))</f>
        <v/>
      </c>
    </row>
    <row r="201" spans="2:13" ht="21.95" customHeight="1" x14ac:dyDescent="0.25">
      <c r="B201" s="204">
        <v>194</v>
      </c>
      <c r="C201" s="241" t="str">
        <f>IF(CadFun!D201="","",CadFun!D201)</f>
        <v/>
      </c>
      <c r="D201" s="92" t="str">
        <f>IF($C201="","",IFERROR(INDEX(tbFuncionarios[],MATCH($C201,tbFuncionarios[Nome],0),2),""))</f>
        <v/>
      </c>
      <c r="E201" s="92" t="str">
        <f>IF($C201="","",IFERROR(INDEX(tbFuncionarios[],MATCH($C201,tbFuncionarios[Nome],0),23),""))</f>
        <v/>
      </c>
      <c r="F201" s="221" t="str">
        <f>IF($C201="","",IFERROR(INDEX(tbFuncionarios[],MATCH($C201,tbFuncionarios[Nome],0),19),""))</f>
        <v/>
      </c>
      <c r="G201" s="221" t="str">
        <f>IF($C201="","",IFERROR(IF(INDEX(tbFuncionarios[],MATCH($C201,tbFuncionarios[Nome],0),20)=0,"",INDEX(tbFuncionarios[],MATCH($C201,tbFuncionarios[Nome],0),20)),""))</f>
        <v/>
      </c>
      <c r="H201" s="278" t="str">
        <f t="shared" ref="H201:H207" si="12">IF($C201="","",IF($F201="","",IF($G201&lt;&gt;"","Demitido",IFERROR(DATE(YEAR($F201)+1+$I201,MONTH($F201),DAY($F201)),""))))</f>
        <v/>
      </c>
      <c r="I201" s="287" t="str">
        <f>IF($C201="","",IFERROR(COUNTIFS(tbLanFerias[Matrícula],$D201,tbLanFerias[Data Início],"&gt;0"),0))</f>
        <v/>
      </c>
      <c r="J201" s="287" t="str">
        <f t="shared" ref="J201:J207" ca="1" si="13">IFERROR(IF($C201="","",IF($F201="","",IF($G201="",ROUNDDOWN((TODAY()-$F201)/365,0),ROUNDDOWN(($G201-$F201)/365,0)))),"")</f>
        <v/>
      </c>
      <c r="K201" s="287" t="str">
        <f t="shared" ref="K201:K207" ca="1" si="14">IFERROR(IF($C201="","",IF($F201="","",IF($F201&gt;TODAY(),0,$J201-$I201))),"")</f>
        <v/>
      </c>
      <c r="L201" s="287" t="str">
        <f t="shared" ref="L201:L207" ca="1" si="15">IFERROR(IF($C201="","",IF($F201="","",IF($G201&lt;&gt;"","DEMITIDO",IF($H201&gt;(TODAY()+60),"No Prazo",IF($H201 &lt;=TODAY(),"Férias Vencida","Menos de "&amp;($H201-TODAY())&amp;" dias para vencer"))))),"")</f>
        <v/>
      </c>
      <c r="M201" s="288" t="str">
        <f>IF(C201="","",IF(LEFT(tbFerias[[#This Row],[Alerta De Vencimento]],5)="Menos","Agendar",tbFerias[[#This Row],[Alerta De Vencimento]]))</f>
        <v/>
      </c>
    </row>
    <row r="202" spans="2:13" ht="21.95" customHeight="1" x14ac:dyDescent="0.25">
      <c r="B202" s="204">
        <v>195</v>
      </c>
      <c r="C202" s="241" t="str">
        <f>IF(CadFun!D202="","",CadFun!D202)</f>
        <v/>
      </c>
      <c r="D202" s="92" t="str">
        <f>IF($C202="","",IFERROR(INDEX(tbFuncionarios[],MATCH($C202,tbFuncionarios[Nome],0),2),""))</f>
        <v/>
      </c>
      <c r="E202" s="92" t="str">
        <f>IF($C202="","",IFERROR(INDEX(tbFuncionarios[],MATCH($C202,tbFuncionarios[Nome],0),23),""))</f>
        <v/>
      </c>
      <c r="F202" s="221" t="str">
        <f>IF($C202="","",IFERROR(INDEX(tbFuncionarios[],MATCH($C202,tbFuncionarios[Nome],0),19),""))</f>
        <v/>
      </c>
      <c r="G202" s="221" t="str">
        <f>IF($C202="","",IFERROR(IF(INDEX(tbFuncionarios[],MATCH($C202,tbFuncionarios[Nome],0),20)=0,"",INDEX(tbFuncionarios[],MATCH($C202,tbFuncionarios[Nome],0),20)),""))</f>
        <v/>
      </c>
      <c r="H202" s="278" t="str">
        <f t="shared" si="12"/>
        <v/>
      </c>
      <c r="I202" s="287" t="str">
        <f>IF($C202="","",IFERROR(COUNTIFS(tbLanFerias[Matrícula],$D202,tbLanFerias[Data Início],"&gt;0"),0))</f>
        <v/>
      </c>
      <c r="J202" s="287" t="str">
        <f t="shared" ca="1" si="13"/>
        <v/>
      </c>
      <c r="K202" s="287" t="str">
        <f t="shared" ca="1" si="14"/>
        <v/>
      </c>
      <c r="L202" s="287" t="str">
        <f t="shared" ca="1" si="15"/>
        <v/>
      </c>
      <c r="M202" s="288" t="str">
        <f>IF(C202="","",IF(LEFT(tbFerias[[#This Row],[Alerta De Vencimento]],5)="Menos","Agendar",tbFerias[[#This Row],[Alerta De Vencimento]]))</f>
        <v/>
      </c>
    </row>
    <row r="203" spans="2:13" ht="21.95" customHeight="1" x14ac:dyDescent="0.25">
      <c r="B203" s="204">
        <v>196</v>
      </c>
      <c r="C203" s="241" t="str">
        <f>IF(CadFun!D203="","",CadFun!D203)</f>
        <v/>
      </c>
      <c r="D203" s="92" t="str">
        <f>IF($C203="","",IFERROR(INDEX(tbFuncionarios[],MATCH($C203,tbFuncionarios[Nome],0),2),""))</f>
        <v/>
      </c>
      <c r="E203" s="92" t="str">
        <f>IF($C203="","",IFERROR(INDEX(tbFuncionarios[],MATCH($C203,tbFuncionarios[Nome],0),23),""))</f>
        <v/>
      </c>
      <c r="F203" s="221" t="str">
        <f>IF($C203="","",IFERROR(INDEX(tbFuncionarios[],MATCH($C203,tbFuncionarios[Nome],0),19),""))</f>
        <v/>
      </c>
      <c r="G203" s="221" t="str">
        <f>IF($C203="","",IFERROR(IF(INDEX(tbFuncionarios[],MATCH($C203,tbFuncionarios[Nome],0),20)=0,"",INDEX(tbFuncionarios[],MATCH($C203,tbFuncionarios[Nome],0),20)),""))</f>
        <v/>
      </c>
      <c r="H203" s="278" t="str">
        <f t="shared" si="12"/>
        <v/>
      </c>
      <c r="I203" s="287" t="str">
        <f>IF($C203="","",IFERROR(COUNTIFS(tbLanFerias[Matrícula],$D203,tbLanFerias[Data Início],"&gt;0"),0))</f>
        <v/>
      </c>
      <c r="J203" s="287" t="str">
        <f t="shared" ca="1" si="13"/>
        <v/>
      </c>
      <c r="K203" s="287" t="str">
        <f t="shared" ca="1" si="14"/>
        <v/>
      </c>
      <c r="L203" s="287" t="str">
        <f t="shared" ca="1" si="15"/>
        <v/>
      </c>
      <c r="M203" s="288" t="str">
        <f>IF(C203="","",IF(LEFT(tbFerias[[#This Row],[Alerta De Vencimento]],5)="Menos","Agendar",tbFerias[[#This Row],[Alerta De Vencimento]]))</f>
        <v/>
      </c>
    </row>
    <row r="204" spans="2:13" ht="21.95" customHeight="1" x14ac:dyDescent="0.25">
      <c r="B204" s="204">
        <v>197</v>
      </c>
      <c r="C204" s="241" t="str">
        <f>IF(CadFun!D204="","",CadFun!D204)</f>
        <v/>
      </c>
      <c r="D204" s="92" t="str">
        <f>IF($C204="","",IFERROR(INDEX(tbFuncionarios[],MATCH($C204,tbFuncionarios[Nome],0),2),""))</f>
        <v/>
      </c>
      <c r="E204" s="92" t="str">
        <f>IF($C204="","",IFERROR(INDEX(tbFuncionarios[],MATCH($C204,tbFuncionarios[Nome],0),23),""))</f>
        <v/>
      </c>
      <c r="F204" s="221" t="str">
        <f>IF($C204="","",IFERROR(INDEX(tbFuncionarios[],MATCH($C204,tbFuncionarios[Nome],0),19),""))</f>
        <v/>
      </c>
      <c r="G204" s="221" t="str">
        <f>IF($C204="","",IFERROR(IF(INDEX(tbFuncionarios[],MATCH($C204,tbFuncionarios[Nome],0),20)=0,"",INDEX(tbFuncionarios[],MATCH($C204,tbFuncionarios[Nome],0),20)),""))</f>
        <v/>
      </c>
      <c r="H204" s="278" t="str">
        <f t="shared" si="12"/>
        <v/>
      </c>
      <c r="I204" s="287" t="str">
        <f>IF($C204="","",IFERROR(COUNTIFS(tbLanFerias[Matrícula],$D204,tbLanFerias[Data Início],"&gt;0"),0))</f>
        <v/>
      </c>
      <c r="J204" s="287" t="str">
        <f t="shared" ca="1" si="13"/>
        <v/>
      </c>
      <c r="K204" s="287" t="str">
        <f t="shared" ca="1" si="14"/>
        <v/>
      </c>
      <c r="L204" s="287" t="str">
        <f t="shared" ca="1" si="15"/>
        <v/>
      </c>
      <c r="M204" s="288" t="str">
        <f>IF(C204="","",IF(LEFT(tbFerias[[#This Row],[Alerta De Vencimento]],5)="Menos","Agendar",tbFerias[[#This Row],[Alerta De Vencimento]]))</f>
        <v/>
      </c>
    </row>
    <row r="205" spans="2:13" ht="21.95" customHeight="1" x14ac:dyDescent="0.25">
      <c r="B205" s="204">
        <v>198</v>
      </c>
      <c r="C205" s="241" t="str">
        <f>IF(CadFun!D205="","",CadFun!D205)</f>
        <v/>
      </c>
      <c r="D205" s="92" t="str">
        <f>IF($C205="","",IFERROR(INDEX(tbFuncionarios[],MATCH($C205,tbFuncionarios[Nome],0),2),""))</f>
        <v/>
      </c>
      <c r="E205" s="92" t="str">
        <f>IF($C205="","",IFERROR(INDEX(tbFuncionarios[],MATCH($C205,tbFuncionarios[Nome],0),23),""))</f>
        <v/>
      </c>
      <c r="F205" s="221" t="str">
        <f>IF($C205="","",IFERROR(INDEX(tbFuncionarios[],MATCH($C205,tbFuncionarios[Nome],0),19),""))</f>
        <v/>
      </c>
      <c r="G205" s="221" t="str">
        <f>IF($C205="","",IFERROR(IF(INDEX(tbFuncionarios[],MATCH($C205,tbFuncionarios[Nome],0),20)=0,"",INDEX(tbFuncionarios[],MATCH($C205,tbFuncionarios[Nome],0),20)),""))</f>
        <v/>
      </c>
      <c r="H205" s="278" t="str">
        <f t="shared" si="12"/>
        <v/>
      </c>
      <c r="I205" s="287" t="str">
        <f>IF($C205="","",IFERROR(COUNTIFS(tbLanFerias[Matrícula],$D205,tbLanFerias[Data Início],"&gt;0"),0))</f>
        <v/>
      </c>
      <c r="J205" s="287" t="str">
        <f t="shared" ca="1" si="13"/>
        <v/>
      </c>
      <c r="K205" s="287" t="str">
        <f t="shared" ca="1" si="14"/>
        <v/>
      </c>
      <c r="L205" s="287" t="str">
        <f t="shared" ca="1" si="15"/>
        <v/>
      </c>
      <c r="M205" s="288" t="str">
        <f>IF(C205="","",IF(LEFT(tbFerias[[#This Row],[Alerta De Vencimento]],5)="Menos","Agendar",tbFerias[[#This Row],[Alerta De Vencimento]]))</f>
        <v/>
      </c>
    </row>
    <row r="206" spans="2:13" ht="21.95" customHeight="1" x14ac:dyDescent="0.25">
      <c r="B206" s="204">
        <v>199</v>
      </c>
      <c r="C206" s="241" t="str">
        <f>IF(CadFun!D206="","",CadFun!D206)</f>
        <v/>
      </c>
      <c r="D206" s="92" t="str">
        <f>IF($C206="","",IFERROR(INDEX(tbFuncionarios[],MATCH($C206,tbFuncionarios[Nome],0),2),""))</f>
        <v/>
      </c>
      <c r="E206" s="92" t="str">
        <f>IF($C206="","",IFERROR(INDEX(tbFuncionarios[],MATCH($C206,tbFuncionarios[Nome],0),23),""))</f>
        <v/>
      </c>
      <c r="F206" s="221" t="str">
        <f>IF($C206="","",IFERROR(INDEX(tbFuncionarios[],MATCH($C206,tbFuncionarios[Nome],0),19),""))</f>
        <v/>
      </c>
      <c r="G206" s="221" t="str">
        <f>IF($C206="","",IFERROR(IF(INDEX(tbFuncionarios[],MATCH($C206,tbFuncionarios[Nome],0),20)=0,"",INDEX(tbFuncionarios[],MATCH($C206,tbFuncionarios[Nome],0),20)),""))</f>
        <v/>
      </c>
      <c r="H206" s="278" t="str">
        <f t="shared" si="12"/>
        <v/>
      </c>
      <c r="I206" s="287" t="str">
        <f>IF($C206="","",IFERROR(COUNTIFS(tbLanFerias[Matrícula],$D206,tbLanFerias[Data Início],"&gt;0"),0))</f>
        <v/>
      </c>
      <c r="J206" s="287" t="str">
        <f t="shared" ca="1" si="13"/>
        <v/>
      </c>
      <c r="K206" s="287" t="str">
        <f t="shared" ca="1" si="14"/>
        <v/>
      </c>
      <c r="L206" s="287" t="str">
        <f t="shared" ca="1" si="15"/>
        <v/>
      </c>
      <c r="M206" s="288" t="str">
        <f>IF(C206="","",IF(LEFT(tbFerias[[#This Row],[Alerta De Vencimento]],5)="Menos","Agendar",tbFerias[[#This Row],[Alerta De Vencimento]]))</f>
        <v/>
      </c>
    </row>
    <row r="207" spans="2:13" ht="21.95" customHeight="1" x14ac:dyDescent="0.25">
      <c r="B207" s="204">
        <v>200</v>
      </c>
      <c r="C207" s="241" t="str">
        <f>IF(CadFun!D207="","",CadFun!D207)</f>
        <v/>
      </c>
      <c r="D207" s="92" t="str">
        <f>IF($C207="","",IFERROR(INDEX(tbFuncionarios[],MATCH($C207,tbFuncionarios[Nome],0),2),""))</f>
        <v/>
      </c>
      <c r="E207" s="92" t="str">
        <f>IF($C207="","",IFERROR(INDEX(tbFuncionarios[],MATCH($C207,tbFuncionarios[Nome],0),23),""))</f>
        <v/>
      </c>
      <c r="F207" s="221" t="str">
        <f>IF($C207="","",IFERROR(INDEX(tbFuncionarios[],MATCH($C207,tbFuncionarios[Nome],0),19),""))</f>
        <v/>
      </c>
      <c r="G207" s="221" t="str">
        <f>IF($C207="","",IFERROR(IF(INDEX(tbFuncionarios[],MATCH($C207,tbFuncionarios[Nome],0),20)=0,"",INDEX(tbFuncionarios[],MATCH($C207,tbFuncionarios[Nome],0),20)),""))</f>
        <v/>
      </c>
      <c r="H207" s="278" t="str">
        <f t="shared" si="12"/>
        <v/>
      </c>
      <c r="I207" s="287" t="str">
        <f>IF($C207="","",IFERROR(COUNTIFS(tbLanFerias[Matrícula],$D207,tbLanFerias[Data Início],"&gt;0"),0))</f>
        <v/>
      </c>
      <c r="J207" s="287" t="str">
        <f t="shared" ca="1" si="13"/>
        <v/>
      </c>
      <c r="K207" s="287" t="str">
        <f t="shared" ca="1" si="14"/>
        <v/>
      </c>
      <c r="L207" s="287" t="str">
        <f t="shared" ca="1" si="15"/>
        <v/>
      </c>
      <c r="M207" s="288" t="str">
        <f>IF(C207="","",IF(LEFT(tbFerias[[#This Row],[Alerta De Vencimento]],5)="Menos","Agendar",tbFerias[[#This Row],[Alerta De Vencimento]]))</f>
        <v/>
      </c>
    </row>
  </sheetData>
  <sheetProtection password="9084" sheet="1" objects="1" scenarios="1"/>
  <conditionalFormatting sqref="L8:L207">
    <cfRule type="containsText" dxfId="88" priority="4" operator="containsText" text="Menos">
      <formula>NOT(ISERROR(SEARCH("Menos",L8)))</formula>
    </cfRule>
    <cfRule type="containsText" dxfId="87" priority="5" operator="containsText" text="Férias Vencida">
      <formula>NOT(ISERROR(SEARCH("Férias Vencida",L8)))</formula>
    </cfRule>
    <cfRule type="containsText" dxfId="86" priority="6" operator="containsText" text="No Prazo">
      <formula>NOT(ISERROR(SEARCH("No Prazo",L8)))</formula>
    </cfRule>
  </conditionalFormatting>
  <conditionalFormatting sqref="K8:K207">
    <cfRule type="expression" dxfId="85" priority="1">
      <formula>LEFT($L8,5)="Menos"</formula>
    </cfRule>
    <cfRule type="expression" dxfId="84" priority="2">
      <formula>$L8="No Prazo"</formula>
    </cfRule>
    <cfRule type="expression" dxfId="83" priority="3">
      <formula>$L8="Férias Vencida"</formula>
    </cfRule>
  </conditionalFormatting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4"/>
  <sheetViews>
    <sheetView showGridLines="0" zoomScaleNormal="100" workbookViewId="0">
      <selection activeCell="C6" sqref="C6"/>
    </sheetView>
  </sheetViews>
  <sheetFormatPr defaultRowHeight="15" x14ac:dyDescent="0.25"/>
  <cols>
    <col min="1" max="1" width="2.7109375" style="8" customWidth="1"/>
    <col min="2" max="2" width="28.42578125" style="136" customWidth="1"/>
    <col min="3" max="14" width="11.7109375" style="136" customWidth="1"/>
    <col min="15" max="15" width="10.7109375" style="296" customWidth="1"/>
    <col min="16" max="16384" width="9.140625" style="296"/>
  </cols>
  <sheetData>
    <row r="1" spans="1:15" s="105" customFormat="1" ht="30" customHeight="1" x14ac:dyDescent="0.25"/>
    <row r="2" spans="1:15" s="106" customFormat="1" ht="24.95" customHeight="1" x14ac:dyDescent="0.25"/>
    <row r="3" spans="1:15" s="107" customFormat="1" ht="20.100000000000001" customHeight="1" x14ac:dyDescent="0.25"/>
    <row r="4" spans="1:15" s="290" customFormat="1" ht="21" x14ac:dyDescent="0.25">
      <c r="A4" s="34"/>
      <c r="B4" s="199" t="s">
        <v>94</v>
      </c>
      <c r="C4" s="289"/>
      <c r="D4" s="289"/>
      <c r="E4" s="289"/>
      <c r="F4" s="289"/>
      <c r="G4" s="289"/>
      <c r="H4" s="289"/>
      <c r="I4" s="289"/>
      <c r="J4" s="289"/>
      <c r="K4" s="289"/>
      <c r="L4" s="289"/>
      <c r="M4" s="289"/>
      <c r="N4" s="289"/>
    </row>
    <row r="5" spans="1:15" s="290" customFormat="1" x14ac:dyDescent="0.25">
      <c r="A5" s="34"/>
      <c r="B5" s="213"/>
      <c r="C5" s="289"/>
      <c r="D5" s="289"/>
      <c r="E5" s="289"/>
      <c r="F5" s="289"/>
      <c r="G5" s="289"/>
      <c r="H5" s="289"/>
      <c r="I5" s="289"/>
      <c r="J5" s="289"/>
      <c r="K5" s="289"/>
      <c r="L5" s="289"/>
      <c r="M5" s="289"/>
      <c r="N5" s="289"/>
    </row>
    <row r="6" spans="1:15" s="290" customFormat="1" ht="20.100000000000001" customHeight="1" x14ac:dyDescent="0.25">
      <c r="A6" s="34"/>
      <c r="B6" s="291" t="s">
        <v>164</v>
      </c>
      <c r="C6" s="306">
        <v>2023</v>
      </c>
      <c r="D6" s="289"/>
      <c r="E6" s="289"/>
      <c r="F6" s="289"/>
      <c r="G6" s="289"/>
      <c r="H6" s="289"/>
      <c r="I6" s="289"/>
      <c r="J6" s="289"/>
      <c r="K6" s="289"/>
      <c r="L6" s="289"/>
      <c r="M6" s="289"/>
      <c r="N6" s="289"/>
    </row>
    <row r="7" spans="1:15" s="290" customFormat="1" x14ac:dyDescent="0.25">
      <c r="A7" s="34"/>
      <c r="B7" s="289"/>
      <c r="C7" s="289"/>
      <c r="D7" s="289"/>
      <c r="E7" s="289"/>
      <c r="F7" s="289"/>
      <c r="G7" s="289"/>
      <c r="H7" s="289"/>
      <c r="I7" s="289"/>
      <c r="J7" s="289"/>
      <c r="K7" s="289"/>
      <c r="L7" s="289"/>
      <c r="M7" s="289"/>
      <c r="N7" s="289"/>
    </row>
    <row r="8" spans="1:15" s="290" customFormat="1" ht="15.75" x14ac:dyDescent="0.25">
      <c r="A8" s="34"/>
      <c r="B8" s="292" t="str">
        <f>"Resultados Consolidados do ASO em "&amp;$C$6</f>
        <v>Resultados Consolidados do ASO em 2023</v>
      </c>
      <c r="C8" s="289"/>
      <c r="D8" s="289"/>
      <c r="E8" s="289"/>
      <c r="F8" s="289"/>
      <c r="G8" s="289"/>
      <c r="H8" s="289"/>
      <c r="I8" s="289"/>
      <c r="J8" s="289"/>
      <c r="K8" s="289"/>
      <c r="L8" s="289"/>
      <c r="M8" s="289"/>
      <c r="N8" s="289"/>
    </row>
    <row r="9" spans="1:15" s="290" customFormat="1" hidden="1" x14ac:dyDescent="0.25">
      <c r="A9" s="3"/>
      <c r="B9" s="293"/>
      <c r="C9" s="294">
        <f ca="1">IF(C6="",DATE(YEAR(TODAY()),1,1),DATE($C$6,1,1))</f>
        <v>44927</v>
      </c>
      <c r="D9" s="295">
        <f ca="1">EOMONTH(C$9,0)+1</f>
        <v>44958</v>
      </c>
      <c r="E9" s="295">
        <f t="shared" ref="E9:O9" ca="1" si="0">EOMONTH(D$9,0)+1</f>
        <v>44986</v>
      </c>
      <c r="F9" s="295">
        <f t="shared" ca="1" si="0"/>
        <v>45017</v>
      </c>
      <c r="G9" s="295">
        <f t="shared" ca="1" si="0"/>
        <v>45047</v>
      </c>
      <c r="H9" s="295">
        <f t="shared" ca="1" si="0"/>
        <v>45078</v>
      </c>
      <c r="I9" s="295">
        <f t="shared" ca="1" si="0"/>
        <v>45108</v>
      </c>
      <c r="J9" s="295">
        <f t="shared" ca="1" si="0"/>
        <v>45139</v>
      </c>
      <c r="K9" s="295">
        <f t="shared" ca="1" si="0"/>
        <v>45170</v>
      </c>
      <c r="L9" s="295">
        <f t="shared" ca="1" si="0"/>
        <v>45200</v>
      </c>
      <c r="M9" s="295">
        <f t="shared" ca="1" si="0"/>
        <v>45231</v>
      </c>
      <c r="N9" s="295">
        <f t="shared" ca="1" si="0"/>
        <v>45261</v>
      </c>
      <c r="O9" s="295">
        <f t="shared" ca="1" si="0"/>
        <v>45292</v>
      </c>
    </row>
    <row r="10" spans="1:15" ht="21.95" customHeight="1" x14ac:dyDescent="0.25">
      <c r="B10" s="201" t="s">
        <v>57</v>
      </c>
      <c r="C10" s="201" t="s">
        <v>58</v>
      </c>
      <c r="D10" s="201" t="s">
        <v>59</v>
      </c>
      <c r="E10" s="201" t="s">
        <v>60</v>
      </c>
      <c r="F10" s="201" t="s">
        <v>61</v>
      </c>
      <c r="G10" s="201" t="s">
        <v>62</v>
      </c>
      <c r="H10" s="201" t="s">
        <v>63</v>
      </c>
      <c r="I10" s="201" t="s">
        <v>64</v>
      </c>
      <c r="J10" s="201" t="s">
        <v>65</v>
      </c>
      <c r="K10" s="201" t="s">
        <v>54</v>
      </c>
      <c r="L10" s="201" t="s">
        <v>55</v>
      </c>
      <c r="M10" s="201" t="s">
        <v>56</v>
      </c>
      <c r="N10" s="201" t="s">
        <v>66</v>
      </c>
    </row>
    <row r="11" spans="1:15" ht="21.95" customHeight="1" x14ac:dyDescent="0.25">
      <c r="B11" s="297" t="s">
        <v>165</v>
      </c>
      <c r="C11" s="298">
        <f ca="1">IFERROR(COUNTIFS(tbAso[Status],$B11,tbAso[Data de Validade],"&gt;="&amp;C$9,tbAso[Data de Validade],"&lt;"&amp;D$9),0)</f>
        <v>0</v>
      </c>
      <c r="D11" s="298">
        <f ca="1">IFERROR(COUNTIFS(tbAso[Status],$B11,tbAso[Data de Validade],"&gt;="&amp;D$9,tbAso[Data de Validade],"&lt;"&amp;E$9),0)</f>
        <v>0</v>
      </c>
      <c r="E11" s="298">
        <f ca="1">IFERROR(COUNTIFS(tbAso[Status],$B11,tbAso[Data de Validade],"&gt;="&amp;E$9,tbAso[Data de Validade],"&lt;"&amp;F$9),0)</f>
        <v>0</v>
      </c>
      <c r="F11" s="298">
        <f ca="1">IFERROR(COUNTIFS(tbAso[Status],$B11,tbAso[Data de Validade],"&gt;="&amp;F$9,tbAso[Data de Validade],"&lt;"&amp;G$9),0)</f>
        <v>0</v>
      </c>
      <c r="G11" s="298">
        <f ca="1">IFERROR(COUNTIFS(tbAso[Status],$B11,tbAso[Data de Validade],"&gt;="&amp;G$9,tbAso[Data de Validade],"&lt;"&amp;H$9),0)</f>
        <v>0</v>
      </c>
      <c r="H11" s="298">
        <f ca="1">IFERROR(COUNTIFS(tbAso[Status],$B11,tbAso[Data de Validade],"&gt;="&amp;H$9,tbAso[Data de Validade],"&lt;"&amp;I$9),0)</f>
        <v>0</v>
      </c>
      <c r="I11" s="298">
        <f ca="1">IFERROR(COUNTIFS(tbAso[Status],$B11,tbAso[Data de Validade],"&gt;="&amp;I$9,tbAso[Data de Validade],"&lt;"&amp;J$9),0)</f>
        <v>0</v>
      </c>
      <c r="J11" s="298">
        <f ca="1">IFERROR(COUNTIFS(tbAso[Status],$B11,tbAso[Data de Validade],"&gt;="&amp;J$9,tbAso[Data de Validade],"&lt;"&amp;K$9),0)</f>
        <v>0</v>
      </c>
      <c r="K11" s="298">
        <f ca="1">IFERROR(COUNTIFS(tbAso[Status],$B11,tbAso[Data de Validade],"&gt;="&amp;K$9,tbAso[Data de Validade],"&lt;"&amp;L$9),0)</f>
        <v>0</v>
      </c>
      <c r="L11" s="298">
        <f ca="1">IFERROR(COUNTIFS(tbAso[Status],$B11,tbAso[Data de Validade],"&gt;="&amp;L$9,tbAso[Data de Validade],"&lt;"&amp;M$9),0)</f>
        <v>0</v>
      </c>
      <c r="M11" s="298">
        <f ca="1">IFERROR(COUNTIFS(tbAso[Status],$B11,tbAso[Data de Validade],"&gt;="&amp;M$9,tbAso[Data de Validade],"&lt;"&amp;N$9),0)</f>
        <v>0</v>
      </c>
      <c r="N11" s="298">
        <f ca="1">IFERROR(COUNTIFS(tbAso[Status],$B11,tbAso[Data de Validade],"&gt;="&amp;N$9,tbAso[Data de Validade],"&lt;"&amp;O$9),0)</f>
        <v>0</v>
      </c>
    </row>
    <row r="12" spans="1:15" ht="21.95" customHeight="1" x14ac:dyDescent="0.25">
      <c r="B12" s="32" t="s">
        <v>40</v>
      </c>
      <c r="C12" s="298">
        <f ca="1">IFERROR(COUNTIFS(tbAso[Status],$B12,tbAso[Data de Validade],"&gt;="&amp;C$9,tbAso[Data de Validade],"&lt;"&amp;D$9),0)</f>
        <v>0</v>
      </c>
      <c r="D12" s="298">
        <f ca="1">IFERROR(COUNTIFS(tbAso[Status],$B12,tbAso[Data de Validade],"&gt;="&amp;D$9,tbAso[Data de Validade],"&lt;"&amp;E$9),0)</f>
        <v>0</v>
      </c>
      <c r="E12" s="298">
        <f ca="1">IFERROR(COUNTIFS(tbAso[Status],$B12,tbAso[Data de Validade],"&gt;="&amp;E$9,tbAso[Data de Validade],"&lt;"&amp;F$9),0)</f>
        <v>0</v>
      </c>
      <c r="F12" s="298">
        <f ca="1">IFERROR(COUNTIFS(tbAso[Status],$B12,tbAso[Data de Validade],"&gt;="&amp;F$9,tbAso[Data de Validade],"&lt;"&amp;G$9),0)</f>
        <v>0</v>
      </c>
      <c r="G12" s="298">
        <f ca="1">IFERROR(COUNTIFS(tbAso[Status],$B12,tbAso[Data de Validade],"&gt;="&amp;G$9,tbAso[Data de Validade],"&lt;"&amp;H$9),0)</f>
        <v>0</v>
      </c>
      <c r="H12" s="298">
        <f ca="1">IFERROR(COUNTIFS(tbAso[Status],$B12,tbAso[Data de Validade],"&gt;="&amp;H$9,tbAso[Data de Validade],"&lt;"&amp;I$9),0)</f>
        <v>0</v>
      </c>
      <c r="I12" s="298">
        <f ca="1">IFERROR(COUNTIFS(tbAso[Status],$B12,tbAso[Data de Validade],"&gt;="&amp;I$9,tbAso[Data de Validade],"&lt;"&amp;J$9),0)</f>
        <v>0</v>
      </c>
      <c r="J12" s="298">
        <f ca="1">IFERROR(COUNTIFS(tbAso[Status],$B12,tbAso[Data de Validade],"&gt;="&amp;J$9,tbAso[Data de Validade],"&lt;"&amp;K$9),0)</f>
        <v>0</v>
      </c>
      <c r="K12" s="298">
        <f ca="1">IFERROR(COUNTIFS(tbAso[Status],$B12,tbAso[Data de Validade],"&gt;="&amp;K$9,tbAso[Data de Validade],"&lt;"&amp;L$9),0)</f>
        <v>0</v>
      </c>
      <c r="L12" s="298">
        <f ca="1">IFERROR(COUNTIFS(tbAso[Status],$B12,tbAso[Data de Validade],"&gt;="&amp;L$9,tbAso[Data de Validade],"&lt;"&amp;M$9),0)</f>
        <v>0</v>
      </c>
      <c r="M12" s="298">
        <f ca="1">IFERROR(COUNTIFS(tbAso[Status],$B12,tbAso[Data de Validade],"&gt;="&amp;M$9,tbAso[Data de Validade],"&lt;"&amp;N$9),0)</f>
        <v>0</v>
      </c>
      <c r="N12" s="298">
        <f ca="1">IFERROR(COUNTIFS(tbAso[Status],$B12,tbAso[Data de Validade],"&gt;="&amp;N$9,tbAso[Data de Validade],"&lt;"&amp;O$9),0)</f>
        <v>0</v>
      </c>
    </row>
    <row r="13" spans="1:15" ht="21.95" customHeight="1" x14ac:dyDescent="0.25">
      <c r="B13" s="32" t="s">
        <v>166</v>
      </c>
      <c r="C13" s="298">
        <f ca="1">IFERROR(COUNTIFS(tbAso[Status],$B13,tbAso[Data de Validade],"&gt;="&amp;C$9,tbAso[Data de Validade],"&lt;"&amp;D$9),0)</f>
        <v>0</v>
      </c>
      <c r="D13" s="298">
        <f ca="1">IFERROR(COUNTIFS(tbAso[Status],$B13,tbAso[Data de Validade],"&gt;="&amp;D$9,tbAso[Data de Validade],"&lt;"&amp;E$9),0)</f>
        <v>0</v>
      </c>
      <c r="E13" s="298">
        <f ca="1">IFERROR(COUNTIFS(tbAso[Status],$B13,tbAso[Data de Validade],"&gt;="&amp;E$9,tbAso[Data de Validade],"&lt;"&amp;F$9),0)</f>
        <v>0</v>
      </c>
      <c r="F13" s="298">
        <f ca="1">IFERROR(COUNTIFS(tbAso[Status],$B13,tbAso[Data de Validade],"&gt;="&amp;F$9,tbAso[Data de Validade],"&lt;"&amp;G$9),0)</f>
        <v>0</v>
      </c>
      <c r="G13" s="298">
        <f ca="1">IFERROR(COUNTIFS(tbAso[Status],$B13,tbAso[Data de Validade],"&gt;="&amp;G$9,tbAso[Data de Validade],"&lt;"&amp;H$9),0)</f>
        <v>0</v>
      </c>
      <c r="H13" s="298">
        <f ca="1">IFERROR(COUNTIFS(tbAso[Status],$B13,tbAso[Data de Validade],"&gt;="&amp;H$9,tbAso[Data de Validade],"&lt;"&amp;I$9),0)</f>
        <v>0</v>
      </c>
      <c r="I13" s="298">
        <f ca="1">IFERROR(COUNTIFS(tbAso[Status],$B13,tbAso[Data de Validade],"&gt;="&amp;I$9,tbAso[Data de Validade],"&lt;"&amp;J$9),0)</f>
        <v>0</v>
      </c>
      <c r="J13" s="298">
        <f ca="1">IFERROR(COUNTIFS(tbAso[Status],$B13,tbAso[Data de Validade],"&gt;="&amp;J$9,tbAso[Data de Validade],"&lt;"&amp;K$9),0)</f>
        <v>0</v>
      </c>
      <c r="K13" s="298">
        <f ca="1">IFERROR(COUNTIFS(tbAso[Status],$B13,tbAso[Data de Validade],"&gt;="&amp;K$9,tbAso[Data de Validade],"&lt;"&amp;L$9),0)</f>
        <v>0</v>
      </c>
      <c r="L13" s="298">
        <f ca="1">IFERROR(COUNTIFS(tbAso[Status],$B13,tbAso[Data de Validade],"&gt;="&amp;L$9,tbAso[Data de Validade],"&lt;"&amp;M$9),0)</f>
        <v>0</v>
      </c>
      <c r="M13" s="298">
        <f ca="1">IFERROR(COUNTIFS(tbAso[Status],$B13,tbAso[Data de Validade],"&gt;="&amp;M$9,tbAso[Data de Validade],"&lt;"&amp;N$9),0)</f>
        <v>0</v>
      </c>
      <c r="N13" s="298">
        <f ca="1">IFERROR(COUNTIFS(tbAso[Status],$B13,tbAso[Data de Validade],"&gt;="&amp;N$9,tbAso[Data de Validade],"&lt;"&amp;O$9),0)</f>
        <v>0</v>
      </c>
    </row>
    <row r="15" spans="1:15" ht="15.75" x14ac:dyDescent="0.25">
      <c r="B15" s="292" t="str">
        <f>"Treinamentos Realizados em "&amp;$C$6</f>
        <v>Treinamentos Realizados em 2023</v>
      </c>
    </row>
    <row r="16" spans="1:15" ht="21.95" customHeight="1" x14ac:dyDescent="0.25">
      <c r="A16" s="299" t="s">
        <v>173</v>
      </c>
      <c r="B16" s="201" t="s">
        <v>57</v>
      </c>
      <c r="C16" s="201" t="s">
        <v>58</v>
      </c>
      <c r="D16" s="201" t="s">
        <v>59</v>
      </c>
      <c r="E16" s="201" t="s">
        <v>60</v>
      </c>
      <c r="F16" s="201" t="s">
        <v>61</v>
      </c>
      <c r="G16" s="201" t="s">
        <v>62</v>
      </c>
      <c r="H16" s="201" t="s">
        <v>63</v>
      </c>
      <c r="I16" s="201" t="s">
        <v>64</v>
      </c>
      <c r="J16" s="201" t="s">
        <v>65</v>
      </c>
      <c r="K16" s="201" t="s">
        <v>54</v>
      </c>
      <c r="L16" s="201" t="s">
        <v>55</v>
      </c>
      <c r="M16" s="201" t="s">
        <v>56</v>
      </c>
      <c r="N16" s="201" t="s">
        <v>66</v>
      </c>
    </row>
    <row r="17" spans="1:14" ht="30" customHeight="1" x14ac:dyDescent="0.25">
      <c r="A17" s="299">
        <f t="shared" ref="A17:A26" ca="1" si="1">SUM(C17:N17)</f>
        <v>0</v>
      </c>
      <c r="B17" s="32" t="str">
        <f>CadTrei!C8</f>
        <v>Reciclagem De Formação De Vigilantes</v>
      </c>
      <c r="C17" s="206">
        <f ca="1">IFERROR(COUNTIFS(tbLanTreinamentos[Treinamento],$B17,tbLanTreinamentos[Data do Treinamento],"&gt;="&amp;C$9,tbLanTreinamentos[Data do Treinamento],"&lt;"&amp;D$9),0)</f>
        <v>0</v>
      </c>
      <c r="D17" s="206">
        <f ca="1">IFERROR(COUNTIFS(tbLanTreinamentos[Treinamento],$B17,tbLanTreinamentos[Data do Treinamento],"&gt;="&amp;D$9,tbLanTreinamentos[Data do Treinamento],"&lt;"&amp;E$9),0)</f>
        <v>0</v>
      </c>
      <c r="E17" s="206">
        <f ca="1">IFERROR(COUNTIFS(tbLanTreinamentos[Treinamento],$B17,tbLanTreinamentos[Data do Treinamento],"&gt;="&amp;E$9,tbLanTreinamentos[Data do Treinamento],"&lt;"&amp;F$9),0)</f>
        <v>0</v>
      </c>
      <c r="F17" s="206">
        <f ca="1">IFERROR(COUNTIFS(tbLanTreinamentos[Treinamento],$B17,tbLanTreinamentos[Data do Treinamento],"&gt;="&amp;F$9,tbLanTreinamentos[Data do Treinamento],"&lt;"&amp;G$9),0)</f>
        <v>0</v>
      </c>
      <c r="G17" s="206">
        <f ca="1">IFERROR(COUNTIFS(tbLanTreinamentos[Treinamento],$B17,tbLanTreinamentos[Data do Treinamento],"&gt;="&amp;G$9,tbLanTreinamentos[Data do Treinamento],"&lt;"&amp;H$9),0)</f>
        <v>0</v>
      </c>
      <c r="H17" s="206">
        <f ca="1">IFERROR(COUNTIFS(tbLanTreinamentos[Treinamento],$B17,tbLanTreinamentos[Data do Treinamento],"&gt;="&amp;H$9,tbLanTreinamentos[Data do Treinamento],"&lt;"&amp;I$9),0)</f>
        <v>0</v>
      </c>
      <c r="I17" s="206">
        <f ca="1">IFERROR(COUNTIFS(tbLanTreinamentos[Treinamento],$B17,tbLanTreinamentos[Data do Treinamento],"&gt;="&amp;I$9,tbLanTreinamentos[Data do Treinamento],"&lt;"&amp;J$9),0)</f>
        <v>0</v>
      </c>
      <c r="J17" s="206">
        <f ca="1">IFERROR(COUNTIFS(tbLanTreinamentos[Treinamento],$B17,tbLanTreinamentos[Data do Treinamento],"&gt;="&amp;J$9,tbLanTreinamentos[Data do Treinamento],"&lt;"&amp;K$9),0)</f>
        <v>0</v>
      </c>
      <c r="K17" s="206">
        <f ca="1">IFERROR(COUNTIFS(tbLanTreinamentos[Treinamento],$B17,tbLanTreinamentos[Data do Treinamento],"&gt;="&amp;K$9,tbLanTreinamentos[Data do Treinamento],"&lt;"&amp;L$9),0)</f>
        <v>0</v>
      </c>
      <c r="L17" s="206">
        <f ca="1">IFERROR(COUNTIFS(tbLanTreinamentos[Treinamento],$B17,tbLanTreinamentos[Data do Treinamento],"&gt;="&amp;L$9,tbLanTreinamentos[Data do Treinamento],"&lt;"&amp;M$9),0)</f>
        <v>0</v>
      </c>
      <c r="M17" s="206">
        <f ca="1">IFERROR(COUNTIFS(tbLanTreinamentos[Treinamento],$B17,tbLanTreinamentos[Data do Treinamento],"&gt;="&amp;M$9,tbLanTreinamentos[Data do Treinamento],"&lt;"&amp;N$9),0)</f>
        <v>0</v>
      </c>
      <c r="N17" s="206">
        <f ca="1">IFERROR(COUNTIFS(tbLanTreinamentos[Treinamento],$B17,tbLanTreinamentos[Data do Treinamento],"&gt;="&amp;N$9,tbLanTreinamentos[Data do Treinamento],"&lt;"&amp;O$9),0)</f>
        <v>0</v>
      </c>
    </row>
    <row r="18" spans="1:14" ht="30" customHeight="1" x14ac:dyDescent="0.25">
      <c r="A18" s="299">
        <f t="shared" ca="1" si="1"/>
        <v>0</v>
      </c>
      <c r="B18" s="32" t="str">
        <f>CadTrei!C9</f>
        <v>Reciclagem De Transporte De Valores</v>
      </c>
      <c r="C18" s="206">
        <f ca="1">IFERROR(COUNTIFS(tbLanTreinamentos[Treinamento],$B18,tbLanTreinamentos[Data do Treinamento],"&gt;="&amp;C$9,tbLanTreinamentos[Data do Treinamento],"&lt;"&amp;D$9),0)</f>
        <v>0</v>
      </c>
      <c r="D18" s="206">
        <f ca="1">IFERROR(COUNTIFS(tbLanTreinamentos[Treinamento],$B18,tbLanTreinamentos[Data do Treinamento],"&gt;="&amp;D$9,tbLanTreinamentos[Data do Treinamento],"&lt;"&amp;E$9),0)</f>
        <v>0</v>
      </c>
      <c r="E18" s="206">
        <f ca="1">IFERROR(COUNTIFS(tbLanTreinamentos[Treinamento],$B18,tbLanTreinamentos[Data do Treinamento],"&gt;="&amp;E$9,tbLanTreinamentos[Data do Treinamento],"&lt;"&amp;F$9),0)</f>
        <v>0</v>
      </c>
      <c r="F18" s="206">
        <f ca="1">IFERROR(COUNTIFS(tbLanTreinamentos[Treinamento],$B18,tbLanTreinamentos[Data do Treinamento],"&gt;="&amp;F$9,tbLanTreinamentos[Data do Treinamento],"&lt;"&amp;G$9),0)</f>
        <v>0</v>
      </c>
      <c r="G18" s="206">
        <f ca="1">IFERROR(COUNTIFS(tbLanTreinamentos[Treinamento],$B18,tbLanTreinamentos[Data do Treinamento],"&gt;="&amp;G$9,tbLanTreinamentos[Data do Treinamento],"&lt;"&amp;H$9),0)</f>
        <v>0</v>
      </c>
      <c r="H18" s="206">
        <f ca="1">IFERROR(COUNTIFS(tbLanTreinamentos[Treinamento],$B18,tbLanTreinamentos[Data do Treinamento],"&gt;="&amp;H$9,tbLanTreinamentos[Data do Treinamento],"&lt;"&amp;I$9),0)</f>
        <v>0</v>
      </c>
      <c r="I18" s="206">
        <f ca="1">IFERROR(COUNTIFS(tbLanTreinamentos[Treinamento],$B18,tbLanTreinamentos[Data do Treinamento],"&gt;="&amp;I$9,tbLanTreinamentos[Data do Treinamento],"&lt;"&amp;J$9),0)</f>
        <v>0</v>
      </c>
      <c r="J18" s="206">
        <f ca="1">IFERROR(COUNTIFS(tbLanTreinamentos[Treinamento],$B18,tbLanTreinamentos[Data do Treinamento],"&gt;="&amp;J$9,tbLanTreinamentos[Data do Treinamento],"&lt;"&amp;K$9),0)</f>
        <v>0</v>
      </c>
      <c r="K18" s="206">
        <f ca="1">IFERROR(COUNTIFS(tbLanTreinamentos[Treinamento],$B18,tbLanTreinamentos[Data do Treinamento],"&gt;="&amp;K$9,tbLanTreinamentos[Data do Treinamento],"&lt;"&amp;L$9),0)</f>
        <v>0</v>
      </c>
      <c r="L18" s="206">
        <f ca="1">IFERROR(COUNTIFS(tbLanTreinamentos[Treinamento],$B18,tbLanTreinamentos[Data do Treinamento],"&gt;="&amp;L$9,tbLanTreinamentos[Data do Treinamento],"&lt;"&amp;M$9),0)</f>
        <v>0</v>
      </c>
      <c r="M18" s="206">
        <f ca="1">IFERROR(COUNTIFS(tbLanTreinamentos[Treinamento],$B18,tbLanTreinamentos[Data do Treinamento],"&gt;="&amp;M$9,tbLanTreinamentos[Data do Treinamento],"&lt;"&amp;N$9),0)</f>
        <v>0</v>
      </c>
      <c r="N18" s="206">
        <f ca="1">IFERROR(COUNTIFS(tbLanTreinamentos[Treinamento],$B18,tbLanTreinamentos[Data do Treinamento],"&gt;="&amp;N$9,tbLanTreinamentos[Data do Treinamento],"&lt;"&amp;O$9),0)</f>
        <v>0</v>
      </c>
    </row>
    <row r="19" spans="1:14" ht="30" customHeight="1" x14ac:dyDescent="0.25">
      <c r="A19" s="299">
        <f t="shared" ca="1" si="1"/>
        <v>0</v>
      </c>
      <c r="B19" s="32" t="str">
        <f>CadTrei!C10</f>
        <v>Reciclagem De Extensão Em Escolta Armada</v>
      </c>
      <c r="C19" s="206">
        <f ca="1">IFERROR(COUNTIFS(tbLanTreinamentos[Treinamento],$B19,tbLanTreinamentos[Data do Treinamento],"&gt;="&amp;C$9,tbLanTreinamentos[Data do Treinamento],"&lt;"&amp;D$9),0)</f>
        <v>0</v>
      </c>
      <c r="D19" s="206">
        <f ca="1">IFERROR(COUNTIFS(tbLanTreinamentos[Treinamento],$B19,tbLanTreinamentos[Data do Treinamento],"&gt;="&amp;D$9,tbLanTreinamentos[Data do Treinamento],"&lt;"&amp;E$9),0)</f>
        <v>0</v>
      </c>
      <c r="E19" s="206">
        <f ca="1">IFERROR(COUNTIFS(tbLanTreinamentos[Treinamento],$B19,tbLanTreinamentos[Data do Treinamento],"&gt;="&amp;E$9,tbLanTreinamentos[Data do Treinamento],"&lt;"&amp;F$9),0)</f>
        <v>0</v>
      </c>
      <c r="F19" s="206">
        <f ca="1">IFERROR(COUNTIFS(tbLanTreinamentos[Treinamento],$B19,tbLanTreinamentos[Data do Treinamento],"&gt;="&amp;F$9,tbLanTreinamentos[Data do Treinamento],"&lt;"&amp;G$9),0)</f>
        <v>0</v>
      </c>
      <c r="G19" s="206">
        <f ca="1">IFERROR(COUNTIFS(tbLanTreinamentos[Treinamento],$B19,tbLanTreinamentos[Data do Treinamento],"&gt;="&amp;G$9,tbLanTreinamentos[Data do Treinamento],"&lt;"&amp;H$9),0)</f>
        <v>0</v>
      </c>
      <c r="H19" s="206">
        <f ca="1">IFERROR(COUNTIFS(tbLanTreinamentos[Treinamento],$B19,tbLanTreinamentos[Data do Treinamento],"&gt;="&amp;H$9,tbLanTreinamentos[Data do Treinamento],"&lt;"&amp;I$9),0)</f>
        <v>0</v>
      </c>
      <c r="I19" s="206">
        <f ca="1">IFERROR(COUNTIFS(tbLanTreinamentos[Treinamento],$B19,tbLanTreinamentos[Data do Treinamento],"&gt;="&amp;I$9,tbLanTreinamentos[Data do Treinamento],"&lt;"&amp;J$9),0)</f>
        <v>0</v>
      </c>
      <c r="J19" s="206">
        <f ca="1">IFERROR(COUNTIFS(tbLanTreinamentos[Treinamento],$B19,tbLanTreinamentos[Data do Treinamento],"&gt;="&amp;J$9,tbLanTreinamentos[Data do Treinamento],"&lt;"&amp;K$9),0)</f>
        <v>0</v>
      </c>
      <c r="K19" s="206">
        <f ca="1">IFERROR(COUNTIFS(tbLanTreinamentos[Treinamento],$B19,tbLanTreinamentos[Data do Treinamento],"&gt;="&amp;K$9,tbLanTreinamentos[Data do Treinamento],"&lt;"&amp;L$9),0)</f>
        <v>0</v>
      </c>
      <c r="L19" s="206">
        <f ca="1">IFERROR(COUNTIFS(tbLanTreinamentos[Treinamento],$B19,tbLanTreinamentos[Data do Treinamento],"&gt;="&amp;L$9,tbLanTreinamentos[Data do Treinamento],"&lt;"&amp;M$9),0)</f>
        <v>0</v>
      </c>
      <c r="M19" s="206">
        <f ca="1">IFERROR(COUNTIFS(tbLanTreinamentos[Treinamento],$B19,tbLanTreinamentos[Data do Treinamento],"&gt;="&amp;M$9,tbLanTreinamentos[Data do Treinamento],"&lt;"&amp;N$9),0)</f>
        <v>0</v>
      </c>
      <c r="N19" s="206">
        <f ca="1">IFERROR(COUNTIFS(tbLanTreinamentos[Treinamento],$B19,tbLanTreinamentos[Data do Treinamento],"&gt;="&amp;N$9,tbLanTreinamentos[Data do Treinamento],"&lt;"&amp;O$9),0)</f>
        <v>0</v>
      </c>
    </row>
    <row r="20" spans="1:14" ht="30" customHeight="1" x14ac:dyDescent="0.25">
      <c r="A20" s="299">
        <f t="shared" ca="1" si="1"/>
        <v>0</v>
      </c>
      <c r="B20" s="32" t="str">
        <f>CadTrei!C11</f>
        <v>Reciclagem Em Segurança Pessoal Privada</v>
      </c>
      <c r="C20" s="206">
        <f ca="1">IFERROR(COUNTIFS(tbLanTreinamentos[Treinamento],$B20,tbLanTreinamentos[Data do Treinamento],"&gt;="&amp;C$9,tbLanTreinamentos[Data do Treinamento],"&lt;"&amp;D$9),0)</f>
        <v>0</v>
      </c>
      <c r="D20" s="206">
        <f ca="1">IFERROR(COUNTIFS(tbLanTreinamentos[Treinamento],$B20,tbLanTreinamentos[Data do Treinamento],"&gt;="&amp;D$9,tbLanTreinamentos[Data do Treinamento],"&lt;"&amp;E$9),0)</f>
        <v>0</v>
      </c>
      <c r="E20" s="206">
        <f ca="1">IFERROR(COUNTIFS(tbLanTreinamentos[Treinamento],$B20,tbLanTreinamentos[Data do Treinamento],"&gt;="&amp;E$9,tbLanTreinamentos[Data do Treinamento],"&lt;"&amp;F$9),0)</f>
        <v>0</v>
      </c>
      <c r="F20" s="206">
        <f ca="1">IFERROR(COUNTIFS(tbLanTreinamentos[Treinamento],$B20,tbLanTreinamentos[Data do Treinamento],"&gt;="&amp;F$9,tbLanTreinamentos[Data do Treinamento],"&lt;"&amp;G$9),0)</f>
        <v>0</v>
      </c>
      <c r="G20" s="206">
        <f ca="1">IFERROR(COUNTIFS(tbLanTreinamentos[Treinamento],$B20,tbLanTreinamentos[Data do Treinamento],"&gt;="&amp;G$9,tbLanTreinamentos[Data do Treinamento],"&lt;"&amp;H$9),0)</f>
        <v>0</v>
      </c>
      <c r="H20" s="206">
        <f ca="1">IFERROR(COUNTIFS(tbLanTreinamentos[Treinamento],$B20,tbLanTreinamentos[Data do Treinamento],"&gt;="&amp;H$9,tbLanTreinamentos[Data do Treinamento],"&lt;"&amp;I$9),0)</f>
        <v>0</v>
      </c>
      <c r="I20" s="206">
        <f ca="1">IFERROR(COUNTIFS(tbLanTreinamentos[Treinamento],$B20,tbLanTreinamentos[Data do Treinamento],"&gt;="&amp;I$9,tbLanTreinamentos[Data do Treinamento],"&lt;"&amp;J$9),0)</f>
        <v>0</v>
      </c>
      <c r="J20" s="206">
        <f ca="1">IFERROR(COUNTIFS(tbLanTreinamentos[Treinamento],$B20,tbLanTreinamentos[Data do Treinamento],"&gt;="&amp;J$9,tbLanTreinamentos[Data do Treinamento],"&lt;"&amp;K$9),0)</f>
        <v>0</v>
      </c>
      <c r="K20" s="206">
        <f ca="1">IFERROR(COUNTIFS(tbLanTreinamentos[Treinamento],$B20,tbLanTreinamentos[Data do Treinamento],"&gt;="&amp;K$9,tbLanTreinamentos[Data do Treinamento],"&lt;"&amp;L$9),0)</f>
        <v>0</v>
      </c>
      <c r="L20" s="206">
        <f ca="1">IFERROR(COUNTIFS(tbLanTreinamentos[Treinamento],$B20,tbLanTreinamentos[Data do Treinamento],"&gt;="&amp;L$9,tbLanTreinamentos[Data do Treinamento],"&lt;"&amp;M$9),0)</f>
        <v>0</v>
      </c>
      <c r="M20" s="206">
        <f ca="1">IFERROR(COUNTIFS(tbLanTreinamentos[Treinamento],$B20,tbLanTreinamentos[Data do Treinamento],"&gt;="&amp;M$9,tbLanTreinamentos[Data do Treinamento],"&lt;"&amp;N$9),0)</f>
        <v>0</v>
      </c>
      <c r="N20" s="206">
        <f ca="1">IFERROR(COUNTIFS(tbLanTreinamentos[Treinamento],$B20,tbLanTreinamentos[Data do Treinamento],"&gt;="&amp;N$9,tbLanTreinamentos[Data do Treinamento],"&lt;"&amp;O$9),0)</f>
        <v>0</v>
      </c>
    </row>
    <row r="21" spans="1:14" ht="30" customHeight="1" x14ac:dyDescent="0.25">
      <c r="A21" s="299">
        <f t="shared" ca="1" si="1"/>
        <v>0</v>
      </c>
      <c r="B21" s="32">
        <f>CadTrei!C12</f>
        <v>0</v>
      </c>
      <c r="C21" s="206">
        <f ca="1">IFERROR(COUNTIFS(tbLanTreinamentos[Treinamento],$B21,tbLanTreinamentos[Data do Treinamento],"&gt;="&amp;C$9,tbLanTreinamentos[Data do Treinamento],"&lt;"&amp;D$9),0)</f>
        <v>0</v>
      </c>
      <c r="D21" s="206">
        <f ca="1">IFERROR(COUNTIFS(tbLanTreinamentos[Treinamento],$B21,tbLanTreinamentos[Data do Treinamento],"&gt;="&amp;D$9,tbLanTreinamentos[Data do Treinamento],"&lt;"&amp;E$9),0)</f>
        <v>0</v>
      </c>
      <c r="E21" s="206">
        <f ca="1">IFERROR(COUNTIFS(tbLanTreinamentos[Treinamento],$B21,tbLanTreinamentos[Data do Treinamento],"&gt;="&amp;E$9,tbLanTreinamentos[Data do Treinamento],"&lt;"&amp;F$9),0)</f>
        <v>0</v>
      </c>
      <c r="F21" s="206">
        <f ca="1">IFERROR(COUNTIFS(tbLanTreinamentos[Treinamento],$B21,tbLanTreinamentos[Data do Treinamento],"&gt;="&amp;F$9,tbLanTreinamentos[Data do Treinamento],"&lt;"&amp;G$9),0)</f>
        <v>0</v>
      </c>
      <c r="G21" s="206">
        <f ca="1">IFERROR(COUNTIFS(tbLanTreinamentos[Treinamento],$B21,tbLanTreinamentos[Data do Treinamento],"&gt;="&amp;G$9,tbLanTreinamentos[Data do Treinamento],"&lt;"&amp;H$9),0)</f>
        <v>0</v>
      </c>
      <c r="H21" s="206">
        <f ca="1">IFERROR(COUNTIFS(tbLanTreinamentos[Treinamento],$B21,tbLanTreinamentos[Data do Treinamento],"&gt;="&amp;H$9,tbLanTreinamentos[Data do Treinamento],"&lt;"&amp;I$9),0)</f>
        <v>0</v>
      </c>
      <c r="I21" s="206">
        <f ca="1">IFERROR(COUNTIFS(tbLanTreinamentos[Treinamento],$B21,tbLanTreinamentos[Data do Treinamento],"&gt;="&amp;I$9,tbLanTreinamentos[Data do Treinamento],"&lt;"&amp;J$9),0)</f>
        <v>0</v>
      </c>
      <c r="J21" s="206">
        <f ca="1">IFERROR(COUNTIFS(tbLanTreinamentos[Treinamento],$B21,tbLanTreinamentos[Data do Treinamento],"&gt;="&amp;J$9,tbLanTreinamentos[Data do Treinamento],"&lt;"&amp;K$9),0)</f>
        <v>0</v>
      </c>
      <c r="K21" s="206">
        <f ca="1">IFERROR(COUNTIFS(tbLanTreinamentos[Treinamento],$B21,tbLanTreinamentos[Data do Treinamento],"&gt;="&amp;K$9,tbLanTreinamentos[Data do Treinamento],"&lt;"&amp;L$9),0)</f>
        <v>0</v>
      </c>
      <c r="L21" s="206">
        <f ca="1">IFERROR(COUNTIFS(tbLanTreinamentos[Treinamento],$B21,tbLanTreinamentos[Data do Treinamento],"&gt;="&amp;L$9,tbLanTreinamentos[Data do Treinamento],"&lt;"&amp;M$9),0)</f>
        <v>0</v>
      </c>
      <c r="M21" s="206">
        <f ca="1">IFERROR(COUNTIFS(tbLanTreinamentos[Treinamento],$B21,tbLanTreinamentos[Data do Treinamento],"&gt;="&amp;M$9,tbLanTreinamentos[Data do Treinamento],"&lt;"&amp;N$9),0)</f>
        <v>0</v>
      </c>
      <c r="N21" s="206">
        <f ca="1">IFERROR(COUNTIFS(tbLanTreinamentos[Treinamento],$B21,tbLanTreinamentos[Data do Treinamento],"&gt;="&amp;N$9,tbLanTreinamentos[Data do Treinamento],"&lt;"&amp;O$9),0)</f>
        <v>0</v>
      </c>
    </row>
    <row r="22" spans="1:14" ht="30" customHeight="1" x14ac:dyDescent="0.25">
      <c r="A22" s="299">
        <f t="shared" ca="1" si="1"/>
        <v>0</v>
      </c>
      <c r="B22" s="32">
        <f>CadTrei!C13</f>
        <v>0</v>
      </c>
      <c r="C22" s="206">
        <f ca="1">IFERROR(COUNTIFS(tbLanTreinamentos[Treinamento],$B22,tbLanTreinamentos[Data do Treinamento],"&gt;="&amp;C$9,tbLanTreinamentos[Data do Treinamento],"&lt;"&amp;D$9),0)</f>
        <v>0</v>
      </c>
      <c r="D22" s="206">
        <f ca="1">IFERROR(COUNTIFS(tbLanTreinamentos[Treinamento],$B22,tbLanTreinamentos[Data do Treinamento],"&gt;="&amp;D$9,tbLanTreinamentos[Data do Treinamento],"&lt;"&amp;E$9),0)</f>
        <v>0</v>
      </c>
      <c r="E22" s="206">
        <f ca="1">IFERROR(COUNTIFS(tbLanTreinamentos[Treinamento],$B22,tbLanTreinamentos[Data do Treinamento],"&gt;="&amp;E$9,tbLanTreinamentos[Data do Treinamento],"&lt;"&amp;F$9),0)</f>
        <v>0</v>
      </c>
      <c r="F22" s="206">
        <f ca="1">IFERROR(COUNTIFS(tbLanTreinamentos[Treinamento],$B22,tbLanTreinamentos[Data do Treinamento],"&gt;="&amp;F$9,tbLanTreinamentos[Data do Treinamento],"&lt;"&amp;G$9),0)</f>
        <v>0</v>
      </c>
      <c r="G22" s="206">
        <f ca="1">IFERROR(COUNTIFS(tbLanTreinamentos[Treinamento],$B22,tbLanTreinamentos[Data do Treinamento],"&gt;="&amp;G$9,tbLanTreinamentos[Data do Treinamento],"&lt;"&amp;H$9),0)</f>
        <v>0</v>
      </c>
      <c r="H22" s="206">
        <f ca="1">IFERROR(COUNTIFS(tbLanTreinamentos[Treinamento],$B22,tbLanTreinamentos[Data do Treinamento],"&gt;="&amp;H$9,tbLanTreinamentos[Data do Treinamento],"&lt;"&amp;I$9),0)</f>
        <v>0</v>
      </c>
      <c r="I22" s="206">
        <f ca="1">IFERROR(COUNTIFS(tbLanTreinamentos[Treinamento],$B22,tbLanTreinamentos[Data do Treinamento],"&gt;="&amp;I$9,tbLanTreinamentos[Data do Treinamento],"&lt;"&amp;J$9),0)</f>
        <v>0</v>
      </c>
      <c r="J22" s="206">
        <f ca="1">IFERROR(COUNTIFS(tbLanTreinamentos[Treinamento],$B22,tbLanTreinamentos[Data do Treinamento],"&gt;="&amp;J$9,tbLanTreinamentos[Data do Treinamento],"&lt;"&amp;K$9),0)</f>
        <v>0</v>
      </c>
      <c r="K22" s="206">
        <f ca="1">IFERROR(COUNTIFS(tbLanTreinamentos[Treinamento],$B22,tbLanTreinamentos[Data do Treinamento],"&gt;="&amp;K$9,tbLanTreinamentos[Data do Treinamento],"&lt;"&amp;L$9),0)</f>
        <v>0</v>
      </c>
      <c r="L22" s="206">
        <f ca="1">IFERROR(COUNTIFS(tbLanTreinamentos[Treinamento],$B22,tbLanTreinamentos[Data do Treinamento],"&gt;="&amp;L$9,tbLanTreinamentos[Data do Treinamento],"&lt;"&amp;M$9),0)</f>
        <v>0</v>
      </c>
      <c r="M22" s="206">
        <f ca="1">IFERROR(COUNTIFS(tbLanTreinamentos[Treinamento],$B22,tbLanTreinamentos[Data do Treinamento],"&gt;="&amp;M$9,tbLanTreinamentos[Data do Treinamento],"&lt;"&amp;N$9),0)</f>
        <v>0</v>
      </c>
      <c r="N22" s="206">
        <f ca="1">IFERROR(COUNTIFS(tbLanTreinamentos[Treinamento],$B22,tbLanTreinamentos[Data do Treinamento],"&gt;="&amp;N$9,tbLanTreinamentos[Data do Treinamento],"&lt;"&amp;O$9),0)</f>
        <v>0</v>
      </c>
    </row>
    <row r="23" spans="1:14" ht="30" customHeight="1" x14ac:dyDescent="0.25">
      <c r="A23" s="299">
        <f t="shared" ca="1" si="1"/>
        <v>0</v>
      </c>
      <c r="B23" s="32">
        <f>CadTrei!C14</f>
        <v>0</v>
      </c>
      <c r="C23" s="206">
        <f ca="1">IFERROR(COUNTIFS(tbLanTreinamentos[Treinamento],$B23,tbLanTreinamentos[Data do Treinamento],"&gt;="&amp;C$9,tbLanTreinamentos[Data do Treinamento],"&lt;"&amp;D$9),0)</f>
        <v>0</v>
      </c>
      <c r="D23" s="206">
        <f ca="1">IFERROR(COUNTIFS(tbLanTreinamentos[Treinamento],$B23,tbLanTreinamentos[Data do Treinamento],"&gt;="&amp;D$9,tbLanTreinamentos[Data do Treinamento],"&lt;"&amp;E$9),0)</f>
        <v>0</v>
      </c>
      <c r="E23" s="206">
        <f ca="1">IFERROR(COUNTIFS(tbLanTreinamentos[Treinamento],$B23,tbLanTreinamentos[Data do Treinamento],"&gt;="&amp;E$9,tbLanTreinamentos[Data do Treinamento],"&lt;"&amp;F$9),0)</f>
        <v>0</v>
      </c>
      <c r="F23" s="206">
        <f ca="1">IFERROR(COUNTIFS(tbLanTreinamentos[Treinamento],$B23,tbLanTreinamentos[Data do Treinamento],"&gt;="&amp;F$9,tbLanTreinamentos[Data do Treinamento],"&lt;"&amp;G$9),0)</f>
        <v>0</v>
      </c>
      <c r="G23" s="206">
        <f ca="1">IFERROR(COUNTIFS(tbLanTreinamentos[Treinamento],$B23,tbLanTreinamentos[Data do Treinamento],"&gt;="&amp;G$9,tbLanTreinamentos[Data do Treinamento],"&lt;"&amp;H$9),0)</f>
        <v>0</v>
      </c>
      <c r="H23" s="206">
        <f ca="1">IFERROR(COUNTIFS(tbLanTreinamentos[Treinamento],$B23,tbLanTreinamentos[Data do Treinamento],"&gt;="&amp;H$9,tbLanTreinamentos[Data do Treinamento],"&lt;"&amp;I$9),0)</f>
        <v>0</v>
      </c>
      <c r="I23" s="206">
        <f ca="1">IFERROR(COUNTIFS(tbLanTreinamentos[Treinamento],$B23,tbLanTreinamentos[Data do Treinamento],"&gt;="&amp;I$9,tbLanTreinamentos[Data do Treinamento],"&lt;"&amp;J$9),0)</f>
        <v>0</v>
      </c>
      <c r="J23" s="206">
        <f ca="1">IFERROR(COUNTIFS(tbLanTreinamentos[Treinamento],$B23,tbLanTreinamentos[Data do Treinamento],"&gt;="&amp;J$9,tbLanTreinamentos[Data do Treinamento],"&lt;"&amp;K$9),0)</f>
        <v>0</v>
      </c>
      <c r="K23" s="206">
        <f ca="1">IFERROR(COUNTIFS(tbLanTreinamentos[Treinamento],$B23,tbLanTreinamentos[Data do Treinamento],"&gt;="&amp;K$9,tbLanTreinamentos[Data do Treinamento],"&lt;"&amp;L$9),0)</f>
        <v>0</v>
      </c>
      <c r="L23" s="206">
        <f ca="1">IFERROR(COUNTIFS(tbLanTreinamentos[Treinamento],$B23,tbLanTreinamentos[Data do Treinamento],"&gt;="&amp;L$9,tbLanTreinamentos[Data do Treinamento],"&lt;"&amp;M$9),0)</f>
        <v>0</v>
      </c>
      <c r="M23" s="206">
        <f ca="1">IFERROR(COUNTIFS(tbLanTreinamentos[Treinamento],$B23,tbLanTreinamentos[Data do Treinamento],"&gt;="&amp;M$9,tbLanTreinamentos[Data do Treinamento],"&lt;"&amp;N$9),0)</f>
        <v>0</v>
      </c>
      <c r="N23" s="206">
        <f ca="1">IFERROR(COUNTIFS(tbLanTreinamentos[Treinamento],$B23,tbLanTreinamentos[Data do Treinamento],"&gt;="&amp;N$9,tbLanTreinamentos[Data do Treinamento],"&lt;"&amp;O$9),0)</f>
        <v>0</v>
      </c>
    </row>
    <row r="24" spans="1:14" ht="30" customHeight="1" x14ac:dyDescent="0.25">
      <c r="A24" s="299">
        <f t="shared" ca="1" si="1"/>
        <v>0</v>
      </c>
      <c r="B24" s="32">
        <f>CadTrei!C15</f>
        <v>0</v>
      </c>
      <c r="C24" s="206">
        <f ca="1">IFERROR(COUNTIFS(tbLanTreinamentos[Treinamento],$B24,tbLanTreinamentos[Data do Treinamento],"&gt;="&amp;C$9,tbLanTreinamentos[Data do Treinamento],"&lt;"&amp;D$9),0)</f>
        <v>0</v>
      </c>
      <c r="D24" s="206">
        <f ca="1">IFERROR(COUNTIFS(tbLanTreinamentos[Treinamento],$B24,tbLanTreinamentos[Data do Treinamento],"&gt;="&amp;D$9,tbLanTreinamentos[Data do Treinamento],"&lt;"&amp;E$9),0)</f>
        <v>0</v>
      </c>
      <c r="E24" s="206">
        <f ca="1">IFERROR(COUNTIFS(tbLanTreinamentos[Treinamento],$B24,tbLanTreinamentos[Data do Treinamento],"&gt;="&amp;E$9,tbLanTreinamentos[Data do Treinamento],"&lt;"&amp;F$9),0)</f>
        <v>0</v>
      </c>
      <c r="F24" s="206">
        <f ca="1">IFERROR(COUNTIFS(tbLanTreinamentos[Treinamento],$B24,tbLanTreinamentos[Data do Treinamento],"&gt;="&amp;F$9,tbLanTreinamentos[Data do Treinamento],"&lt;"&amp;G$9),0)</f>
        <v>0</v>
      </c>
      <c r="G24" s="206">
        <f ca="1">IFERROR(COUNTIFS(tbLanTreinamentos[Treinamento],$B24,tbLanTreinamentos[Data do Treinamento],"&gt;="&amp;G$9,tbLanTreinamentos[Data do Treinamento],"&lt;"&amp;H$9),0)</f>
        <v>0</v>
      </c>
      <c r="H24" s="206">
        <f ca="1">IFERROR(COUNTIFS(tbLanTreinamentos[Treinamento],$B24,tbLanTreinamentos[Data do Treinamento],"&gt;="&amp;H$9,tbLanTreinamentos[Data do Treinamento],"&lt;"&amp;I$9),0)</f>
        <v>0</v>
      </c>
      <c r="I24" s="206">
        <f ca="1">IFERROR(COUNTIFS(tbLanTreinamentos[Treinamento],$B24,tbLanTreinamentos[Data do Treinamento],"&gt;="&amp;I$9,tbLanTreinamentos[Data do Treinamento],"&lt;"&amp;J$9),0)</f>
        <v>0</v>
      </c>
      <c r="J24" s="206">
        <f ca="1">IFERROR(COUNTIFS(tbLanTreinamentos[Treinamento],$B24,tbLanTreinamentos[Data do Treinamento],"&gt;="&amp;J$9,tbLanTreinamentos[Data do Treinamento],"&lt;"&amp;K$9),0)</f>
        <v>0</v>
      </c>
      <c r="K24" s="206">
        <f ca="1">IFERROR(COUNTIFS(tbLanTreinamentos[Treinamento],$B24,tbLanTreinamentos[Data do Treinamento],"&gt;="&amp;K$9,tbLanTreinamentos[Data do Treinamento],"&lt;"&amp;L$9),0)</f>
        <v>0</v>
      </c>
      <c r="L24" s="206">
        <f ca="1">IFERROR(COUNTIFS(tbLanTreinamentos[Treinamento],$B24,tbLanTreinamentos[Data do Treinamento],"&gt;="&amp;L$9,tbLanTreinamentos[Data do Treinamento],"&lt;"&amp;M$9),0)</f>
        <v>0</v>
      </c>
      <c r="M24" s="206">
        <f ca="1">IFERROR(COUNTIFS(tbLanTreinamentos[Treinamento],$B24,tbLanTreinamentos[Data do Treinamento],"&gt;="&amp;M$9,tbLanTreinamentos[Data do Treinamento],"&lt;"&amp;N$9),0)</f>
        <v>0</v>
      </c>
      <c r="N24" s="206">
        <f ca="1">IFERROR(COUNTIFS(tbLanTreinamentos[Treinamento],$B24,tbLanTreinamentos[Data do Treinamento],"&gt;="&amp;N$9,tbLanTreinamentos[Data do Treinamento],"&lt;"&amp;O$9),0)</f>
        <v>0</v>
      </c>
    </row>
    <row r="25" spans="1:14" ht="30" customHeight="1" x14ac:dyDescent="0.25">
      <c r="A25" s="299">
        <f t="shared" ca="1" si="1"/>
        <v>0</v>
      </c>
      <c r="B25" s="32">
        <f>CadTrei!C16</f>
        <v>0</v>
      </c>
      <c r="C25" s="206">
        <f ca="1">IFERROR(COUNTIFS(tbLanTreinamentos[Treinamento],$B25,tbLanTreinamentos[Data do Treinamento],"&gt;="&amp;C$9,tbLanTreinamentos[Data do Treinamento],"&lt;"&amp;D$9),0)</f>
        <v>0</v>
      </c>
      <c r="D25" s="206">
        <f ca="1">IFERROR(COUNTIFS(tbLanTreinamentos[Treinamento],$B25,tbLanTreinamentos[Data do Treinamento],"&gt;="&amp;D$9,tbLanTreinamentos[Data do Treinamento],"&lt;"&amp;E$9),0)</f>
        <v>0</v>
      </c>
      <c r="E25" s="206">
        <f ca="1">IFERROR(COUNTIFS(tbLanTreinamentos[Treinamento],$B25,tbLanTreinamentos[Data do Treinamento],"&gt;="&amp;E$9,tbLanTreinamentos[Data do Treinamento],"&lt;"&amp;F$9),0)</f>
        <v>0</v>
      </c>
      <c r="F25" s="206">
        <f ca="1">IFERROR(COUNTIFS(tbLanTreinamentos[Treinamento],$B25,tbLanTreinamentos[Data do Treinamento],"&gt;="&amp;F$9,tbLanTreinamentos[Data do Treinamento],"&lt;"&amp;G$9),0)</f>
        <v>0</v>
      </c>
      <c r="G25" s="206">
        <f ca="1">IFERROR(COUNTIFS(tbLanTreinamentos[Treinamento],$B25,tbLanTreinamentos[Data do Treinamento],"&gt;="&amp;G$9,tbLanTreinamentos[Data do Treinamento],"&lt;"&amp;H$9),0)</f>
        <v>0</v>
      </c>
      <c r="H25" s="206">
        <f ca="1">IFERROR(COUNTIFS(tbLanTreinamentos[Treinamento],$B25,tbLanTreinamentos[Data do Treinamento],"&gt;="&amp;H$9,tbLanTreinamentos[Data do Treinamento],"&lt;"&amp;I$9),0)</f>
        <v>0</v>
      </c>
      <c r="I25" s="206">
        <f ca="1">IFERROR(COUNTIFS(tbLanTreinamentos[Treinamento],$B25,tbLanTreinamentos[Data do Treinamento],"&gt;="&amp;I$9,tbLanTreinamentos[Data do Treinamento],"&lt;"&amp;J$9),0)</f>
        <v>0</v>
      </c>
      <c r="J25" s="206">
        <f ca="1">IFERROR(COUNTIFS(tbLanTreinamentos[Treinamento],$B25,tbLanTreinamentos[Data do Treinamento],"&gt;="&amp;J$9,tbLanTreinamentos[Data do Treinamento],"&lt;"&amp;K$9),0)</f>
        <v>0</v>
      </c>
      <c r="K25" s="206">
        <f ca="1">IFERROR(COUNTIFS(tbLanTreinamentos[Treinamento],$B25,tbLanTreinamentos[Data do Treinamento],"&gt;="&amp;K$9,tbLanTreinamentos[Data do Treinamento],"&lt;"&amp;L$9),0)</f>
        <v>0</v>
      </c>
      <c r="L25" s="206">
        <f ca="1">IFERROR(COUNTIFS(tbLanTreinamentos[Treinamento],$B25,tbLanTreinamentos[Data do Treinamento],"&gt;="&amp;L$9,tbLanTreinamentos[Data do Treinamento],"&lt;"&amp;M$9),0)</f>
        <v>0</v>
      </c>
      <c r="M25" s="206">
        <f ca="1">IFERROR(COUNTIFS(tbLanTreinamentos[Treinamento],$B25,tbLanTreinamentos[Data do Treinamento],"&gt;="&amp;M$9,tbLanTreinamentos[Data do Treinamento],"&lt;"&amp;N$9),0)</f>
        <v>0</v>
      </c>
      <c r="N25" s="206">
        <f ca="1">IFERROR(COUNTIFS(tbLanTreinamentos[Treinamento],$B25,tbLanTreinamentos[Data do Treinamento],"&gt;="&amp;N$9,tbLanTreinamentos[Data do Treinamento],"&lt;"&amp;O$9),0)</f>
        <v>0</v>
      </c>
    </row>
    <row r="26" spans="1:14" ht="30" customHeight="1" x14ac:dyDescent="0.25">
      <c r="A26" s="299">
        <f t="shared" ca="1" si="1"/>
        <v>0</v>
      </c>
      <c r="B26" s="32">
        <f>CadTrei!C17</f>
        <v>0</v>
      </c>
      <c r="C26" s="206">
        <f ca="1">IFERROR(COUNTIFS(tbLanTreinamentos[Treinamento],$B26,tbLanTreinamentos[Data do Treinamento],"&gt;="&amp;C$9,tbLanTreinamentos[Data do Treinamento],"&lt;"&amp;D$9),0)</f>
        <v>0</v>
      </c>
      <c r="D26" s="206">
        <f ca="1">IFERROR(COUNTIFS(tbLanTreinamentos[Treinamento],$B26,tbLanTreinamentos[Data do Treinamento],"&gt;="&amp;D$9,tbLanTreinamentos[Data do Treinamento],"&lt;"&amp;E$9),0)</f>
        <v>0</v>
      </c>
      <c r="E26" s="206">
        <f ca="1">IFERROR(COUNTIFS(tbLanTreinamentos[Treinamento],$B26,tbLanTreinamentos[Data do Treinamento],"&gt;="&amp;E$9,tbLanTreinamentos[Data do Treinamento],"&lt;"&amp;F$9),0)</f>
        <v>0</v>
      </c>
      <c r="F26" s="206">
        <f ca="1">IFERROR(COUNTIFS(tbLanTreinamentos[Treinamento],$B26,tbLanTreinamentos[Data do Treinamento],"&gt;="&amp;F$9,tbLanTreinamentos[Data do Treinamento],"&lt;"&amp;G$9),0)</f>
        <v>0</v>
      </c>
      <c r="G26" s="206">
        <f ca="1">IFERROR(COUNTIFS(tbLanTreinamentos[Treinamento],$B26,tbLanTreinamentos[Data do Treinamento],"&gt;="&amp;G$9,tbLanTreinamentos[Data do Treinamento],"&lt;"&amp;H$9),0)</f>
        <v>0</v>
      </c>
      <c r="H26" s="206">
        <f ca="1">IFERROR(COUNTIFS(tbLanTreinamentos[Treinamento],$B26,tbLanTreinamentos[Data do Treinamento],"&gt;="&amp;H$9,tbLanTreinamentos[Data do Treinamento],"&lt;"&amp;I$9),0)</f>
        <v>0</v>
      </c>
      <c r="I26" s="206">
        <f ca="1">IFERROR(COUNTIFS(tbLanTreinamentos[Treinamento],$B26,tbLanTreinamentos[Data do Treinamento],"&gt;="&amp;I$9,tbLanTreinamentos[Data do Treinamento],"&lt;"&amp;J$9),0)</f>
        <v>0</v>
      </c>
      <c r="J26" s="206">
        <f ca="1">IFERROR(COUNTIFS(tbLanTreinamentos[Treinamento],$B26,tbLanTreinamentos[Data do Treinamento],"&gt;="&amp;J$9,tbLanTreinamentos[Data do Treinamento],"&lt;"&amp;K$9),0)</f>
        <v>0</v>
      </c>
      <c r="K26" s="206">
        <f ca="1">IFERROR(COUNTIFS(tbLanTreinamentos[Treinamento],$B26,tbLanTreinamentos[Data do Treinamento],"&gt;="&amp;K$9,tbLanTreinamentos[Data do Treinamento],"&lt;"&amp;L$9),0)</f>
        <v>0</v>
      </c>
      <c r="L26" s="206">
        <f ca="1">IFERROR(COUNTIFS(tbLanTreinamentos[Treinamento],$B26,tbLanTreinamentos[Data do Treinamento],"&gt;="&amp;L$9,tbLanTreinamentos[Data do Treinamento],"&lt;"&amp;M$9),0)</f>
        <v>0</v>
      </c>
      <c r="M26" s="206">
        <f ca="1">IFERROR(COUNTIFS(tbLanTreinamentos[Treinamento],$B26,tbLanTreinamentos[Data do Treinamento],"&gt;="&amp;M$9,tbLanTreinamentos[Data do Treinamento],"&lt;"&amp;N$9),0)</f>
        <v>0</v>
      </c>
      <c r="N26" s="206">
        <f ca="1">IFERROR(COUNTIFS(tbLanTreinamentos[Treinamento],$B26,tbLanTreinamentos[Data do Treinamento],"&gt;="&amp;N$9,tbLanTreinamentos[Data do Treinamento],"&lt;"&amp;O$9),0)</f>
        <v>0</v>
      </c>
    </row>
    <row r="27" spans="1:14" ht="30" customHeight="1" x14ac:dyDescent="0.25">
      <c r="B27" s="300" t="s">
        <v>169</v>
      </c>
      <c r="C27" s="301">
        <f ca="1">SUM(C17:C26)</f>
        <v>0</v>
      </c>
      <c r="D27" s="301">
        <f t="shared" ref="D27:N27" ca="1" si="2">SUM(D17:D26)</f>
        <v>0</v>
      </c>
      <c r="E27" s="301">
        <f t="shared" ca="1" si="2"/>
        <v>0</v>
      </c>
      <c r="F27" s="301">
        <f t="shared" ca="1" si="2"/>
        <v>0</v>
      </c>
      <c r="G27" s="301">
        <f t="shared" ca="1" si="2"/>
        <v>0</v>
      </c>
      <c r="H27" s="301">
        <f t="shared" ca="1" si="2"/>
        <v>0</v>
      </c>
      <c r="I27" s="301">
        <f t="shared" ca="1" si="2"/>
        <v>0</v>
      </c>
      <c r="J27" s="301">
        <f t="shared" ca="1" si="2"/>
        <v>0</v>
      </c>
      <c r="K27" s="301">
        <f t="shared" ca="1" si="2"/>
        <v>0</v>
      </c>
      <c r="L27" s="301">
        <f t="shared" ca="1" si="2"/>
        <v>0</v>
      </c>
      <c r="M27" s="301">
        <f t="shared" ca="1" si="2"/>
        <v>0</v>
      </c>
      <c r="N27" s="301">
        <f t="shared" ca="1" si="2"/>
        <v>0</v>
      </c>
    </row>
    <row r="28" spans="1:14" s="290" customFormat="1" x14ac:dyDescent="0.25">
      <c r="A28" s="46"/>
      <c r="B28" s="302"/>
      <c r="C28" s="303"/>
      <c r="D28" s="303"/>
      <c r="E28" s="303"/>
      <c r="F28" s="303"/>
      <c r="G28" s="303"/>
      <c r="H28" s="303"/>
      <c r="I28" s="303"/>
      <c r="J28" s="303"/>
      <c r="K28" s="303"/>
      <c r="L28" s="303"/>
      <c r="M28" s="303"/>
      <c r="N28" s="303"/>
    </row>
    <row r="29" spans="1:14" ht="21.95" customHeight="1" x14ac:dyDescent="0.25">
      <c r="B29" s="292" t="str">
        <f>"Resultados Consolidados das Férias em "&amp;$C$6</f>
        <v>Resultados Consolidados das Férias em 2023</v>
      </c>
    </row>
    <row r="30" spans="1:14" ht="21.95" customHeight="1" x14ac:dyDescent="0.25">
      <c r="B30" s="201" t="s">
        <v>57</v>
      </c>
      <c r="C30" s="201" t="s">
        <v>58</v>
      </c>
      <c r="D30" s="201" t="s">
        <v>59</v>
      </c>
      <c r="E30" s="201" t="s">
        <v>60</v>
      </c>
      <c r="F30" s="201" t="s">
        <v>61</v>
      </c>
      <c r="G30" s="201" t="s">
        <v>62</v>
      </c>
      <c r="H30" s="201" t="s">
        <v>63</v>
      </c>
      <c r="I30" s="201" t="s">
        <v>64</v>
      </c>
      <c r="J30" s="201" t="s">
        <v>65</v>
      </c>
      <c r="K30" s="201" t="s">
        <v>54</v>
      </c>
      <c r="L30" s="201" t="s">
        <v>55</v>
      </c>
      <c r="M30" s="201" t="s">
        <v>56</v>
      </c>
      <c r="N30" s="201" t="s">
        <v>66</v>
      </c>
    </row>
    <row r="31" spans="1:14" ht="21.95" customHeight="1" x14ac:dyDescent="0.25">
      <c r="B31" s="32" t="s">
        <v>167</v>
      </c>
      <c r="C31" s="206">
        <f ca="1">IFERROR(COUNTIFS(tbFerias[Alerta De Vencimento],$B31,tbFerias[Próxima Férias],"&gt;="&amp;C$9,tbFerias[Próxima Férias],"&lt;"&amp;D$9),0)</f>
        <v>0</v>
      </c>
      <c r="D31" s="206">
        <f ca="1">IFERROR(COUNTIFS(tbFerias[Alerta De Vencimento],$B31,tbFerias[Próxima Férias],"&gt;="&amp;D$9,tbFerias[Próxima Férias],"&lt;"&amp;E$9),0)</f>
        <v>0</v>
      </c>
      <c r="E31" s="206">
        <f ca="1">IFERROR(COUNTIFS(tbFerias[Alerta De Vencimento],$B31,tbFerias[Próxima Férias],"&gt;="&amp;E$9,tbFerias[Próxima Férias],"&lt;"&amp;F$9),0)</f>
        <v>0</v>
      </c>
      <c r="F31" s="206">
        <f ca="1">IFERROR(COUNTIFS(tbFerias[Alerta De Vencimento],$B31,tbFerias[Próxima Férias],"&gt;="&amp;F$9,tbFerias[Próxima Férias],"&lt;"&amp;G$9),0)</f>
        <v>0</v>
      </c>
      <c r="G31" s="206">
        <f ca="1">IFERROR(COUNTIFS(tbFerias[Alerta De Vencimento],$B31,tbFerias[Próxima Férias],"&gt;="&amp;G$9,tbFerias[Próxima Férias],"&lt;"&amp;H$9),0)</f>
        <v>0</v>
      </c>
      <c r="H31" s="206">
        <f ca="1">IFERROR(COUNTIFS(tbFerias[Alerta De Vencimento],$B31,tbFerias[Próxima Férias],"&gt;="&amp;H$9,tbFerias[Próxima Férias],"&lt;"&amp;I$9),0)</f>
        <v>0</v>
      </c>
      <c r="I31" s="206">
        <f ca="1">IFERROR(COUNTIFS(tbFerias[Alerta De Vencimento],$B31,tbFerias[Próxima Férias],"&gt;="&amp;I$9,tbFerias[Próxima Férias],"&lt;"&amp;J$9),0)</f>
        <v>0</v>
      </c>
      <c r="J31" s="206">
        <f ca="1">IFERROR(COUNTIFS(tbFerias[Alerta De Vencimento],$B31,tbFerias[Próxima Férias],"&gt;="&amp;J$9,tbFerias[Próxima Férias],"&lt;"&amp;K$9),0)</f>
        <v>0</v>
      </c>
      <c r="K31" s="206">
        <f ca="1">IFERROR(COUNTIFS(tbFerias[Alerta De Vencimento],$B31,tbFerias[Próxima Férias],"&gt;="&amp;K$9,tbFerias[Próxima Férias],"&lt;"&amp;L$9),0)</f>
        <v>0</v>
      </c>
      <c r="L31" s="206">
        <f ca="1">IFERROR(COUNTIFS(tbFerias[Alerta De Vencimento],$B31,tbFerias[Próxima Férias],"&gt;="&amp;L$9,tbFerias[Próxima Férias],"&lt;"&amp;M$9),0)</f>
        <v>0</v>
      </c>
      <c r="M31" s="206">
        <f ca="1">IFERROR(COUNTIFS(tbFerias[Alerta De Vencimento],$B31,tbFerias[Próxima Férias],"&gt;="&amp;M$9,tbFerias[Próxima Férias],"&lt;"&amp;N$9),0)</f>
        <v>0</v>
      </c>
      <c r="N31" s="206">
        <f ca="1">IFERROR(COUNTIFS(tbFerias[Alerta De Vencimento],$B31,tbFerias[Próxima Férias],"&gt;="&amp;N$9,tbFerias[Próxima Férias],"&lt;"&amp;O$9),0)</f>
        <v>0</v>
      </c>
    </row>
    <row r="32" spans="1:14" ht="21.95" customHeight="1" x14ac:dyDescent="0.25">
      <c r="B32" s="32" t="s">
        <v>77</v>
      </c>
      <c r="C32" s="206">
        <f ca="1">IFERROR(COUNTIFS(tbFerias[Alerta De Vencimento],$B32,tbFerias[Próxima Férias],"&gt;="&amp;C$9,tbFerias[Próxima Férias],"&lt;"&amp;D$9),0)</f>
        <v>0</v>
      </c>
      <c r="D32" s="206">
        <f ca="1">IFERROR(COUNTIFS(tbFerias[Alerta De Vencimento],$B32,tbFerias[Próxima Férias],"&gt;="&amp;D$9,tbFerias[Próxima Férias],"&lt;"&amp;E$9),0)</f>
        <v>0</v>
      </c>
      <c r="E32" s="206">
        <f ca="1">IFERROR(COUNTIFS(tbFerias[Alerta De Vencimento],$B32,tbFerias[Próxima Férias],"&gt;="&amp;E$9,tbFerias[Próxima Férias],"&lt;"&amp;F$9),0)</f>
        <v>0</v>
      </c>
      <c r="F32" s="206">
        <f ca="1">IFERROR(COUNTIFS(tbFerias[Alerta De Vencimento],$B32,tbFerias[Próxima Férias],"&gt;="&amp;F$9,tbFerias[Próxima Férias],"&lt;"&amp;G$9),0)</f>
        <v>0</v>
      </c>
      <c r="G32" s="206">
        <f ca="1">IFERROR(COUNTIFS(tbFerias[Alerta De Vencimento],$B32,tbFerias[Próxima Férias],"&gt;="&amp;G$9,tbFerias[Próxima Férias],"&lt;"&amp;H$9),0)</f>
        <v>0</v>
      </c>
      <c r="H32" s="206">
        <f ca="1">IFERROR(COUNTIFS(tbFerias[Alerta De Vencimento],$B32,tbFerias[Próxima Férias],"&gt;="&amp;H$9,tbFerias[Próxima Férias],"&lt;"&amp;I$9),0)</f>
        <v>0</v>
      </c>
      <c r="I32" s="206">
        <f ca="1">IFERROR(COUNTIFS(tbFerias[Alerta De Vencimento],$B32,tbFerias[Próxima Férias],"&gt;="&amp;I$9,tbFerias[Próxima Férias],"&lt;"&amp;J$9),0)</f>
        <v>0</v>
      </c>
      <c r="J32" s="206">
        <f ca="1">IFERROR(COUNTIFS(tbFerias[Alerta De Vencimento],$B32,tbFerias[Próxima Férias],"&gt;="&amp;J$9,tbFerias[Próxima Férias],"&lt;"&amp;K$9),0)</f>
        <v>0</v>
      </c>
      <c r="K32" s="206">
        <f ca="1">IFERROR(COUNTIFS(tbFerias[Alerta De Vencimento],$B32,tbFerias[Próxima Férias],"&gt;="&amp;K$9,tbFerias[Próxima Férias],"&lt;"&amp;L$9),0)</f>
        <v>0</v>
      </c>
      <c r="L32" s="206">
        <f ca="1">IFERROR(COUNTIFS(tbFerias[Alerta De Vencimento],$B32,tbFerias[Próxima Férias],"&gt;="&amp;L$9,tbFerias[Próxima Férias],"&lt;"&amp;M$9),0)</f>
        <v>0</v>
      </c>
      <c r="M32" s="206">
        <f ca="1">IFERROR(COUNTIFS(tbFerias[Alerta De Vencimento],$B32,tbFerias[Próxima Férias],"&gt;="&amp;M$9,tbFerias[Próxima Férias],"&lt;"&amp;N$9),0)</f>
        <v>0</v>
      </c>
      <c r="N32" s="206">
        <f ca="1">IFERROR(COUNTIFS(tbFerias[Alerta De Vencimento],$B32,tbFerias[Próxima Férias],"&gt;="&amp;N$9,tbFerias[Próxima Férias],"&lt;"&amp;O$9),0)</f>
        <v>0</v>
      </c>
    </row>
    <row r="33" spans="1:14" ht="21.95" customHeight="1" x14ac:dyDescent="0.25">
      <c r="B33" s="32" t="s">
        <v>166</v>
      </c>
      <c r="C33" s="206">
        <f ca="1">IFERROR(COUNTIFS(tbFerias[auxiliar],$B33,tbFerias[Próxima Férias],"&gt;="&amp;C$9,tbFerias[Próxima Férias],"&lt;"&amp;D$9),0)</f>
        <v>0</v>
      </c>
      <c r="D33" s="206">
        <f ca="1">IFERROR(COUNTIFS(tbFerias[auxiliar],$B33,tbFerias[Próxima Férias],"&gt;="&amp;D$9,tbFerias[Próxima Férias],"&lt;"&amp;E$9),0)</f>
        <v>0</v>
      </c>
      <c r="E33" s="206">
        <f ca="1">IFERROR(COUNTIFS(tbFerias[auxiliar],$B33,tbFerias[Próxima Férias],"&gt;="&amp;E$9,tbFerias[Próxima Férias],"&lt;"&amp;F$9),0)</f>
        <v>0</v>
      </c>
      <c r="F33" s="206">
        <f ca="1">IFERROR(COUNTIFS(tbFerias[auxiliar],$B33,tbFerias[Próxima Férias],"&gt;="&amp;F$9,tbFerias[Próxima Férias],"&lt;"&amp;G$9),0)</f>
        <v>0</v>
      </c>
      <c r="G33" s="206">
        <f ca="1">IFERROR(COUNTIFS(tbFerias[auxiliar],$B33,tbFerias[Próxima Férias],"&gt;="&amp;G$9,tbFerias[Próxima Férias],"&lt;"&amp;H$9),0)</f>
        <v>0</v>
      </c>
      <c r="H33" s="206">
        <f ca="1">IFERROR(COUNTIFS(tbFerias[auxiliar],$B33,tbFerias[Próxima Férias],"&gt;="&amp;H$9,tbFerias[Próxima Férias],"&lt;"&amp;I$9),0)</f>
        <v>0</v>
      </c>
      <c r="I33" s="206">
        <f ca="1">IFERROR(COUNTIFS(tbFerias[auxiliar],$B33,tbFerias[Próxima Férias],"&gt;="&amp;I$9,tbFerias[Próxima Férias],"&lt;"&amp;J$9),0)</f>
        <v>0</v>
      </c>
      <c r="J33" s="206">
        <f ca="1">IFERROR(COUNTIFS(tbFerias[auxiliar],$B33,tbFerias[Próxima Férias],"&gt;="&amp;J$9,tbFerias[Próxima Férias],"&lt;"&amp;K$9),0)</f>
        <v>0</v>
      </c>
      <c r="K33" s="206">
        <f ca="1">IFERROR(COUNTIFS(tbFerias[auxiliar],$B33,tbFerias[Próxima Férias],"&gt;="&amp;K$9,tbFerias[Próxima Férias],"&lt;"&amp;L$9),0)</f>
        <v>0</v>
      </c>
      <c r="L33" s="206">
        <f ca="1">IFERROR(COUNTIFS(tbFerias[auxiliar],$B33,tbFerias[Próxima Férias],"&gt;="&amp;L$9,tbFerias[Próxima Férias],"&lt;"&amp;M$9),0)</f>
        <v>0</v>
      </c>
      <c r="M33" s="206">
        <f ca="1">IFERROR(COUNTIFS(tbFerias[auxiliar],$B33,tbFerias[Próxima Férias],"&gt;="&amp;M$9,tbFerias[Próxima Férias],"&lt;"&amp;N$9),0)</f>
        <v>0</v>
      </c>
      <c r="N33" s="206">
        <f ca="1">IFERROR(COUNTIFS(tbFerias[auxiliar],$B33,tbFerias[Próxima Férias],"&gt;="&amp;N$9,tbFerias[Próxima Férias],"&lt;"&amp;O$9),0)</f>
        <v>0</v>
      </c>
    </row>
    <row r="35" spans="1:14" ht="15.75" x14ac:dyDescent="0.25">
      <c r="B35" s="292" t="s">
        <v>89</v>
      </c>
    </row>
    <row r="36" spans="1:14" ht="21.95" customHeight="1" x14ac:dyDescent="0.25">
      <c r="B36" s="201" t="s">
        <v>57</v>
      </c>
      <c r="C36" s="201" t="s">
        <v>58</v>
      </c>
      <c r="D36" s="201" t="s">
        <v>59</v>
      </c>
      <c r="E36" s="201" t="s">
        <v>60</v>
      </c>
      <c r="F36" s="201" t="s">
        <v>61</v>
      </c>
      <c r="G36" s="201" t="s">
        <v>62</v>
      </c>
      <c r="H36" s="201" t="s">
        <v>63</v>
      </c>
      <c r="I36" s="201" t="s">
        <v>64</v>
      </c>
      <c r="J36" s="201" t="s">
        <v>65</v>
      </c>
      <c r="K36" s="201" t="s">
        <v>54</v>
      </c>
      <c r="L36" s="201" t="s">
        <v>55</v>
      </c>
      <c r="M36" s="201" t="s">
        <v>56</v>
      </c>
      <c r="N36" s="201" t="s">
        <v>66</v>
      </c>
    </row>
    <row r="37" spans="1:14" ht="21.95" customHeight="1" x14ac:dyDescent="0.25">
      <c r="B37" s="32" t="s">
        <v>170</v>
      </c>
      <c r="C37" s="206">
        <f>IFERROR(COUNTIF(tbFuncionarios[Aniversário],C$36),0)</f>
        <v>0</v>
      </c>
      <c r="D37" s="206">
        <f>IFERROR(COUNTIF(tbFuncionarios[Aniversário],D$36),0)</f>
        <v>0</v>
      </c>
      <c r="E37" s="206">
        <f>IFERROR(COUNTIF(tbFuncionarios[Aniversário],E$36),0)</f>
        <v>0</v>
      </c>
      <c r="F37" s="206">
        <f>IFERROR(COUNTIF(tbFuncionarios[Aniversário],F$36),0)</f>
        <v>0</v>
      </c>
      <c r="G37" s="206">
        <f>IFERROR(COUNTIF(tbFuncionarios[Aniversário],G$36),0)</f>
        <v>0</v>
      </c>
      <c r="H37" s="206">
        <f>IFERROR(COUNTIF(tbFuncionarios[Aniversário],H$36),0)</f>
        <v>1</v>
      </c>
      <c r="I37" s="206">
        <f>IFERROR(COUNTIF(tbFuncionarios[Aniversário],I$36),0)</f>
        <v>0</v>
      </c>
      <c r="J37" s="206">
        <f>IFERROR(COUNTIF(tbFuncionarios[Aniversário],J$36),0)</f>
        <v>0</v>
      </c>
      <c r="K37" s="206">
        <f>IFERROR(COUNTIF(tbFuncionarios[Aniversário],K$36),0)</f>
        <v>0</v>
      </c>
      <c r="L37" s="206">
        <f>IFERROR(COUNTIF(tbFuncionarios[Aniversário],L$36),0)</f>
        <v>0</v>
      </c>
      <c r="M37" s="206">
        <f>IFERROR(COUNTIF(tbFuncionarios[Aniversário],M$36),0)</f>
        <v>0</v>
      </c>
      <c r="N37" s="206">
        <f>IFERROR(COUNTIF(tbFuncionarios[Aniversário],N$36),0)</f>
        <v>0</v>
      </c>
    </row>
    <row r="38" spans="1:14" ht="21.95" customHeight="1" x14ac:dyDescent="0.25">
      <c r="B38" s="32" t="s">
        <v>171</v>
      </c>
      <c r="C38" s="206">
        <f>IFERROR(COUNTIF(tbFuncionarios[Mês de férias],C$36),0)</f>
        <v>0</v>
      </c>
      <c r="D38" s="206">
        <f>IFERROR(COUNTIF(tbFuncionarios[Mês de férias],D$36),0)</f>
        <v>0</v>
      </c>
      <c r="E38" s="206">
        <f>IFERROR(COUNTIF(tbFuncionarios[Mês de férias],E$36),0)</f>
        <v>0</v>
      </c>
      <c r="F38" s="206">
        <f>IFERROR(COUNTIF(tbFuncionarios[Mês de férias],F$36),0)</f>
        <v>0</v>
      </c>
      <c r="G38" s="206">
        <f>IFERROR(COUNTIF(tbFuncionarios[Mês de férias],G$36),0)</f>
        <v>0</v>
      </c>
      <c r="H38" s="206">
        <f>IFERROR(COUNTIF(tbFuncionarios[Mês de férias],H$36),0)</f>
        <v>0</v>
      </c>
      <c r="I38" s="206">
        <f>IFERROR(COUNTIF(tbFuncionarios[Mês de férias],I$36),0)</f>
        <v>0</v>
      </c>
      <c r="J38" s="206">
        <f>IFERROR(COUNTIF(tbFuncionarios[Mês de férias],J$36),0)</f>
        <v>0</v>
      </c>
      <c r="K38" s="206">
        <f>IFERROR(COUNTIF(tbFuncionarios[Mês de férias],K$36),0)</f>
        <v>0</v>
      </c>
      <c r="L38" s="206">
        <f>IFERROR(COUNTIF(tbFuncionarios[Mês de férias],L$36),0)</f>
        <v>0</v>
      </c>
      <c r="M38" s="206">
        <f>IFERROR(COUNTIF(tbFuncionarios[Mês de férias],M$36),0)</f>
        <v>1</v>
      </c>
      <c r="N38" s="206">
        <f>IFERROR(COUNTIF(tbFuncionarios[Mês de férias],N$36),0)</f>
        <v>0</v>
      </c>
    </row>
    <row r="39" spans="1:14" s="290" customFormat="1" x14ac:dyDescent="0.25">
      <c r="A39" s="46"/>
      <c r="B39" s="304"/>
      <c r="C39" s="289"/>
      <c r="D39" s="289"/>
      <c r="E39" s="289"/>
      <c r="F39" s="289"/>
      <c r="G39" s="289"/>
      <c r="H39" s="289"/>
      <c r="I39" s="289"/>
      <c r="J39" s="289"/>
      <c r="K39" s="289"/>
      <c r="L39" s="289"/>
      <c r="M39" s="289"/>
      <c r="N39" s="289"/>
    </row>
    <row r="40" spans="1:14" ht="24.95" customHeight="1" x14ac:dyDescent="0.25">
      <c r="B40" s="201" t="s">
        <v>57</v>
      </c>
      <c r="C40" s="201" t="s">
        <v>78</v>
      </c>
      <c r="E40" s="201" t="s">
        <v>81</v>
      </c>
      <c r="F40" s="201" t="s">
        <v>4</v>
      </c>
      <c r="H40" s="201" t="s">
        <v>86</v>
      </c>
      <c r="I40" s="201" t="s">
        <v>4</v>
      </c>
    </row>
    <row r="41" spans="1:14" ht="30" customHeight="1" x14ac:dyDescent="0.25">
      <c r="B41" s="32" t="s">
        <v>175</v>
      </c>
      <c r="C41" s="305">
        <f ca="1">IFERROR(AVERAGEIF(tbFuncionarios[Idade],"&gt;"&amp;0),0)</f>
        <v>38</v>
      </c>
      <c r="E41" s="205" t="s">
        <v>79</v>
      </c>
      <c r="F41" s="206">
        <f>IFERROR(COUNTIF(tbFuncionarios[Gênero],"Masculino"),0)</f>
        <v>0</v>
      </c>
      <c r="H41" s="33" t="s">
        <v>82</v>
      </c>
      <c r="I41" s="206">
        <f ca="1">IFERROR(COUNTIFS(tbFuncionarios[Idade],"&gt;="&amp;18,tbFuncionarios[Idade],"&lt;="&amp;29),0)</f>
        <v>0</v>
      </c>
    </row>
    <row r="42" spans="1:14" ht="30" x14ac:dyDescent="0.25">
      <c r="B42" s="32" t="s">
        <v>174</v>
      </c>
      <c r="C42" s="305">
        <f ca="1">IFERROR(AVERAGEIF(tbFuncionarios[Anos de Empresa],"&gt;0"),0)</f>
        <v>1.4</v>
      </c>
      <c r="E42" s="205" t="s">
        <v>80</v>
      </c>
      <c r="F42" s="206">
        <f>IFERROR(COUNTIF(tbFuncionarios[Gênero],"Feminino"),0)</f>
        <v>1</v>
      </c>
      <c r="H42" s="33" t="s">
        <v>83</v>
      </c>
      <c r="I42" s="206">
        <f ca="1">IFERROR(COUNTIFS(tbFuncionarios[Idade],"&gt;="&amp;30,tbFuncionarios[Idade],"&lt;="&amp;45),0)</f>
        <v>1</v>
      </c>
    </row>
    <row r="43" spans="1:14" ht="30" x14ac:dyDescent="0.25">
      <c r="H43" s="33" t="s">
        <v>84</v>
      </c>
      <c r="I43" s="206">
        <f ca="1">IFERROR(COUNTIFS(tbFuncionarios[Idade],"&gt;="&amp;46,tbFuncionarios[Idade],"&lt;="&amp;59),0)</f>
        <v>0</v>
      </c>
    </row>
    <row r="44" spans="1:14" ht="30" x14ac:dyDescent="0.25">
      <c r="H44" s="33" t="s">
        <v>85</v>
      </c>
      <c r="I44" s="206">
        <f ca="1">IFERROR(COUNTIF(tbFuncionarios[Idade],"&gt;"&amp;59),0)</f>
        <v>0</v>
      </c>
    </row>
  </sheetData>
  <sheetProtection password="9084" sheet="1" objects="1" scenarios="1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9"/>
  <sheetViews>
    <sheetView showGridLines="0" zoomScaleNormal="100" workbookViewId="0">
      <selection activeCell="G4" sqref="G4"/>
    </sheetView>
  </sheetViews>
  <sheetFormatPr defaultRowHeight="15" x14ac:dyDescent="0.25"/>
  <cols>
    <col min="1" max="1" width="2.7109375" style="8" customWidth="1"/>
    <col min="2" max="16384" width="9.140625" style="136"/>
  </cols>
  <sheetData>
    <row r="1" spans="1:2" s="105" customFormat="1" ht="30" customHeight="1" x14ac:dyDescent="0.25"/>
    <row r="2" spans="1:2" s="106" customFormat="1" ht="24.95" customHeight="1" x14ac:dyDescent="0.25"/>
    <row r="3" spans="1:2" s="107" customFormat="1" ht="20.100000000000001" customHeight="1" x14ac:dyDescent="0.25"/>
    <row r="4" spans="1:2" s="200" customFormat="1" ht="21" x14ac:dyDescent="0.25">
      <c r="A4" s="34"/>
      <c r="B4" s="199" t="s">
        <v>95</v>
      </c>
    </row>
    <row r="6" spans="1:2" ht="18.75" x14ac:dyDescent="0.3">
      <c r="B6" s="307" t="str">
        <f>Res!$B$8</f>
        <v>Resultados Consolidados do ASO em 2023</v>
      </c>
    </row>
    <row r="22" spans="2:2" ht="18.75" x14ac:dyDescent="0.3">
      <c r="B22" s="307" t="s">
        <v>172</v>
      </c>
    </row>
    <row r="53" spans="2:2" ht="18.75" x14ac:dyDescent="0.3">
      <c r="B53" s="307" t="str">
        <f>Res!$B$29</f>
        <v>Resultados Consolidados das Férias em 2023</v>
      </c>
    </row>
    <row r="69" spans="2:2" ht="18.75" x14ac:dyDescent="0.3">
      <c r="B69" s="307" t="str">
        <f>Res!$B$35</f>
        <v>Indicadores Contratuais</v>
      </c>
    </row>
  </sheetData>
  <sheetProtection password="9084" sheet="1" objects="1" scenarios="1"/>
  <pageMargins left="0.25" right="0.25" top="0.75" bottom="0.75" header="0.3" footer="0.3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8"/>
  <sheetViews>
    <sheetView showGridLines="0" zoomScaleNormal="100" workbookViewId="0">
      <selection sqref="A1:XFD1048576"/>
    </sheetView>
  </sheetViews>
  <sheetFormatPr defaultRowHeight="15" x14ac:dyDescent="0.25"/>
  <cols>
    <col min="1" max="1" width="2.7109375" style="8" customWidth="1"/>
    <col min="2" max="2" width="28.28515625" style="136" customWidth="1"/>
    <col min="3" max="3" width="10.7109375" style="136" customWidth="1"/>
    <col min="4" max="4" width="11.140625" style="136" bestFit="1" customWidth="1"/>
    <col min="5" max="5" width="10.7109375" style="136" customWidth="1"/>
    <col min="6" max="6" width="11.42578125" style="136" bestFit="1" customWidth="1"/>
    <col min="7" max="7" width="10.7109375" style="136" customWidth="1"/>
    <col min="8" max="8" width="13.42578125" style="136" bestFit="1" customWidth="1"/>
    <col min="9" max="9" width="12.7109375" style="136" bestFit="1" customWidth="1"/>
    <col min="10" max="10" width="10.7109375" style="136" customWidth="1"/>
    <col min="11" max="11" width="11" style="136" bestFit="1" customWidth="1"/>
    <col min="12" max="12" width="11.42578125" style="136" bestFit="1" customWidth="1"/>
    <col min="13" max="14" width="10.7109375" style="136" customWidth="1"/>
    <col min="15" max="15" width="8.5703125" style="136" customWidth="1"/>
    <col min="16" max="16384" width="9.140625" style="136"/>
  </cols>
  <sheetData>
    <row r="1" spans="1:14" s="105" customFormat="1" ht="30" customHeight="1" x14ac:dyDescent="0.25"/>
    <row r="2" spans="1:14" s="106" customFormat="1" ht="24.95" customHeight="1" x14ac:dyDescent="0.25"/>
    <row r="3" spans="1:14" s="107" customFormat="1" ht="20.100000000000001" customHeight="1" x14ac:dyDescent="0.25"/>
    <row r="4" spans="1:14" s="200" customFormat="1" ht="21" x14ac:dyDescent="0.25">
      <c r="A4" s="34"/>
      <c r="B4" s="308" t="s">
        <v>99</v>
      </c>
    </row>
    <row r="5" spans="1:14" s="200" customFormat="1" x14ac:dyDescent="0.25">
      <c r="A5" s="34"/>
    </row>
    <row r="6" spans="1:14" ht="18" customHeight="1" x14ac:dyDescent="0.25">
      <c r="A6" s="10"/>
      <c r="B6" s="309" t="s">
        <v>179</v>
      </c>
      <c r="C6" s="309"/>
      <c r="D6" s="309"/>
      <c r="E6" s="309"/>
      <c r="F6" s="309"/>
      <c r="G6" s="309"/>
      <c r="H6" s="309"/>
      <c r="I6" s="309"/>
      <c r="J6" s="309"/>
      <c r="K6" s="309"/>
      <c r="L6" s="309"/>
      <c r="M6" s="309"/>
      <c r="N6" s="309"/>
    </row>
    <row r="7" spans="1:14" ht="18" customHeight="1" x14ac:dyDescent="0.25">
      <c r="B7" s="309"/>
      <c r="C7" s="309"/>
      <c r="D7" s="309"/>
      <c r="E7" s="309"/>
      <c r="F7" s="309"/>
      <c r="G7" s="309"/>
      <c r="H7" s="309"/>
      <c r="I7" s="309"/>
      <c r="J7" s="309"/>
      <c r="K7" s="309"/>
      <c r="L7" s="309"/>
      <c r="M7" s="309"/>
      <c r="N7" s="309"/>
    </row>
    <row r="8" spans="1:14" ht="18" customHeight="1" x14ac:dyDescent="0.25">
      <c r="B8" s="309"/>
      <c r="C8" s="309"/>
      <c r="D8" s="309"/>
      <c r="E8" s="309"/>
      <c r="F8" s="309"/>
      <c r="G8" s="309"/>
      <c r="H8" s="309"/>
      <c r="I8" s="309"/>
      <c r="J8" s="309"/>
      <c r="K8" s="309"/>
      <c r="L8" s="309"/>
      <c r="M8" s="309"/>
      <c r="N8" s="309"/>
    </row>
    <row r="9" spans="1:14" ht="18" customHeight="1" x14ac:dyDescent="0.25">
      <c r="B9" s="309"/>
      <c r="C9" s="309"/>
      <c r="D9" s="309"/>
      <c r="E9" s="309"/>
      <c r="F9" s="309"/>
      <c r="G9" s="309"/>
      <c r="H9" s="309"/>
      <c r="I9" s="309"/>
      <c r="J9" s="309"/>
      <c r="K9" s="309"/>
      <c r="L9" s="309"/>
      <c r="M9" s="309"/>
      <c r="N9" s="309"/>
    </row>
    <row r="10" spans="1:14" ht="18" customHeight="1" x14ac:dyDescent="0.25">
      <c r="B10" s="309"/>
      <c r="C10" s="309"/>
      <c r="D10" s="309"/>
      <c r="E10" s="309"/>
      <c r="F10" s="309"/>
      <c r="G10" s="309"/>
      <c r="H10" s="309"/>
      <c r="I10" s="309"/>
      <c r="J10" s="309"/>
      <c r="K10" s="309"/>
      <c r="L10" s="309"/>
      <c r="M10" s="309"/>
      <c r="N10" s="309"/>
    </row>
    <row r="11" spans="1:14" ht="18" customHeight="1" x14ac:dyDescent="0.25">
      <c r="B11" s="309"/>
      <c r="C11" s="309"/>
      <c r="D11" s="309"/>
      <c r="E11" s="309"/>
      <c r="F11" s="309"/>
      <c r="G11" s="309"/>
      <c r="H11" s="309"/>
      <c r="I11" s="309"/>
      <c r="J11" s="309"/>
      <c r="K11" s="309"/>
      <c r="L11" s="309"/>
      <c r="M11" s="309"/>
      <c r="N11" s="309"/>
    </row>
    <row r="12" spans="1:14" ht="28.5" x14ac:dyDescent="0.25">
      <c r="B12" s="310" t="s">
        <v>176</v>
      </c>
      <c r="C12" s="310"/>
      <c r="D12" s="310"/>
      <c r="E12" s="310"/>
      <c r="F12" s="310"/>
      <c r="G12" s="310"/>
      <c r="H12" s="310"/>
      <c r="I12" s="310"/>
      <c r="J12" s="310"/>
      <c r="K12" s="310"/>
      <c r="L12" s="310"/>
      <c r="M12" s="310"/>
      <c r="N12" s="310"/>
    </row>
    <row r="13" spans="1:14" ht="28.5" x14ac:dyDescent="0.25">
      <c r="B13" s="310" t="s">
        <v>177</v>
      </c>
      <c r="C13" s="310"/>
      <c r="D13" s="310"/>
      <c r="E13" s="310"/>
      <c r="F13" s="310"/>
      <c r="G13" s="310"/>
      <c r="H13" s="310"/>
      <c r="I13" s="310"/>
      <c r="J13" s="310"/>
      <c r="K13" s="310"/>
      <c r="L13" s="310"/>
      <c r="M13" s="310"/>
      <c r="N13" s="310"/>
    </row>
    <row r="14" spans="1:14" ht="28.5" x14ac:dyDescent="0.25">
      <c r="B14" s="310" t="s">
        <v>178</v>
      </c>
      <c r="C14" s="310"/>
      <c r="D14" s="310"/>
      <c r="E14" s="310"/>
      <c r="F14" s="310"/>
      <c r="G14" s="310"/>
      <c r="H14" s="310"/>
      <c r="I14" s="310"/>
      <c r="J14" s="310"/>
      <c r="K14" s="310"/>
      <c r="L14" s="310"/>
      <c r="M14" s="310"/>
      <c r="N14" s="310"/>
    </row>
    <row r="15" spans="1:14" ht="28.5" x14ac:dyDescent="0.25">
      <c r="B15" s="310" t="s">
        <v>89</v>
      </c>
      <c r="C15" s="310"/>
      <c r="D15" s="310"/>
      <c r="E15" s="310"/>
      <c r="F15" s="310"/>
      <c r="G15" s="310"/>
      <c r="H15" s="310"/>
      <c r="I15" s="310"/>
      <c r="J15" s="310"/>
      <c r="K15" s="310"/>
      <c r="L15" s="310"/>
      <c r="M15" s="310"/>
      <c r="N15" s="310"/>
    </row>
    <row r="17" spans="2:14" ht="20.100000000000001" customHeight="1" x14ac:dyDescent="0.25">
      <c r="B17" s="292" t="str">
        <f>Res!B8</f>
        <v>Resultados Consolidados do ASO em 2023</v>
      </c>
      <c r="C17" s="289"/>
      <c r="D17" s="289"/>
      <c r="E17" s="289"/>
      <c r="F17" s="289"/>
      <c r="G17" s="289"/>
      <c r="H17" s="289"/>
      <c r="I17" s="289"/>
      <c r="J17" s="289"/>
      <c r="K17" s="289"/>
      <c r="L17" s="289"/>
      <c r="M17" s="289"/>
      <c r="N17" s="289"/>
    </row>
    <row r="18" spans="2:14" ht="20.100000000000001" customHeight="1" x14ac:dyDescent="0.25">
      <c r="B18" s="201" t="str">
        <f>Res!B10</f>
        <v>Indicadores</v>
      </c>
      <c r="C18" s="201" t="str">
        <f>Res!C10</f>
        <v>janeiro</v>
      </c>
      <c r="D18" s="201" t="str">
        <f>Res!D10</f>
        <v>fevereiro</v>
      </c>
      <c r="E18" s="201" t="str">
        <f>Res!E10</f>
        <v>março</v>
      </c>
      <c r="F18" s="201" t="str">
        <f>Res!F10</f>
        <v>abril</v>
      </c>
      <c r="G18" s="201" t="str">
        <f>Res!G10</f>
        <v>maio</v>
      </c>
      <c r="H18" s="201" t="str">
        <f>Res!H10</f>
        <v>junho</v>
      </c>
      <c r="I18" s="201" t="str">
        <f>Res!I10</f>
        <v>julho</v>
      </c>
      <c r="J18" s="201" t="str">
        <f>Res!J10</f>
        <v>agosto</v>
      </c>
      <c r="K18" s="201" t="str">
        <f>Res!K10</f>
        <v>setembro</v>
      </c>
      <c r="L18" s="201" t="str">
        <f>Res!L10</f>
        <v>outubro</v>
      </c>
      <c r="M18" s="201" t="str">
        <f>Res!M10</f>
        <v>novembro</v>
      </c>
      <c r="N18" s="201" t="str">
        <f>Res!N10</f>
        <v>dezembro</v>
      </c>
    </row>
    <row r="19" spans="2:14" ht="20.100000000000001" customHeight="1" x14ac:dyDescent="0.25">
      <c r="B19" s="297" t="str">
        <f>Res!B11</f>
        <v>No prazo</v>
      </c>
      <c r="C19" s="298">
        <f ca="1">Res!C11</f>
        <v>0</v>
      </c>
      <c r="D19" s="298">
        <f ca="1">Res!D11</f>
        <v>0</v>
      </c>
      <c r="E19" s="298">
        <f ca="1">Res!E11</f>
        <v>0</v>
      </c>
      <c r="F19" s="298">
        <f ca="1">Res!F11</f>
        <v>0</v>
      </c>
      <c r="G19" s="298">
        <f ca="1">Res!G11</f>
        <v>0</v>
      </c>
      <c r="H19" s="298">
        <f ca="1">Res!H11</f>
        <v>0</v>
      </c>
      <c r="I19" s="298">
        <f ca="1">Res!I11</f>
        <v>0</v>
      </c>
      <c r="J19" s="298">
        <f ca="1">Res!J11</f>
        <v>0</v>
      </c>
      <c r="K19" s="298">
        <f ca="1">Res!K11</f>
        <v>0</v>
      </c>
      <c r="L19" s="298">
        <f ca="1">Res!L11</f>
        <v>0</v>
      </c>
      <c r="M19" s="298">
        <f ca="1">Res!M11</f>
        <v>0</v>
      </c>
      <c r="N19" s="298">
        <f ca="1">Res!N11</f>
        <v>0</v>
      </c>
    </row>
    <row r="20" spans="2:14" ht="20.100000000000001" customHeight="1" x14ac:dyDescent="0.25">
      <c r="B20" s="32" t="str">
        <f>Res!B12</f>
        <v>Vencido</v>
      </c>
      <c r="C20" s="298">
        <f ca="1">Res!C12</f>
        <v>0</v>
      </c>
      <c r="D20" s="298">
        <f ca="1">Res!D12</f>
        <v>0</v>
      </c>
      <c r="E20" s="298">
        <f ca="1">Res!E12</f>
        <v>0</v>
      </c>
      <c r="F20" s="298">
        <f ca="1">Res!F12</f>
        <v>0</v>
      </c>
      <c r="G20" s="298">
        <f ca="1">Res!G12</f>
        <v>0</v>
      </c>
      <c r="H20" s="298">
        <f ca="1">Res!H12</f>
        <v>0</v>
      </c>
      <c r="I20" s="298">
        <f ca="1">Res!I12</f>
        <v>0</v>
      </c>
      <c r="J20" s="298">
        <f ca="1">Res!J12</f>
        <v>0</v>
      </c>
      <c r="K20" s="298">
        <f ca="1">Res!K12</f>
        <v>0</v>
      </c>
      <c r="L20" s="298">
        <f ca="1">Res!L12</f>
        <v>0</v>
      </c>
      <c r="M20" s="298">
        <f ca="1">Res!M12</f>
        <v>0</v>
      </c>
      <c r="N20" s="298">
        <f ca="1">Res!N12</f>
        <v>0</v>
      </c>
    </row>
    <row r="21" spans="2:14" ht="20.100000000000001" customHeight="1" x14ac:dyDescent="0.25">
      <c r="B21" s="32" t="str">
        <f>Res!B13</f>
        <v>Agendar</v>
      </c>
      <c r="C21" s="298">
        <f ca="1">Res!C13</f>
        <v>0</v>
      </c>
      <c r="D21" s="298">
        <f ca="1">Res!D13</f>
        <v>0</v>
      </c>
      <c r="E21" s="298">
        <f ca="1">Res!E13</f>
        <v>0</v>
      </c>
      <c r="F21" s="298">
        <f ca="1">Res!F13</f>
        <v>0</v>
      </c>
      <c r="G21" s="298">
        <f ca="1">Res!G13</f>
        <v>0</v>
      </c>
      <c r="H21" s="298">
        <f ca="1">Res!H13</f>
        <v>0</v>
      </c>
      <c r="I21" s="298">
        <f ca="1">Res!I13</f>
        <v>0</v>
      </c>
      <c r="J21" s="298">
        <f ca="1">Res!J13</f>
        <v>0</v>
      </c>
      <c r="K21" s="298">
        <f ca="1">Res!K13</f>
        <v>0</v>
      </c>
      <c r="L21" s="298">
        <f ca="1">Res!L13</f>
        <v>0</v>
      </c>
      <c r="M21" s="298">
        <f ca="1">Res!M13</f>
        <v>0</v>
      </c>
      <c r="N21" s="298">
        <f ca="1">Res!N13</f>
        <v>0</v>
      </c>
    </row>
    <row r="37" spans="2:14" ht="20.100000000000001" customHeight="1" x14ac:dyDescent="0.25">
      <c r="B37" s="292" t="str">
        <f>Res!B15</f>
        <v>Treinamentos Realizados em 2023</v>
      </c>
    </row>
    <row r="38" spans="2:14" ht="20.100000000000001" customHeight="1" x14ac:dyDescent="0.25">
      <c r="B38" s="201" t="str">
        <f>Res!B16</f>
        <v>Indicadores</v>
      </c>
      <c r="C38" s="201" t="str">
        <f>Res!C16</f>
        <v>janeiro</v>
      </c>
      <c r="D38" s="201" t="str">
        <f>Res!D16</f>
        <v>fevereiro</v>
      </c>
      <c r="E38" s="201" t="str">
        <f>Res!E16</f>
        <v>março</v>
      </c>
      <c r="F38" s="201" t="str">
        <f>Res!F16</f>
        <v>abril</v>
      </c>
      <c r="G38" s="201" t="str">
        <f>Res!G16</f>
        <v>maio</v>
      </c>
      <c r="H38" s="201" t="str">
        <f>Res!H16</f>
        <v>junho</v>
      </c>
      <c r="I38" s="201" t="str">
        <f>Res!I16</f>
        <v>julho</v>
      </c>
      <c r="J38" s="201" t="str">
        <f>Res!J16</f>
        <v>agosto</v>
      </c>
      <c r="K38" s="201" t="str">
        <f>Res!K16</f>
        <v>setembro</v>
      </c>
      <c r="L38" s="201" t="str">
        <f>Res!L16</f>
        <v>outubro</v>
      </c>
      <c r="M38" s="201" t="str">
        <f>Res!M16</f>
        <v>novembro</v>
      </c>
      <c r="N38" s="201" t="str">
        <f>Res!N16</f>
        <v>dezembro</v>
      </c>
    </row>
    <row r="39" spans="2:14" ht="30" customHeight="1" x14ac:dyDescent="0.25">
      <c r="B39" s="32" t="str">
        <f>Res!B17</f>
        <v>Reciclagem De Formação De Vigilantes</v>
      </c>
      <c r="C39" s="206">
        <f ca="1">Res!C17</f>
        <v>0</v>
      </c>
      <c r="D39" s="206">
        <f ca="1">Res!D17</f>
        <v>0</v>
      </c>
      <c r="E39" s="206">
        <f ca="1">Res!E17</f>
        <v>0</v>
      </c>
      <c r="F39" s="206">
        <f ca="1">Res!F17</f>
        <v>0</v>
      </c>
      <c r="G39" s="206">
        <f ca="1">Res!G17</f>
        <v>0</v>
      </c>
      <c r="H39" s="206">
        <f ca="1">Res!H17</f>
        <v>0</v>
      </c>
      <c r="I39" s="206">
        <f ca="1">Res!I17</f>
        <v>0</v>
      </c>
      <c r="J39" s="206">
        <f ca="1">Res!J17</f>
        <v>0</v>
      </c>
      <c r="K39" s="206">
        <f ca="1">Res!K17</f>
        <v>0</v>
      </c>
      <c r="L39" s="206">
        <f ca="1">Res!L17</f>
        <v>0</v>
      </c>
      <c r="M39" s="206">
        <f ca="1">Res!M17</f>
        <v>0</v>
      </c>
      <c r="N39" s="206">
        <f ca="1">Res!N17</f>
        <v>0</v>
      </c>
    </row>
    <row r="40" spans="2:14" ht="30" customHeight="1" x14ac:dyDescent="0.25">
      <c r="B40" s="32" t="str">
        <f>Res!B18</f>
        <v>Reciclagem De Transporte De Valores</v>
      </c>
      <c r="C40" s="206">
        <f ca="1">Res!C18</f>
        <v>0</v>
      </c>
      <c r="D40" s="206">
        <f ca="1">Res!D18</f>
        <v>0</v>
      </c>
      <c r="E40" s="206">
        <f ca="1">Res!E18</f>
        <v>0</v>
      </c>
      <c r="F40" s="206">
        <f ca="1">Res!F18</f>
        <v>0</v>
      </c>
      <c r="G40" s="206">
        <f ca="1">Res!G18</f>
        <v>0</v>
      </c>
      <c r="H40" s="206">
        <f ca="1">Res!H18</f>
        <v>0</v>
      </c>
      <c r="I40" s="206">
        <f ca="1">Res!I18</f>
        <v>0</v>
      </c>
      <c r="J40" s="206">
        <f ca="1">Res!J18</f>
        <v>0</v>
      </c>
      <c r="K40" s="206">
        <f ca="1">Res!K18</f>
        <v>0</v>
      </c>
      <c r="L40" s="206">
        <f ca="1">Res!L18</f>
        <v>0</v>
      </c>
      <c r="M40" s="206">
        <f ca="1">Res!M18</f>
        <v>0</v>
      </c>
      <c r="N40" s="206">
        <f ca="1">Res!N18</f>
        <v>0</v>
      </c>
    </row>
    <row r="41" spans="2:14" ht="30" customHeight="1" x14ac:dyDescent="0.25">
      <c r="B41" s="32" t="str">
        <f>Res!B19</f>
        <v>Reciclagem De Extensão Em Escolta Armada</v>
      </c>
      <c r="C41" s="206">
        <f ca="1">Res!C19</f>
        <v>0</v>
      </c>
      <c r="D41" s="206">
        <f ca="1">Res!D19</f>
        <v>0</v>
      </c>
      <c r="E41" s="206">
        <f ca="1">Res!E19</f>
        <v>0</v>
      </c>
      <c r="F41" s="206">
        <f ca="1">Res!F19</f>
        <v>0</v>
      </c>
      <c r="G41" s="206">
        <f ca="1">Res!G19</f>
        <v>0</v>
      </c>
      <c r="H41" s="206">
        <f ca="1">Res!H19</f>
        <v>0</v>
      </c>
      <c r="I41" s="206">
        <f ca="1">Res!I19</f>
        <v>0</v>
      </c>
      <c r="J41" s="206">
        <f ca="1">Res!J19</f>
        <v>0</v>
      </c>
      <c r="K41" s="206">
        <f ca="1">Res!K19</f>
        <v>0</v>
      </c>
      <c r="L41" s="206">
        <f ca="1">Res!L19</f>
        <v>0</v>
      </c>
      <c r="M41" s="206">
        <f ca="1">Res!M19</f>
        <v>0</v>
      </c>
      <c r="N41" s="206">
        <f ca="1">Res!N19</f>
        <v>0</v>
      </c>
    </row>
    <row r="42" spans="2:14" ht="30" customHeight="1" x14ac:dyDescent="0.25">
      <c r="B42" s="32" t="str">
        <f>Res!B20</f>
        <v>Reciclagem Em Segurança Pessoal Privada</v>
      </c>
      <c r="C42" s="206">
        <f ca="1">Res!C20</f>
        <v>0</v>
      </c>
      <c r="D42" s="206">
        <f ca="1">Res!D20</f>
        <v>0</v>
      </c>
      <c r="E42" s="206">
        <f ca="1">Res!E20</f>
        <v>0</v>
      </c>
      <c r="F42" s="206">
        <f ca="1">Res!F20</f>
        <v>0</v>
      </c>
      <c r="G42" s="206">
        <f ca="1">Res!G20</f>
        <v>0</v>
      </c>
      <c r="H42" s="206">
        <f ca="1">Res!H20</f>
        <v>0</v>
      </c>
      <c r="I42" s="206">
        <f ca="1">Res!I20</f>
        <v>0</v>
      </c>
      <c r="J42" s="206">
        <f ca="1">Res!J20</f>
        <v>0</v>
      </c>
      <c r="K42" s="206">
        <f ca="1">Res!K20</f>
        <v>0</v>
      </c>
      <c r="L42" s="206">
        <f ca="1">Res!L20</f>
        <v>0</v>
      </c>
      <c r="M42" s="206">
        <f ca="1">Res!M20</f>
        <v>0</v>
      </c>
      <c r="N42" s="206">
        <f ca="1">Res!N20</f>
        <v>0</v>
      </c>
    </row>
    <row r="43" spans="2:14" ht="30" customHeight="1" x14ac:dyDescent="0.25">
      <c r="B43" s="32">
        <f>Res!B21</f>
        <v>0</v>
      </c>
      <c r="C43" s="206">
        <f ca="1">Res!C21</f>
        <v>0</v>
      </c>
      <c r="D43" s="206">
        <f ca="1">Res!D21</f>
        <v>0</v>
      </c>
      <c r="E43" s="206">
        <f ca="1">Res!E21</f>
        <v>0</v>
      </c>
      <c r="F43" s="206">
        <f ca="1">Res!F21</f>
        <v>0</v>
      </c>
      <c r="G43" s="206">
        <f ca="1">Res!G21</f>
        <v>0</v>
      </c>
      <c r="H43" s="206">
        <f ca="1">Res!H21</f>
        <v>0</v>
      </c>
      <c r="I43" s="206">
        <f ca="1">Res!I21</f>
        <v>0</v>
      </c>
      <c r="J43" s="206">
        <f ca="1">Res!J21</f>
        <v>0</v>
      </c>
      <c r="K43" s="206">
        <f ca="1">Res!K21</f>
        <v>0</v>
      </c>
      <c r="L43" s="206">
        <f ca="1">Res!L21</f>
        <v>0</v>
      </c>
      <c r="M43" s="206">
        <f ca="1">Res!M21</f>
        <v>0</v>
      </c>
      <c r="N43" s="206">
        <f ca="1">Res!N21</f>
        <v>0</v>
      </c>
    </row>
    <row r="44" spans="2:14" ht="30" customHeight="1" x14ac:dyDescent="0.25">
      <c r="B44" s="32">
        <f>Res!B22</f>
        <v>0</v>
      </c>
      <c r="C44" s="206">
        <f ca="1">Res!C22</f>
        <v>0</v>
      </c>
      <c r="D44" s="206">
        <f ca="1">Res!D22</f>
        <v>0</v>
      </c>
      <c r="E44" s="206">
        <f ca="1">Res!E22</f>
        <v>0</v>
      </c>
      <c r="F44" s="206">
        <f ca="1">Res!F22</f>
        <v>0</v>
      </c>
      <c r="G44" s="206">
        <f ca="1">Res!G22</f>
        <v>0</v>
      </c>
      <c r="H44" s="206">
        <f ca="1">Res!H22</f>
        <v>0</v>
      </c>
      <c r="I44" s="206">
        <f ca="1">Res!I22</f>
        <v>0</v>
      </c>
      <c r="J44" s="206">
        <f ca="1">Res!J22</f>
        <v>0</v>
      </c>
      <c r="K44" s="206">
        <f ca="1">Res!K22</f>
        <v>0</v>
      </c>
      <c r="L44" s="206">
        <f ca="1">Res!L22</f>
        <v>0</v>
      </c>
      <c r="M44" s="206">
        <f ca="1">Res!M22</f>
        <v>0</v>
      </c>
      <c r="N44" s="206">
        <f ca="1">Res!N22</f>
        <v>0</v>
      </c>
    </row>
    <row r="45" spans="2:14" ht="30" customHeight="1" x14ac:dyDescent="0.25">
      <c r="B45" s="32">
        <f>Res!B23</f>
        <v>0</v>
      </c>
      <c r="C45" s="206">
        <f ca="1">Res!C23</f>
        <v>0</v>
      </c>
      <c r="D45" s="206">
        <f ca="1">Res!D23</f>
        <v>0</v>
      </c>
      <c r="E45" s="206">
        <f ca="1">Res!E23</f>
        <v>0</v>
      </c>
      <c r="F45" s="206">
        <f ca="1">Res!F23</f>
        <v>0</v>
      </c>
      <c r="G45" s="206">
        <f ca="1">Res!G23</f>
        <v>0</v>
      </c>
      <c r="H45" s="206">
        <f ca="1">Res!H23</f>
        <v>0</v>
      </c>
      <c r="I45" s="206">
        <f ca="1">Res!I23</f>
        <v>0</v>
      </c>
      <c r="J45" s="206">
        <f ca="1">Res!J23</f>
        <v>0</v>
      </c>
      <c r="K45" s="206">
        <f ca="1">Res!K23</f>
        <v>0</v>
      </c>
      <c r="L45" s="206">
        <f ca="1">Res!L23</f>
        <v>0</v>
      </c>
      <c r="M45" s="206">
        <f ca="1">Res!M23</f>
        <v>0</v>
      </c>
      <c r="N45" s="206">
        <f ca="1">Res!N23</f>
        <v>0</v>
      </c>
    </row>
    <row r="46" spans="2:14" ht="30" customHeight="1" x14ac:dyDescent="0.25">
      <c r="B46" s="32">
        <f>Res!B24</f>
        <v>0</v>
      </c>
      <c r="C46" s="206">
        <f ca="1">Res!C24</f>
        <v>0</v>
      </c>
      <c r="D46" s="206">
        <f ca="1">Res!D24</f>
        <v>0</v>
      </c>
      <c r="E46" s="206">
        <f ca="1">Res!E24</f>
        <v>0</v>
      </c>
      <c r="F46" s="206">
        <f ca="1">Res!F24</f>
        <v>0</v>
      </c>
      <c r="G46" s="206">
        <f ca="1">Res!G24</f>
        <v>0</v>
      </c>
      <c r="H46" s="206">
        <f ca="1">Res!H24</f>
        <v>0</v>
      </c>
      <c r="I46" s="206">
        <f ca="1">Res!I24</f>
        <v>0</v>
      </c>
      <c r="J46" s="206">
        <f ca="1">Res!J24</f>
        <v>0</v>
      </c>
      <c r="K46" s="206">
        <f ca="1">Res!K24</f>
        <v>0</v>
      </c>
      <c r="L46" s="206">
        <f ca="1">Res!L24</f>
        <v>0</v>
      </c>
      <c r="M46" s="206">
        <f ca="1">Res!M24</f>
        <v>0</v>
      </c>
      <c r="N46" s="206">
        <f ca="1">Res!N24</f>
        <v>0</v>
      </c>
    </row>
    <row r="47" spans="2:14" ht="30" customHeight="1" x14ac:dyDescent="0.25">
      <c r="B47" s="32">
        <f>Res!B25</f>
        <v>0</v>
      </c>
      <c r="C47" s="206">
        <f ca="1">Res!C25</f>
        <v>0</v>
      </c>
      <c r="D47" s="206">
        <f ca="1">Res!D25</f>
        <v>0</v>
      </c>
      <c r="E47" s="206">
        <f ca="1">Res!E25</f>
        <v>0</v>
      </c>
      <c r="F47" s="206">
        <f ca="1">Res!F25</f>
        <v>0</v>
      </c>
      <c r="G47" s="206">
        <f ca="1">Res!G25</f>
        <v>0</v>
      </c>
      <c r="H47" s="206">
        <f ca="1">Res!H25</f>
        <v>0</v>
      </c>
      <c r="I47" s="206">
        <f ca="1">Res!I25</f>
        <v>0</v>
      </c>
      <c r="J47" s="206">
        <f ca="1">Res!J25</f>
        <v>0</v>
      </c>
      <c r="K47" s="206">
        <f ca="1">Res!K25</f>
        <v>0</v>
      </c>
      <c r="L47" s="206">
        <f ca="1">Res!L25</f>
        <v>0</v>
      </c>
      <c r="M47" s="206">
        <f ca="1">Res!M25</f>
        <v>0</v>
      </c>
      <c r="N47" s="206">
        <f ca="1">Res!N25</f>
        <v>0</v>
      </c>
    </row>
    <row r="48" spans="2:14" ht="30" customHeight="1" x14ac:dyDescent="0.25">
      <c r="B48" s="32">
        <f>Res!B26</f>
        <v>0</v>
      </c>
      <c r="C48" s="206">
        <f ca="1">Res!C26</f>
        <v>0</v>
      </c>
      <c r="D48" s="206">
        <f ca="1">Res!D26</f>
        <v>0</v>
      </c>
      <c r="E48" s="206">
        <f ca="1">Res!E26</f>
        <v>0</v>
      </c>
      <c r="F48" s="206">
        <f ca="1">Res!F26</f>
        <v>0</v>
      </c>
      <c r="G48" s="206">
        <f ca="1">Res!G26</f>
        <v>0</v>
      </c>
      <c r="H48" s="206">
        <f ca="1">Res!H26</f>
        <v>0</v>
      </c>
      <c r="I48" s="206">
        <f ca="1">Res!I26</f>
        <v>0</v>
      </c>
      <c r="J48" s="206">
        <f ca="1">Res!J26</f>
        <v>0</v>
      </c>
      <c r="K48" s="206">
        <f ca="1">Res!K26</f>
        <v>0</v>
      </c>
      <c r="L48" s="206">
        <f ca="1">Res!L26</f>
        <v>0</v>
      </c>
      <c r="M48" s="206">
        <f ca="1">Res!M26</f>
        <v>0</v>
      </c>
      <c r="N48" s="206">
        <f ca="1">Res!N26</f>
        <v>0</v>
      </c>
    </row>
    <row r="49" spans="2:14" ht="20.100000000000001" customHeight="1" x14ac:dyDescent="0.25">
      <c r="B49" s="300" t="str">
        <f>Res!B27</f>
        <v>Total Mensal de Treinamentos</v>
      </c>
      <c r="C49" s="301">
        <f ca="1">Res!C27</f>
        <v>0</v>
      </c>
      <c r="D49" s="301">
        <f ca="1">Res!D27</f>
        <v>0</v>
      </c>
      <c r="E49" s="301">
        <f ca="1">Res!E27</f>
        <v>0</v>
      </c>
      <c r="F49" s="301">
        <f ca="1">Res!F27</f>
        <v>0</v>
      </c>
      <c r="G49" s="301">
        <f ca="1">Res!G27</f>
        <v>0</v>
      </c>
      <c r="H49" s="301">
        <f ca="1">Res!H27</f>
        <v>0</v>
      </c>
      <c r="I49" s="301">
        <f ca="1">Res!I27</f>
        <v>0</v>
      </c>
      <c r="J49" s="301">
        <f ca="1">Res!J27</f>
        <v>0</v>
      </c>
      <c r="K49" s="301">
        <f ca="1">Res!K27</f>
        <v>0</v>
      </c>
      <c r="L49" s="301">
        <f ca="1">Res!L27</f>
        <v>0</v>
      </c>
      <c r="M49" s="301">
        <f ca="1">Res!M27</f>
        <v>0</v>
      </c>
      <c r="N49" s="301">
        <f ca="1">Res!N27</f>
        <v>0</v>
      </c>
    </row>
    <row r="80" spans="2:2" ht="20.100000000000001" customHeight="1" x14ac:dyDescent="0.25">
      <c r="B80" s="292" t="str">
        <f>Res!B29</f>
        <v>Resultados Consolidados das Férias em 2023</v>
      </c>
    </row>
    <row r="81" spans="2:14" ht="20.100000000000001" customHeight="1" x14ac:dyDescent="0.25">
      <c r="B81" s="201" t="str">
        <f>Res!B30</f>
        <v>Indicadores</v>
      </c>
      <c r="C81" s="201" t="str">
        <f>Res!C30</f>
        <v>janeiro</v>
      </c>
      <c r="D81" s="201" t="str">
        <f>Res!D30</f>
        <v>fevereiro</v>
      </c>
      <c r="E81" s="201" t="str">
        <f>Res!E30</f>
        <v>março</v>
      </c>
      <c r="F81" s="201" t="str">
        <f>Res!F30</f>
        <v>abril</v>
      </c>
      <c r="G81" s="201" t="str">
        <f>Res!G30</f>
        <v>maio</v>
      </c>
      <c r="H81" s="201" t="str">
        <f>Res!H30</f>
        <v>junho</v>
      </c>
      <c r="I81" s="201" t="str">
        <f>Res!I30</f>
        <v>julho</v>
      </c>
      <c r="J81" s="201" t="str">
        <f>Res!J30</f>
        <v>agosto</v>
      </c>
      <c r="K81" s="201" t="str">
        <f>Res!K30</f>
        <v>setembro</v>
      </c>
      <c r="L81" s="201" t="str">
        <f>Res!L30</f>
        <v>outubro</v>
      </c>
      <c r="M81" s="201" t="str">
        <f>Res!M30</f>
        <v>novembro</v>
      </c>
      <c r="N81" s="201" t="str">
        <f>Res!N30</f>
        <v>dezembro</v>
      </c>
    </row>
    <row r="82" spans="2:14" ht="20.100000000000001" customHeight="1" x14ac:dyDescent="0.25">
      <c r="B82" s="32" t="str">
        <f>Res!B31</f>
        <v>Férias Vencida</v>
      </c>
      <c r="C82" s="206">
        <f ca="1">Res!C31</f>
        <v>0</v>
      </c>
      <c r="D82" s="206">
        <f ca="1">Res!D31</f>
        <v>0</v>
      </c>
      <c r="E82" s="206">
        <f ca="1">Res!E31</f>
        <v>0</v>
      </c>
      <c r="F82" s="206">
        <f ca="1">Res!F31</f>
        <v>0</v>
      </c>
      <c r="G82" s="206">
        <f ca="1">Res!G31</f>
        <v>0</v>
      </c>
      <c r="H82" s="206">
        <f ca="1">Res!H31</f>
        <v>0</v>
      </c>
      <c r="I82" s="206">
        <f ca="1">Res!I31</f>
        <v>0</v>
      </c>
      <c r="J82" s="206">
        <f ca="1">Res!J31</f>
        <v>0</v>
      </c>
      <c r="K82" s="206">
        <f ca="1">Res!K31</f>
        <v>0</v>
      </c>
      <c r="L82" s="206">
        <f ca="1">Res!L31</f>
        <v>0</v>
      </c>
      <c r="M82" s="206">
        <f ca="1">Res!M31</f>
        <v>0</v>
      </c>
      <c r="N82" s="206">
        <f ca="1">Res!N31</f>
        <v>0</v>
      </c>
    </row>
    <row r="83" spans="2:14" ht="20.100000000000001" customHeight="1" x14ac:dyDescent="0.25">
      <c r="B83" s="32" t="str">
        <f>Res!B32</f>
        <v>No Prazo</v>
      </c>
      <c r="C83" s="206">
        <f ca="1">Res!C32</f>
        <v>0</v>
      </c>
      <c r="D83" s="206">
        <f ca="1">Res!D32</f>
        <v>0</v>
      </c>
      <c r="E83" s="206">
        <f ca="1">Res!E32</f>
        <v>0</v>
      </c>
      <c r="F83" s="206">
        <f ca="1">Res!F32</f>
        <v>0</v>
      </c>
      <c r="G83" s="206">
        <f ca="1">Res!G32</f>
        <v>0</v>
      </c>
      <c r="H83" s="206">
        <f ca="1">Res!H32</f>
        <v>0</v>
      </c>
      <c r="I83" s="206">
        <f ca="1">Res!I32</f>
        <v>0</v>
      </c>
      <c r="J83" s="206">
        <f ca="1">Res!J32</f>
        <v>0</v>
      </c>
      <c r="K83" s="206">
        <f ca="1">Res!K32</f>
        <v>0</v>
      </c>
      <c r="L83" s="206">
        <f ca="1">Res!L32</f>
        <v>0</v>
      </c>
      <c r="M83" s="206">
        <f ca="1">Res!M32</f>
        <v>0</v>
      </c>
      <c r="N83" s="206">
        <f ca="1">Res!N32</f>
        <v>0</v>
      </c>
    </row>
    <row r="84" spans="2:14" ht="20.100000000000001" customHeight="1" x14ac:dyDescent="0.25">
      <c r="B84" s="32" t="str">
        <f>Res!B33</f>
        <v>Agendar</v>
      </c>
      <c r="C84" s="206">
        <f ca="1">Res!C33</f>
        <v>0</v>
      </c>
      <c r="D84" s="206">
        <f ca="1">Res!D33</f>
        <v>0</v>
      </c>
      <c r="E84" s="206">
        <f ca="1">Res!E33</f>
        <v>0</v>
      </c>
      <c r="F84" s="206">
        <f ca="1">Res!F33</f>
        <v>0</v>
      </c>
      <c r="G84" s="206">
        <f ca="1">Res!G33</f>
        <v>0</v>
      </c>
      <c r="H84" s="206">
        <f ca="1">Res!H33</f>
        <v>0</v>
      </c>
      <c r="I84" s="206">
        <f ca="1">Res!I33</f>
        <v>0</v>
      </c>
      <c r="J84" s="206">
        <f ca="1">Res!J33</f>
        <v>0</v>
      </c>
      <c r="K84" s="206">
        <f ca="1">Res!K33</f>
        <v>0</v>
      </c>
      <c r="L84" s="206">
        <f ca="1">Res!L33</f>
        <v>0</v>
      </c>
      <c r="M84" s="206">
        <f ca="1">Res!M33</f>
        <v>0</v>
      </c>
      <c r="N84" s="206">
        <f ca="1">Res!N33</f>
        <v>0</v>
      </c>
    </row>
    <row r="100" spans="2:14" ht="20.100000000000001" customHeight="1" x14ac:dyDescent="0.25">
      <c r="B100" s="292" t="str">
        <f>Res!B35</f>
        <v>Indicadores Contratuais</v>
      </c>
    </row>
    <row r="101" spans="2:14" ht="20.100000000000001" customHeight="1" x14ac:dyDescent="0.25">
      <c r="B101" s="201" t="str">
        <f>Res!B36</f>
        <v>Indicadores</v>
      </c>
      <c r="C101" s="201" t="str">
        <f>Res!C36</f>
        <v>janeiro</v>
      </c>
      <c r="D101" s="201" t="str">
        <f>Res!D36</f>
        <v>fevereiro</v>
      </c>
      <c r="E101" s="201" t="str">
        <f>Res!E36</f>
        <v>março</v>
      </c>
      <c r="F101" s="201" t="str">
        <f>Res!F36</f>
        <v>abril</v>
      </c>
      <c r="G101" s="201" t="str">
        <f>Res!G36</f>
        <v>maio</v>
      </c>
      <c r="H101" s="201" t="str">
        <f>Res!H36</f>
        <v>junho</v>
      </c>
      <c r="I101" s="201" t="str">
        <f>Res!I36</f>
        <v>julho</v>
      </c>
      <c r="J101" s="201" t="str">
        <f>Res!J36</f>
        <v>agosto</v>
      </c>
      <c r="K101" s="201" t="str">
        <f>Res!K36</f>
        <v>setembro</v>
      </c>
      <c r="L101" s="201" t="str">
        <f>Res!L36</f>
        <v>outubro</v>
      </c>
      <c r="M101" s="201" t="str">
        <f>Res!M36</f>
        <v>novembro</v>
      </c>
      <c r="N101" s="201" t="str">
        <f>Res!N36</f>
        <v>dezembro</v>
      </c>
    </row>
    <row r="102" spans="2:14" ht="20.100000000000001" customHeight="1" x14ac:dyDescent="0.25">
      <c r="B102" s="32" t="str">
        <f>Res!B37</f>
        <v>Aniversariantes no mês</v>
      </c>
      <c r="C102" s="206">
        <f>Res!C37</f>
        <v>0</v>
      </c>
      <c r="D102" s="206">
        <f>Res!D37</f>
        <v>0</v>
      </c>
      <c r="E102" s="206">
        <f>Res!E37</f>
        <v>0</v>
      </c>
      <c r="F102" s="206">
        <f>Res!F37</f>
        <v>0</v>
      </c>
      <c r="G102" s="206">
        <f>Res!G37</f>
        <v>0</v>
      </c>
      <c r="H102" s="206">
        <f>Res!H37</f>
        <v>1</v>
      </c>
      <c r="I102" s="206">
        <f>Res!I37</f>
        <v>0</v>
      </c>
      <c r="J102" s="206">
        <f>Res!J37</f>
        <v>0</v>
      </c>
      <c r="K102" s="206">
        <f>Res!K37</f>
        <v>0</v>
      </c>
      <c r="L102" s="206">
        <f>Res!L37</f>
        <v>0</v>
      </c>
      <c r="M102" s="206">
        <f>Res!M37</f>
        <v>0</v>
      </c>
      <c r="N102" s="206">
        <f>Res!N37</f>
        <v>0</v>
      </c>
    </row>
    <row r="103" spans="2:14" ht="20.100000000000001" customHeight="1" x14ac:dyDescent="0.25">
      <c r="B103" s="32" t="str">
        <f>Res!B38</f>
        <v>Vencimento de férias no mês</v>
      </c>
      <c r="C103" s="206">
        <f>Res!C38</f>
        <v>0</v>
      </c>
      <c r="D103" s="206">
        <f>Res!D38</f>
        <v>0</v>
      </c>
      <c r="E103" s="206">
        <f>Res!E38</f>
        <v>0</v>
      </c>
      <c r="F103" s="206">
        <f>Res!F38</f>
        <v>0</v>
      </c>
      <c r="G103" s="206">
        <f>Res!G38</f>
        <v>0</v>
      </c>
      <c r="H103" s="206">
        <f>Res!H38</f>
        <v>0</v>
      </c>
      <c r="I103" s="206">
        <f>Res!I38</f>
        <v>0</v>
      </c>
      <c r="J103" s="206">
        <f>Res!J38</f>
        <v>0</v>
      </c>
      <c r="K103" s="206">
        <f>Res!K38</f>
        <v>0</v>
      </c>
      <c r="L103" s="206">
        <f>Res!L38</f>
        <v>0</v>
      </c>
      <c r="M103" s="206">
        <f>Res!M38</f>
        <v>1</v>
      </c>
      <c r="N103" s="206">
        <f>Res!N38</f>
        <v>0</v>
      </c>
    </row>
    <row r="138" ht="5.25" customHeight="1" x14ac:dyDescent="0.25"/>
  </sheetData>
  <sheetProtection password="9084" sheet="1" objects="1" scenarios="1"/>
  <mergeCells count="5">
    <mergeCell ref="B12:N12"/>
    <mergeCell ref="B13:N13"/>
    <mergeCell ref="B14:N14"/>
    <mergeCell ref="B15:N15"/>
    <mergeCell ref="B6:N11"/>
  </mergeCells>
  <printOptions horizontalCentered="1"/>
  <pageMargins left="0.25" right="0.25" top="0.75" bottom="0.75" header="0.3" footer="0.3"/>
  <pageSetup paperSize="9" scale="83" orientation="landscape" r:id="rId1"/>
  <headerFooter differentFirst="1">
    <oddHeader>&amp;CRelatório Gerencial do Cadastro e Controle de Funcionários e Treinamentos</oddHeader>
    <oddFooter>&amp;LImpresso em &amp;D as &amp;T&amp;RPágina &amp;P de &amp;N páginas</oddFooter>
  </headerFooter>
  <rowBreaks count="5" manualBreakCount="5">
    <brk id="16" min="1" max="13" man="1"/>
    <brk id="36" min="1" max="13" man="1"/>
    <brk id="64" min="1" max="13" man="1"/>
    <brk id="99" min="1" max="13" man="1"/>
    <brk id="138" min="1" max="14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N36"/>
  <sheetViews>
    <sheetView showGridLines="0" zoomScaleNormal="100" zoomScaleSheetLayoutView="80" workbookViewId="0">
      <selection activeCell="C2" sqref="C2"/>
    </sheetView>
  </sheetViews>
  <sheetFormatPr defaultRowHeight="15" x14ac:dyDescent="0.25"/>
  <cols>
    <col min="1" max="1" width="2.7109375" style="136" customWidth="1"/>
    <col min="2" max="2" width="38.28515625" style="136" customWidth="1"/>
    <col min="3" max="3" width="10.28515625" style="136" customWidth="1"/>
    <col min="4" max="4" width="38.28515625" style="136" customWidth="1"/>
    <col min="5" max="5" width="10.28515625" style="136" customWidth="1"/>
    <col min="6" max="6" width="38.28515625" style="136" customWidth="1"/>
    <col min="7" max="7" width="10.28515625" style="136" customWidth="1"/>
    <col min="8" max="8" width="38.28515625" style="136" customWidth="1"/>
    <col min="9" max="9" width="1.7109375" style="136" customWidth="1"/>
    <col min="10" max="24" width="9.140625" style="136" customWidth="1"/>
    <col min="25" max="25" width="11.42578125" style="317" bestFit="1" customWidth="1"/>
    <col min="26" max="39" width="1.7109375" style="317" customWidth="1"/>
    <col min="40" max="40" width="9.140625" style="317"/>
    <col min="41" max="16384" width="9.140625" style="136"/>
  </cols>
  <sheetData>
    <row r="1" spans="2:40" s="105" customFormat="1" ht="30" customHeight="1" x14ac:dyDescent="0.25">
      <c r="Y1" s="311"/>
      <c r="Z1" s="311"/>
      <c r="AA1" s="311"/>
      <c r="AB1" s="311"/>
      <c r="AC1" s="311"/>
      <c r="AD1" s="311"/>
      <c r="AE1" s="311"/>
      <c r="AF1" s="311"/>
      <c r="AG1" s="311"/>
      <c r="AH1" s="311"/>
      <c r="AI1" s="311"/>
      <c r="AJ1" s="311"/>
      <c r="AK1" s="311"/>
      <c r="AL1" s="311"/>
      <c r="AM1" s="311"/>
      <c r="AN1" s="311"/>
    </row>
    <row r="2" spans="2:40" s="106" customFormat="1" ht="24.95" customHeight="1" x14ac:dyDescent="0.25">
      <c r="Y2" s="312"/>
      <c r="Z2" s="312"/>
      <c r="AA2" s="312" t="s">
        <v>44</v>
      </c>
      <c r="AB2" s="312" t="s">
        <v>4</v>
      </c>
      <c r="AC2" s="312"/>
      <c r="AD2" s="312"/>
      <c r="AE2" s="312"/>
      <c r="AF2" s="312"/>
      <c r="AG2" s="312"/>
      <c r="AH2" s="312"/>
      <c r="AI2" s="312"/>
      <c r="AJ2" s="312"/>
      <c r="AK2" s="312"/>
      <c r="AL2" s="312"/>
      <c r="AM2" s="312"/>
      <c r="AN2" s="312"/>
    </row>
    <row r="3" spans="2:40" s="107" customFormat="1" ht="5.0999999999999996" customHeight="1" x14ac:dyDescent="0.25">
      <c r="Y3" s="313"/>
      <c r="Z3" s="313"/>
      <c r="AA3" s="313" t="s">
        <v>77</v>
      </c>
      <c r="AB3" s="313">
        <f ca="1">IFERROR(COUNTIF(tbAso[Status],AA3),0)</f>
        <v>0</v>
      </c>
      <c r="AC3" s="313"/>
      <c r="AD3" s="313"/>
      <c r="AE3" s="313"/>
      <c r="AF3" s="313"/>
      <c r="AG3" s="313"/>
      <c r="AH3" s="313"/>
      <c r="AI3" s="313"/>
      <c r="AJ3" s="313"/>
      <c r="AK3" s="313"/>
      <c r="AL3" s="313"/>
      <c r="AM3" s="313"/>
      <c r="AN3" s="313"/>
    </row>
    <row r="4" spans="2:40" ht="20.100000000000001" customHeight="1" x14ac:dyDescent="0.25">
      <c r="B4" s="314" t="s">
        <v>180</v>
      </c>
      <c r="D4" s="314" t="s">
        <v>181</v>
      </c>
      <c r="F4" s="314" t="s">
        <v>183</v>
      </c>
      <c r="H4" s="314" t="s">
        <v>182</v>
      </c>
      <c r="T4" s="315"/>
      <c r="U4" s="316"/>
      <c r="V4" s="316"/>
      <c r="W4" s="289"/>
      <c r="Z4" s="318"/>
      <c r="AA4" s="319" t="s">
        <v>40</v>
      </c>
      <c r="AB4" s="320">
        <f ca="1">IFERROR(COUNTIF(tbAso[Status],AA4),0)</f>
        <v>1</v>
      </c>
    </row>
    <row r="5" spans="2:40" ht="20.100000000000001" customHeight="1" x14ac:dyDescent="0.25">
      <c r="B5" s="321">
        <f>IFERROR(COUNTA(tbFuncionarios[Nome]),0)</f>
        <v>1</v>
      </c>
      <c r="D5" s="321">
        <f ca="1">IFERROR(COUNTIF(tbAso[Status],"Vencido"),0)</f>
        <v>1</v>
      </c>
      <c r="F5" s="321">
        <f ca="1">IFERROR(COUNTIF(Tre!$F$8:$O$207,"Vencido"),0)</f>
        <v>0</v>
      </c>
      <c r="H5" s="321">
        <f ca="1">IFERROR(COUNTIF(tbFerias[Alerta De Vencimento],"Férias Vencida"),0)</f>
        <v>0</v>
      </c>
      <c r="V5" s="315"/>
      <c r="AA5" s="319" t="s">
        <v>41</v>
      </c>
      <c r="AB5" s="320">
        <f ca="1">IFERROR(COUNTIF(tbAso[Status],AA5),0)</f>
        <v>0</v>
      </c>
    </row>
    <row r="6" spans="2:40" x14ac:dyDescent="0.25">
      <c r="V6" s="322"/>
      <c r="AA6" s="323"/>
      <c r="AB6" s="323"/>
    </row>
    <row r="7" spans="2:40" x14ac:dyDescent="0.25">
      <c r="V7" s="322"/>
      <c r="AA7" s="320" t="s">
        <v>196</v>
      </c>
      <c r="AB7" s="320" t="s">
        <v>4</v>
      </c>
    </row>
    <row r="8" spans="2:40" x14ac:dyDescent="0.25">
      <c r="V8" s="322"/>
      <c r="AA8" s="320" t="s">
        <v>42</v>
      </c>
      <c r="AB8" s="320">
        <f>IFERROR(COUNTIF(tbAso[Afastado?],"Por doença"),0)</f>
        <v>0</v>
      </c>
    </row>
    <row r="9" spans="2:40" x14ac:dyDescent="0.25">
      <c r="AA9" s="320" t="s">
        <v>43</v>
      </c>
      <c r="AB9" s="320">
        <f>IFERROR(COUNTIF(tbAso[Afastado?],"Por acidente"),0)</f>
        <v>0</v>
      </c>
    </row>
    <row r="10" spans="2:40" x14ac:dyDescent="0.25">
      <c r="AA10" s="320" t="s">
        <v>153</v>
      </c>
      <c r="AB10" s="320">
        <f>IFERROR(COUNTIF(tbAso[Afastado?],"Não"),0)</f>
        <v>1</v>
      </c>
    </row>
    <row r="12" spans="2:40" x14ac:dyDescent="0.25">
      <c r="AA12" s="320" t="s">
        <v>197</v>
      </c>
      <c r="AB12" s="320" t="s">
        <v>4</v>
      </c>
    </row>
    <row r="13" spans="2:40" x14ac:dyDescent="0.25">
      <c r="AA13" s="320" t="s">
        <v>77</v>
      </c>
      <c r="AB13" s="320">
        <f ca="1">IFERROR(COUNTIF(Tre!$F$8:$O$207,AA13),0)</f>
        <v>1</v>
      </c>
    </row>
    <row r="14" spans="2:40" x14ac:dyDescent="0.25">
      <c r="AA14" s="320" t="s">
        <v>40</v>
      </c>
      <c r="AB14" s="320">
        <f ca="1">IFERROR(COUNTIF(Tre!$F$8:$O$207,AA14),0)</f>
        <v>0</v>
      </c>
    </row>
    <row r="15" spans="2:40" x14ac:dyDescent="0.25">
      <c r="AA15" s="320" t="s">
        <v>166</v>
      </c>
      <c r="AB15" s="320">
        <f ca="1">IFERROR(COUNTIF(Tre!$F$8:$O$207,AA15),0)</f>
        <v>0</v>
      </c>
    </row>
    <row r="17" spans="26:39" x14ac:dyDescent="0.25">
      <c r="AA17" s="317" t="str">
        <f>Res!B36</f>
        <v>Indicadores</v>
      </c>
      <c r="AB17" s="317" t="s">
        <v>184</v>
      </c>
      <c r="AC17" s="317" t="s">
        <v>185</v>
      </c>
      <c r="AD17" s="317" t="s">
        <v>186</v>
      </c>
      <c r="AE17" s="317" t="s">
        <v>187</v>
      </c>
      <c r="AF17" s="317" t="s">
        <v>188</v>
      </c>
      <c r="AG17" s="317" t="s">
        <v>189</v>
      </c>
      <c r="AH17" s="317" t="s">
        <v>190</v>
      </c>
      <c r="AI17" s="317" t="s">
        <v>191</v>
      </c>
      <c r="AJ17" s="317" t="s">
        <v>192</v>
      </c>
      <c r="AK17" s="317" t="s">
        <v>193</v>
      </c>
      <c r="AL17" s="317" t="s">
        <v>194</v>
      </c>
      <c r="AM17" s="317" t="s">
        <v>195</v>
      </c>
    </row>
    <row r="18" spans="26:39" x14ac:dyDescent="0.25">
      <c r="AA18" s="317" t="str">
        <f>Res!B37</f>
        <v>Aniversariantes no mês</v>
      </c>
      <c r="AB18" s="317">
        <f>Res!C37</f>
        <v>0</v>
      </c>
      <c r="AC18" s="317">
        <f>Res!D37</f>
        <v>0</v>
      </c>
      <c r="AD18" s="317">
        <f>Res!E37</f>
        <v>0</v>
      </c>
      <c r="AE18" s="317">
        <f>Res!F37</f>
        <v>0</v>
      </c>
      <c r="AF18" s="317">
        <f>Res!G37</f>
        <v>0</v>
      </c>
      <c r="AG18" s="317">
        <f>Res!H37</f>
        <v>1</v>
      </c>
      <c r="AH18" s="317">
        <f>Res!I37</f>
        <v>0</v>
      </c>
      <c r="AI18" s="317">
        <f>Res!J37</f>
        <v>0</v>
      </c>
      <c r="AJ18" s="317">
        <f>Res!K37</f>
        <v>0</v>
      </c>
      <c r="AK18" s="317">
        <f>Res!L37</f>
        <v>0</v>
      </c>
      <c r="AL18" s="317">
        <f>Res!M37</f>
        <v>0</v>
      </c>
      <c r="AM18" s="317">
        <f>Res!N37</f>
        <v>0</v>
      </c>
    </row>
    <row r="19" spans="26:39" x14ac:dyDescent="0.25">
      <c r="AA19" s="317" t="str">
        <f>Res!B38</f>
        <v>Vencimento de férias no mês</v>
      </c>
      <c r="AB19" s="317">
        <f>Res!C38</f>
        <v>0</v>
      </c>
      <c r="AC19" s="317">
        <f>Res!D38</f>
        <v>0</v>
      </c>
      <c r="AD19" s="317">
        <f>Res!E38</f>
        <v>0</v>
      </c>
      <c r="AE19" s="317">
        <f>Res!F38</f>
        <v>0</v>
      </c>
      <c r="AF19" s="317">
        <f>Res!G38</f>
        <v>0</v>
      </c>
      <c r="AG19" s="317">
        <f>Res!H38</f>
        <v>0</v>
      </c>
      <c r="AH19" s="317">
        <f>Res!I38</f>
        <v>0</v>
      </c>
      <c r="AI19" s="317">
        <f>Res!J38</f>
        <v>0</v>
      </c>
      <c r="AJ19" s="317">
        <f>Res!K38</f>
        <v>0</v>
      </c>
      <c r="AK19" s="317">
        <f>Res!L38</f>
        <v>0</v>
      </c>
      <c r="AL19" s="317">
        <f>Res!M38</f>
        <v>1</v>
      </c>
      <c r="AM19" s="317">
        <f>Res!N38</f>
        <v>0</v>
      </c>
    </row>
    <row r="21" spans="26:39" x14ac:dyDescent="0.25">
      <c r="Z21" s="323"/>
      <c r="AA21" s="323" t="s">
        <v>210</v>
      </c>
      <c r="AB21" s="323" t="s">
        <v>209</v>
      </c>
    </row>
    <row r="22" spans="26:39" x14ac:dyDescent="0.25">
      <c r="Z22" s="323">
        <v>1</v>
      </c>
      <c r="AA22" s="323" t="str">
        <f ca="1">IFERROR(INDEX(CadTrei!$C$8:$G$17,MATCH(LARGE(CadTrei!$G$8:$G$17,$Z22),CadTrei!$G$8:$G$17,0),1),"")</f>
        <v>Reciclagem Em Segurança Pessoal Privada</v>
      </c>
      <c r="AB22" s="323">
        <f ca="1">IF(AA22="","",IFERROR(COUNTIF(INDIRECT(VLOOKUP($AA22,CadTrei!$C$8:$I$17,7,FALSE)),"Vencido"),0))</f>
        <v>0</v>
      </c>
    </row>
    <row r="23" spans="26:39" x14ac:dyDescent="0.25">
      <c r="Z23" s="323">
        <v>2</v>
      </c>
      <c r="AA23" s="323" t="str">
        <f ca="1">IFERROR(INDEX(CadTrei!$C$8:$G$17,MATCH(LARGE(CadTrei!$G$8:$G$17,$Z23),CadTrei!$G$8:$G$17,0),1),"")</f>
        <v>Reciclagem De Extensão Em Escolta Armada</v>
      </c>
      <c r="AB23" s="323">
        <f ca="1">IF(AA23="","",IFERROR(COUNTIF(INDIRECT(VLOOKUP($AA23,CadTrei!$C$8:$I$17,7,FALSE)),"Vencido"),0))</f>
        <v>0</v>
      </c>
    </row>
    <row r="24" spans="26:39" x14ac:dyDescent="0.25">
      <c r="Z24" s="323">
        <v>3</v>
      </c>
      <c r="AA24" s="323" t="str">
        <f ca="1">IFERROR(INDEX(CadTrei!$C$8:$G$17,MATCH(LARGE(CadTrei!$G$8:$G$17,$Z24),CadTrei!$G$8:$G$17,0),1),"")</f>
        <v>Reciclagem De Transporte De Valores</v>
      </c>
      <c r="AB24" s="323">
        <f ca="1">IF(AA24="","",IFERROR(COUNTIF(INDIRECT(VLOOKUP($AA24,CadTrei!$C$8:$I$17,7,FALSE)),"Vencido"),0))</f>
        <v>0</v>
      </c>
    </row>
    <row r="25" spans="26:39" x14ac:dyDescent="0.25">
      <c r="Z25" s="323">
        <v>4</v>
      </c>
      <c r="AA25" s="323" t="str">
        <f ca="1">IFERROR(INDEX(CadTrei!$C$8:$G$17,MATCH(LARGE(CadTrei!$G$8:$G$17,$Z25),CadTrei!$G$8:$G$17,0),1),"")</f>
        <v>Reciclagem De Formação De Vigilantes</v>
      </c>
      <c r="AB25" s="323">
        <f ca="1">IF(AA25="","",IFERROR(COUNTIF(INDIRECT(VLOOKUP($AA25,CadTrei!$C$8:$I$17,7,FALSE)),"Vencido"),0))</f>
        <v>0</v>
      </c>
    </row>
    <row r="26" spans="26:39" x14ac:dyDescent="0.25">
      <c r="Z26" s="323">
        <v>5</v>
      </c>
      <c r="AA26" s="323" t="str">
        <f ca="1">IFERROR(INDEX(CadTrei!$C$8:$G$17,MATCH(LARGE(CadTrei!$G$8:$G$17,$Z26),CadTrei!$G$8:$G$17,0),1),"")</f>
        <v/>
      </c>
      <c r="AB26" s="323" t="str">
        <f ca="1">IF(AA26="","",IFERROR(COUNTIF(INDIRECT(VLOOKUP($AA26,CadTrei!$C$8:$I$17,7,FALSE)),"Vencido"),0))</f>
        <v/>
      </c>
    </row>
    <row r="27" spans="26:39" x14ac:dyDescent="0.25">
      <c r="Z27" s="323">
        <v>6</v>
      </c>
      <c r="AA27" s="323" t="str">
        <f ca="1">IFERROR(INDEX(CadTrei!$C$8:$G$17,MATCH(LARGE(CadTrei!$G$8:$G$17,$Z27),CadTrei!$G$8:$G$17,0),1),"")</f>
        <v/>
      </c>
      <c r="AB27" s="323" t="str">
        <f ca="1">IF(AA27="","",IFERROR(COUNTIF(INDIRECT(VLOOKUP($AA27,CadTrei!$C$8:$I$17,7,FALSE)),"Vencido"),0))</f>
        <v/>
      </c>
    </row>
    <row r="28" spans="26:39" x14ac:dyDescent="0.25">
      <c r="Z28" s="323">
        <v>7</v>
      </c>
      <c r="AA28" s="323" t="str">
        <f ca="1">IFERROR(INDEX(CadTrei!$C$8:$G$17,MATCH(LARGE(CadTrei!$G$8:$G$17,$Z28),CadTrei!$G$8:$G$17,0),1),"")</f>
        <v/>
      </c>
      <c r="AB28" s="323" t="str">
        <f ca="1">IF(AA28="","",IFERROR(COUNTIF(INDIRECT(VLOOKUP($AA28,CadTrei!$C$8:$I$17,7,FALSE)),"Vencido"),0))</f>
        <v/>
      </c>
    </row>
    <row r="29" spans="26:39" x14ac:dyDescent="0.25">
      <c r="Z29" s="323">
        <v>8</v>
      </c>
      <c r="AA29" s="323" t="str">
        <f ca="1">IFERROR(INDEX(CadTrei!$C$8:$G$17,MATCH(LARGE(CadTrei!$G$8:$G$17,$Z29),CadTrei!$G$8:$G$17,0),1),"")</f>
        <v/>
      </c>
      <c r="AB29" s="323" t="str">
        <f ca="1">IF(AA29="","",IFERROR(COUNTIF(INDIRECT(VLOOKUP($AA29,CadTrei!$C$8:$I$17,7,FALSE)),"Vencido"),0))</f>
        <v/>
      </c>
    </row>
    <row r="30" spans="26:39" x14ac:dyDescent="0.25">
      <c r="Z30" s="323">
        <v>9</v>
      </c>
      <c r="AA30" s="323" t="str">
        <f ca="1">IFERROR(INDEX(CadTrei!$C$8:$G$17,MATCH(LARGE(CadTrei!$G$8:$G$17,$Z30),CadTrei!$G$8:$G$17,0),1),"")</f>
        <v/>
      </c>
      <c r="AB30" s="323" t="str">
        <f ca="1">IF(AA30="","",IFERROR(COUNTIF(INDIRECT(VLOOKUP($AA30,CadTrei!$C$8:$I$17,7,FALSE)),"Vencido"),0))</f>
        <v/>
      </c>
    </row>
    <row r="31" spans="26:39" x14ac:dyDescent="0.25">
      <c r="Z31" s="323">
        <v>10</v>
      </c>
      <c r="AA31" s="323" t="str">
        <f ca="1">IFERROR(INDEX(CadTrei!$C$8:$G$17,MATCH(LARGE(CadTrei!$G$8:$G$17,$Z31),CadTrei!$G$8:$G$17,0),1),"")</f>
        <v/>
      </c>
      <c r="AB31" s="323" t="str">
        <f ca="1">IF(AA31="","",IFERROR(COUNTIF(INDIRECT(VLOOKUP($AA31,CadTrei!$C$8:$I$17,7,FALSE)),"Vencido"),0))</f>
        <v/>
      </c>
    </row>
    <row r="33" spans="27:28" x14ac:dyDescent="0.25">
      <c r="AA33" s="320" t="s">
        <v>211</v>
      </c>
      <c r="AB33" s="320" t="s">
        <v>4</v>
      </c>
    </row>
    <row r="34" spans="27:28" ht="15" customHeight="1" x14ac:dyDescent="0.25">
      <c r="AA34" s="319" t="s">
        <v>77</v>
      </c>
      <c r="AB34" s="320">
        <f ca="1">IFERROR(COUNTIF(tbFerias[auxiliar],AA34),0)</f>
        <v>0</v>
      </c>
    </row>
    <row r="35" spans="27:28" ht="15" customHeight="1" x14ac:dyDescent="0.25">
      <c r="AA35" s="319" t="s">
        <v>166</v>
      </c>
      <c r="AB35" s="320">
        <f ca="1">IFERROR(COUNTIF(tbFerias[auxiliar],AA35),0)</f>
        <v>0</v>
      </c>
    </row>
    <row r="36" spans="27:28" ht="15" customHeight="1" x14ac:dyDescent="0.25">
      <c r="AA36" s="319" t="s">
        <v>167</v>
      </c>
      <c r="AB36" s="320">
        <f ca="1">IFERROR(COUNTIF(tbFerias[auxiliar],AA36),0)</f>
        <v>0</v>
      </c>
    </row>
  </sheetData>
  <sheetProtection password="9084" sheet="1" objects="1" scenarios="1"/>
  <printOptions horizontalCentered="1"/>
  <pageMargins left="0.23622047244094491" right="0.23622047244094491" top="0.74803149606299213" bottom="0.74803149606299213" header="0.31496062992125984" footer="0.31496062992125984"/>
  <pageSetup paperSize="9" scale="77" orientation="landscape" r:id="rId1"/>
  <headerFooter>
    <oddHeader>&amp;CCONTROLE DE FUNCIONÁRIOS, ASO, TREINAMENTOS E FÉRIAS</oddHeader>
    <oddFooter>&amp;LImpresso em &amp;D as &amp;T&amp;RPágina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0"/>
  <sheetViews>
    <sheetView showGridLines="0" zoomScaleNormal="100" workbookViewId="0">
      <selection sqref="A1:XFD1048576"/>
    </sheetView>
  </sheetViews>
  <sheetFormatPr defaultRowHeight="15" x14ac:dyDescent="0.25"/>
  <cols>
    <col min="1" max="1" width="2.7109375" style="35" customWidth="1"/>
    <col min="2" max="2" width="85.5703125" style="142" customWidth="1"/>
    <col min="3" max="3" width="3.5703125" style="142" customWidth="1"/>
    <col min="4" max="4" width="85.5703125" style="142" customWidth="1"/>
    <col min="5" max="6" width="9.140625" style="142"/>
    <col min="7" max="16384" width="9.140625" style="150"/>
  </cols>
  <sheetData>
    <row r="1" spans="1:4" s="105" customFormat="1" ht="30" customHeight="1" x14ac:dyDescent="0.25"/>
    <row r="2" spans="1:4" s="106" customFormat="1" ht="24.95" customHeight="1" x14ac:dyDescent="0.25"/>
    <row r="3" spans="1:4" s="107" customFormat="1" ht="20.100000000000001" customHeight="1" x14ac:dyDescent="0.25"/>
    <row r="4" spans="1:4" s="142" customFormat="1" x14ac:dyDescent="0.25">
      <c r="A4" s="35"/>
    </row>
    <row r="5" spans="1:4" s="142" customFormat="1" ht="18.75" x14ac:dyDescent="0.25">
      <c r="A5" s="35"/>
      <c r="B5" s="143" t="s">
        <v>20</v>
      </c>
      <c r="C5" s="144"/>
      <c r="D5" s="143" t="s">
        <v>50</v>
      </c>
    </row>
    <row r="6" spans="1:4" s="142" customFormat="1" ht="66" customHeight="1" x14ac:dyDescent="0.25">
      <c r="A6" s="35"/>
      <c r="B6" s="145" t="s">
        <v>21</v>
      </c>
      <c r="C6" s="144"/>
      <c r="D6" s="145" t="s">
        <v>24</v>
      </c>
    </row>
    <row r="7" spans="1:4" s="142" customFormat="1" ht="9.9499999999999993" customHeight="1" x14ac:dyDescent="0.25">
      <c r="A7" s="35"/>
      <c r="B7" s="146"/>
      <c r="C7" s="144"/>
      <c r="D7" s="146"/>
    </row>
    <row r="8" spans="1:4" s="142" customFormat="1" ht="18.75" x14ac:dyDescent="0.25">
      <c r="A8" s="35"/>
      <c r="B8" s="143" t="s">
        <v>47</v>
      </c>
      <c r="C8" s="144"/>
      <c r="D8" s="143" t="s">
        <v>51</v>
      </c>
    </row>
    <row r="9" spans="1:4" s="142" customFormat="1" ht="66" customHeight="1" x14ac:dyDescent="0.25">
      <c r="A9" s="35"/>
      <c r="B9" s="145" t="s">
        <v>21</v>
      </c>
      <c r="C9" s="144"/>
      <c r="D9" s="145" t="s">
        <v>25</v>
      </c>
    </row>
    <row r="10" spans="1:4" s="142" customFormat="1" ht="9.9499999999999993" customHeight="1" x14ac:dyDescent="0.25">
      <c r="A10" s="35"/>
      <c r="B10" s="146"/>
      <c r="C10" s="144"/>
      <c r="D10" s="146"/>
    </row>
    <row r="11" spans="1:4" s="142" customFormat="1" ht="18.75" x14ac:dyDescent="0.25">
      <c r="A11" s="35"/>
      <c r="B11" s="143" t="s">
        <v>48</v>
      </c>
      <c r="C11" s="144"/>
      <c r="D11" s="143" t="s">
        <v>52</v>
      </c>
    </row>
    <row r="12" spans="1:4" s="142" customFormat="1" ht="66" customHeight="1" x14ac:dyDescent="0.25">
      <c r="A12" s="35"/>
      <c r="B12" s="145" t="s">
        <v>22</v>
      </c>
      <c r="C12" s="144"/>
      <c r="D12" s="147" t="s">
        <v>26</v>
      </c>
    </row>
    <row r="13" spans="1:4" s="142" customFormat="1" ht="9.9499999999999993" customHeight="1" x14ac:dyDescent="0.25">
      <c r="A13" s="35"/>
      <c r="B13" s="146"/>
      <c r="C13" s="144"/>
      <c r="D13" s="148"/>
    </row>
    <row r="14" spans="1:4" s="142" customFormat="1" ht="18.75" x14ac:dyDescent="0.25">
      <c r="A14" s="35"/>
      <c r="B14" s="143" t="s">
        <v>49</v>
      </c>
      <c r="C14" s="144"/>
      <c r="D14" s="143" t="s">
        <v>53</v>
      </c>
    </row>
    <row r="15" spans="1:4" s="142" customFormat="1" ht="66" customHeight="1" x14ac:dyDescent="0.25">
      <c r="A15" s="35"/>
      <c r="B15" s="145" t="s">
        <v>23</v>
      </c>
      <c r="C15" s="144"/>
      <c r="D15" s="145" t="s">
        <v>27</v>
      </c>
    </row>
    <row r="16" spans="1:4" s="142" customFormat="1" x14ac:dyDescent="0.25">
      <c r="A16" s="35"/>
    </row>
    <row r="17" spans="1:9" s="142" customFormat="1" x14ac:dyDescent="0.25">
      <c r="A17" s="35"/>
    </row>
    <row r="18" spans="1:9" s="142" customFormat="1" x14ac:dyDescent="0.25">
      <c r="A18" s="35"/>
    </row>
    <row r="19" spans="1:9" s="142" customFormat="1" x14ac:dyDescent="0.25">
      <c r="A19" s="35"/>
    </row>
    <row r="20" spans="1:9" s="142" customFormat="1" x14ac:dyDescent="0.25">
      <c r="A20" s="35"/>
    </row>
    <row r="21" spans="1:9" s="142" customFormat="1" x14ac:dyDescent="0.25">
      <c r="A21" s="35"/>
    </row>
    <row r="22" spans="1:9" s="142" customFormat="1" x14ac:dyDescent="0.25">
      <c r="A22" s="35"/>
    </row>
    <row r="23" spans="1:9" s="142" customFormat="1" x14ac:dyDescent="0.25">
      <c r="A23" s="35"/>
    </row>
    <row r="24" spans="1:9" s="142" customFormat="1" x14ac:dyDescent="0.25">
      <c r="A24" s="35"/>
    </row>
    <row r="25" spans="1:9" s="142" customFormat="1" x14ac:dyDescent="0.25">
      <c r="A25" s="35"/>
    </row>
    <row r="26" spans="1:9" s="142" customFormat="1" x14ac:dyDescent="0.25">
      <c r="A26" s="35"/>
    </row>
    <row r="27" spans="1:9" s="142" customFormat="1" x14ac:dyDescent="0.25">
      <c r="A27" s="35"/>
      <c r="B27" s="142" t="str">
        <f t="shared" ref="B27:B28" si="0">IF(D27="","",C27&amp;". "&amp;D27)</f>
        <v/>
      </c>
      <c r="I27" s="149"/>
    </row>
    <row r="28" spans="1:9" s="142" customFormat="1" x14ac:dyDescent="0.25">
      <c r="A28" s="35"/>
      <c r="B28" s="142" t="str">
        <f t="shared" si="0"/>
        <v/>
      </c>
    </row>
    <row r="29" spans="1:9" s="142" customFormat="1" x14ac:dyDescent="0.25">
      <c r="A29" s="35"/>
    </row>
    <row r="30" spans="1:9" s="142" customFormat="1" x14ac:dyDescent="0.25">
      <c r="A30" s="35"/>
    </row>
  </sheetData>
  <sheetProtection password="9084" sheet="1" objects="1" scenarios="1" formatColumns="0" formatRows="0" selectLockedCells="1" autoFilter="0"/>
  <pageMargins left="0.23622047244094491" right="0.23622047244094491" top="0.74803149606299213" bottom="0.74803149606299213" header="0.31496062992125984" footer="0.31496062992125984"/>
  <pageSetup paperSize="9" scale="80" fitToHeight="100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63"/>
  <sheetViews>
    <sheetView showGridLines="0" zoomScaleNormal="100" workbookViewId="0">
      <selection activeCell="C17" sqref="C17"/>
    </sheetView>
  </sheetViews>
  <sheetFormatPr defaultColWidth="0" defaultRowHeight="15" customHeight="1" zeroHeight="1" x14ac:dyDescent="0.25"/>
  <cols>
    <col min="1" max="1" width="2.7109375" style="35" customWidth="1"/>
    <col min="2" max="2" width="8.7109375" style="162" customWidth="1"/>
    <col min="3" max="3" width="71.140625" style="162" customWidth="1"/>
    <col min="4" max="4" width="17.140625" style="162" customWidth="1"/>
    <col min="5" max="5" width="11.28515625" style="162" customWidth="1"/>
    <col min="6" max="6" width="6.140625" style="162" customWidth="1"/>
    <col min="7" max="8" width="8.85546875" style="162" customWidth="1"/>
    <col min="9" max="9" width="17.5703125" style="162" customWidth="1"/>
    <col min="10" max="10" width="14.7109375" style="162" customWidth="1"/>
    <col min="11" max="11" width="8.42578125" style="162" customWidth="1"/>
    <col min="12" max="12" width="2.28515625" style="162" customWidth="1"/>
    <col min="13" max="17" width="8.85546875" style="162" customWidth="1"/>
    <col min="18" max="18" width="22.28515625" style="162" customWidth="1"/>
    <col min="19" max="30" width="8.85546875" style="162" customWidth="1"/>
    <col min="31" max="31" width="0" style="162" hidden="1" customWidth="1"/>
    <col min="32" max="16384" width="8.85546875" style="162" hidden="1"/>
  </cols>
  <sheetData>
    <row r="1" spans="1:30" s="105" customFormat="1" ht="30" customHeight="1" x14ac:dyDescent="0.25"/>
    <row r="2" spans="1:30" s="106" customFormat="1" ht="24.95" customHeight="1" x14ac:dyDescent="0.25"/>
    <row r="3" spans="1:30" s="107" customFormat="1" ht="20.100000000000001" customHeight="1" x14ac:dyDescent="0.25"/>
    <row r="4" spans="1:30" s="155" customFormat="1" ht="24" customHeight="1" x14ac:dyDescent="0.35">
      <c r="A4" s="36"/>
      <c r="B4" s="151"/>
      <c r="C4" s="152"/>
      <c r="D4" s="153"/>
      <c r="E4" s="153"/>
      <c r="F4" s="153"/>
      <c r="G4" s="153"/>
      <c r="H4" s="153"/>
      <c r="I4" s="153"/>
      <c r="J4" s="154"/>
      <c r="K4" s="154"/>
      <c r="L4" s="154"/>
      <c r="M4" s="154"/>
      <c r="N4" s="154"/>
      <c r="O4" s="154"/>
      <c r="P4" s="153"/>
      <c r="Q4" s="153"/>
      <c r="R4" s="153"/>
      <c r="S4" s="153"/>
      <c r="T4" s="153"/>
      <c r="U4" s="153"/>
      <c r="V4" s="153"/>
      <c r="W4" s="153"/>
      <c r="X4" s="153"/>
      <c r="Y4" s="153"/>
      <c r="Z4" s="153"/>
      <c r="AA4" s="153"/>
      <c r="AB4" s="153"/>
      <c r="AC4" s="153"/>
      <c r="AD4" s="153"/>
    </row>
    <row r="5" spans="1:30" s="155" customFormat="1" ht="24" customHeight="1" x14ac:dyDescent="0.25">
      <c r="A5" s="36"/>
      <c r="B5" s="156">
        <v>1</v>
      </c>
      <c r="C5" s="157" t="s">
        <v>102</v>
      </c>
      <c r="D5" s="158" t="s">
        <v>103</v>
      </c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  <c r="P5" s="159"/>
      <c r="Q5" s="159"/>
      <c r="R5" s="159"/>
      <c r="S5" s="153"/>
      <c r="T5" s="153"/>
      <c r="U5" s="153"/>
      <c r="V5" s="153"/>
      <c r="W5" s="153"/>
      <c r="X5" s="153"/>
      <c r="Y5" s="153"/>
      <c r="Z5" s="153"/>
      <c r="AA5" s="153"/>
      <c r="AB5" s="153"/>
      <c r="AC5" s="153"/>
      <c r="AD5" s="153"/>
    </row>
    <row r="6" spans="1:30" ht="24" customHeight="1" x14ac:dyDescent="0.25">
      <c r="A6" s="37"/>
      <c r="B6" s="160"/>
      <c r="C6" s="143"/>
      <c r="D6" s="161"/>
      <c r="E6" s="161"/>
      <c r="F6" s="161"/>
      <c r="G6" s="161"/>
      <c r="H6" s="161"/>
      <c r="I6" s="161"/>
      <c r="J6" s="161"/>
      <c r="K6" s="161"/>
      <c r="L6" s="161"/>
      <c r="M6" s="161"/>
      <c r="N6" s="161"/>
      <c r="O6" s="161"/>
      <c r="P6" s="161"/>
      <c r="Q6" s="161"/>
      <c r="R6" s="161"/>
      <c r="S6" s="161"/>
    </row>
    <row r="7" spans="1:30" ht="24" customHeight="1" x14ac:dyDescent="0.25">
      <c r="B7" s="156">
        <v>2</v>
      </c>
      <c r="C7" s="157" t="s">
        <v>104</v>
      </c>
      <c r="D7" s="158" t="s">
        <v>103</v>
      </c>
    </row>
    <row r="8" spans="1:30" ht="24" customHeight="1" x14ac:dyDescent="0.3">
      <c r="B8" s="160"/>
      <c r="C8" s="163"/>
      <c r="D8" s="1"/>
      <c r="E8" s="1"/>
      <c r="F8" s="1"/>
      <c r="G8" s="1"/>
      <c r="H8" s="1"/>
      <c r="I8" s="1"/>
      <c r="J8" s="1"/>
    </row>
    <row r="9" spans="1:30" ht="24" customHeight="1" x14ac:dyDescent="0.25">
      <c r="B9" s="156">
        <v>3</v>
      </c>
      <c r="C9" s="157" t="s">
        <v>105</v>
      </c>
      <c r="D9" s="158" t="s">
        <v>103</v>
      </c>
      <c r="J9" s="164"/>
      <c r="K9" s="165"/>
      <c r="L9" s="165"/>
      <c r="M9" s="165"/>
      <c r="N9" s="165"/>
    </row>
    <row r="10" spans="1:30" ht="24" customHeight="1" x14ac:dyDescent="0.3">
      <c r="B10" s="160"/>
      <c r="C10" s="163"/>
    </row>
    <row r="11" spans="1:30" ht="24" customHeight="1" x14ac:dyDescent="0.25">
      <c r="B11" s="156">
        <v>4</v>
      </c>
      <c r="C11" s="157" t="s">
        <v>106</v>
      </c>
      <c r="D11" s="158" t="s">
        <v>103</v>
      </c>
    </row>
    <row r="12" spans="1:30" ht="24" customHeight="1" x14ac:dyDescent="0.3">
      <c r="B12" s="160"/>
      <c r="C12" s="163"/>
    </row>
    <row r="13" spans="1:30" ht="24" customHeight="1" x14ac:dyDescent="0.25">
      <c r="B13" s="156">
        <v>5</v>
      </c>
      <c r="C13" s="157" t="s">
        <v>107</v>
      </c>
      <c r="D13" s="158" t="s">
        <v>103</v>
      </c>
    </row>
    <row r="14" spans="1:30" x14ac:dyDescent="0.25"/>
    <row r="15" spans="1:30" x14ac:dyDescent="0.25"/>
    <row r="16" spans="1:30" ht="21" x14ac:dyDescent="0.25">
      <c r="J16" s="166"/>
    </row>
    <row r="17" spans="10:10" x14ac:dyDescent="0.25">
      <c r="J17" s="164"/>
    </row>
    <row r="18" spans="10:10" x14ac:dyDescent="0.25"/>
    <row r="19" spans="10:10" x14ac:dyDescent="0.25"/>
    <row r="20" spans="10:10" ht="21" x14ac:dyDescent="0.25">
      <c r="J20" s="166"/>
    </row>
    <row r="21" spans="10:10" x14ac:dyDescent="0.25">
      <c r="J21" s="164"/>
    </row>
    <row r="22" spans="10:10" x14ac:dyDescent="0.25"/>
    <row r="23" spans="10:10" x14ac:dyDescent="0.25"/>
    <row r="24" spans="10:10" ht="21" x14ac:dyDescent="0.25">
      <c r="J24" s="167"/>
    </row>
    <row r="25" spans="10:10" x14ac:dyDescent="0.25">
      <c r="J25" s="164"/>
    </row>
    <row r="26" spans="10:10" x14ac:dyDescent="0.25"/>
    <row r="27" spans="10:10" x14ac:dyDescent="0.25"/>
    <row r="28" spans="10:10" x14ac:dyDescent="0.25"/>
    <row r="29" spans="10:10" x14ac:dyDescent="0.25"/>
    <row r="30" spans="10:10" x14ac:dyDescent="0.25"/>
    <row r="31" spans="10:10" x14ac:dyDescent="0.25"/>
    <row r="32" spans="10:10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spans="10:10" x14ac:dyDescent="0.25"/>
    <row r="50" spans="10:10" x14ac:dyDescent="0.25"/>
    <row r="51" spans="10:10" x14ac:dyDescent="0.25"/>
    <row r="52" spans="10:10" x14ac:dyDescent="0.25"/>
    <row r="53" spans="10:10" x14ac:dyDescent="0.25">
      <c r="J53" s="168"/>
    </row>
    <row r="54" spans="10:10" x14ac:dyDescent="0.25"/>
    <row r="55" spans="10:10" x14ac:dyDescent="0.25"/>
    <row r="56" spans="10:10" x14ac:dyDescent="0.25"/>
    <row r="57" spans="10:10" x14ac:dyDescent="0.25"/>
    <row r="58" spans="10:10" x14ac:dyDescent="0.25"/>
    <row r="59" spans="10:10" x14ac:dyDescent="0.25"/>
    <row r="60" spans="10:10" x14ac:dyDescent="0.25"/>
    <row r="61" spans="10:10" x14ac:dyDescent="0.25"/>
    <row r="62" spans="10:10" x14ac:dyDescent="0.25"/>
    <row r="63" spans="10:10" x14ac:dyDescent="0.25"/>
  </sheetData>
  <sheetProtection password="9084" sheet="1" objects="1" scenarios="1" formatColumns="0" formatRows="0" selectLockedCells="1" autoFilter="0"/>
  <hyperlinks>
    <hyperlink ref="D24:J24" r:id="rId1" display="Planilha de Avaliação de Desempenho por Competências"/>
    <hyperlink ref="D9" r:id="rId2"/>
    <hyperlink ref="D7" r:id="rId3"/>
    <hyperlink ref="D11" r:id="rId4"/>
    <hyperlink ref="D13" r:id="rId5"/>
    <hyperlink ref="D5" r:id="rId6"/>
  </hyperlinks>
  <pageMargins left="0.75" right="0.75" top="1" bottom="1" header="0.5" footer="0.5"/>
  <pageSetup paperSize="9" orientation="portrait" horizontalDpi="4294967292" verticalDpi="4294967292" r:id="rId7"/>
  <drawing r:id="rId8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3"/>
  <sheetViews>
    <sheetView showGridLines="0" zoomScaleNormal="100" zoomScaleSheetLayoutView="80" workbookViewId="0">
      <selection sqref="A1:XFD1048576"/>
    </sheetView>
  </sheetViews>
  <sheetFormatPr defaultColWidth="9.140625" defaultRowHeight="15" customHeight="1" zeroHeight="1" x14ac:dyDescent="0.25"/>
  <cols>
    <col min="1" max="1" width="2.7109375" style="35" customWidth="1"/>
    <col min="2" max="3" width="10.85546875" style="162" customWidth="1"/>
    <col min="4" max="4" width="10.7109375" style="162" customWidth="1"/>
    <col min="5" max="16" width="10.85546875" style="162" customWidth="1"/>
    <col min="17" max="18" width="9.140625" style="162" customWidth="1"/>
    <col min="19" max="16384" width="9.140625" style="162"/>
  </cols>
  <sheetData>
    <row r="1" spans="1:8" s="105" customFormat="1" ht="30" customHeight="1" x14ac:dyDescent="0.25"/>
    <row r="2" spans="1:8" s="106" customFormat="1" ht="24.95" customHeight="1" x14ac:dyDescent="0.25"/>
    <row r="3" spans="1:8" s="107" customFormat="1" ht="20.100000000000001" customHeight="1" x14ac:dyDescent="0.25"/>
    <row r="4" spans="1:8" s="153" customFormat="1" ht="23.25" x14ac:dyDescent="0.35">
      <c r="B4" s="169" t="s">
        <v>19</v>
      </c>
    </row>
    <row r="5" spans="1:8" s="153" customFormat="1" x14ac:dyDescent="0.25">
      <c r="A5" s="36"/>
    </row>
    <row r="6" spans="1:8" s="162" customFormat="1" ht="35.25" customHeight="1" x14ac:dyDescent="0.25">
      <c r="A6" s="37"/>
      <c r="H6" s="136"/>
    </row>
    <row r="7" spans="1:8" s="162" customFormat="1" ht="35.25" customHeight="1" x14ac:dyDescent="0.25">
      <c r="A7" s="35"/>
    </row>
    <row r="8" spans="1:8" s="162" customFormat="1" ht="30" customHeight="1" x14ac:dyDescent="0.25">
      <c r="A8" s="35"/>
    </row>
    <row r="9" spans="1:8" s="162" customFormat="1" ht="30" customHeight="1" x14ac:dyDescent="0.25">
      <c r="A9" s="35"/>
    </row>
    <row r="10" spans="1:8" s="162" customFormat="1" ht="30" customHeight="1" x14ac:dyDescent="0.25">
      <c r="A10" s="35"/>
    </row>
    <row r="11" spans="1:8" s="162" customFormat="1" ht="30" customHeight="1" x14ac:dyDescent="0.25">
      <c r="A11" s="35"/>
    </row>
    <row r="12" spans="1:8" s="162" customFormat="1" ht="30" customHeight="1" x14ac:dyDescent="0.25">
      <c r="A12" s="35"/>
      <c r="G12" s="136"/>
    </row>
    <row r="13" spans="1:8" s="162" customFormat="1" ht="30" customHeight="1" x14ac:dyDescent="0.25">
      <c r="A13" s="35"/>
    </row>
    <row r="14" spans="1:8" s="162" customFormat="1" ht="30" customHeight="1" x14ac:dyDescent="0.25">
      <c r="A14" s="35"/>
    </row>
    <row r="15" spans="1:8" s="162" customFormat="1" ht="30" customHeight="1" x14ac:dyDescent="0.25">
      <c r="A15" s="35"/>
    </row>
    <row r="16" spans="1:8" s="162" customFormat="1" ht="30" customHeight="1" x14ac:dyDescent="0.25">
      <c r="A16" s="35"/>
    </row>
    <row r="17" spans="1:1" s="162" customFormat="1" ht="30" customHeight="1" x14ac:dyDescent="0.25">
      <c r="A17" s="35"/>
    </row>
    <row r="18" spans="1:1" s="162" customFormat="1" ht="30" customHeight="1" x14ac:dyDescent="0.25">
      <c r="A18" s="35"/>
    </row>
    <row r="19" spans="1:1" s="162" customFormat="1" ht="30" customHeight="1" x14ac:dyDescent="0.25">
      <c r="A19" s="35"/>
    </row>
    <row r="20" spans="1:1" s="162" customFormat="1" ht="30" customHeight="1" x14ac:dyDescent="0.25">
      <c r="A20" s="35"/>
    </row>
    <row r="21" spans="1:1" s="162" customFormat="1" ht="30" customHeight="1" x14ac:dyDescent="0.25">
      <c r="A21" s="35"/>
    </row>
    <row r="22" spans="1:1" s="162" customFormat="1" ht="30" customHeight="1" x14ac:dyDescent="0.25">
      <c r="A22" s="35"/>
    </row>
    <row r="23" spans="1:1" s="162" customFormat="1" ht="30" customHeight="1" x14ac:dyDescent="0.25">
      <c r="A23" s="35"/>
    </row>
    <row r="24" spans="1:1" s="162" customFormat="1" ht="30" customHeight="1" x14ac:dyDescent="0.25">
      <c r="A24" s="35"/>
    </row>
    <row r="25" spans="1:1" s="162" customFormat="1" ht="30" customHeight="1" x14ac:dyDescent="0.25">
      <c r="A25" s="35"/>
    </row>
    <row r="26" spans="1:1" s="162" customFormat="1" ht="30" customHeight="1" x14ac:dyDescent="0.25">
      <c r="A26" s="35"/>
    </row>
    <row r="27" spans="1:1" s="162" customFormat="1" ht="30" customHeight="1" x14ac:dyDescent="0.25">
      <c r="A27" s="35"/>
    </row>
    <row r="28" spans="1:1" s="162" customFormat="1" ht="30" customHeight="1" x14ac:dyDescent="0.25">
      <c r="A28" s="35"/>
    </row>
    <row r="29" spans="1:1" s="162" customFormat="1" ht="30" customHeight="1" x14ac:dyDescent="0.25">
      <c r="A29" s="35"/>
    </row>
    <row r="30" spans="1:1" s="162" customFormat="1" ht="30" customHeight="1" x14ac:dyDescent="0.25">
      <c r="A30" s="35"/>
    </row>
    <row r="31" spans="1:1" s="162" customFormat="1" ht="30" customHeight="1" x14ac:dyDescent="0.25">
      <c r="A31" s="35"/>
    </row>
    <row r="32" spans="1:1" s="162" customFormat="1" ht="30" customHeight="1" x14ac:dyDescent="0.25">
      <c r="A32" s="35"/>
    </row>
    <row r="33" spans="1:1" s="162" customFormat="1" ht="30" customHeight="1" x14ac:dyDescent="0.25">
      <c r="A33" s="35"/>
    </row>
    <row r="34" spans="1:1" s="162" customFormat="1" ht="30" customHeight="1" x14ac:dyDescent="0.25">
      <c r="A34" s="35"/>
    </row>
    <row r="35" spans="1:1" s="162" customFormat="1" ht="30" customHeight="1" x14ac:dyDescent="0.25">
      <c r="A35" s="35"/>
    </row>
    <row r="36" spans="1:1" s="162" customFormat="1" ht="30" customHeight="1" x14ac:dyDescent="0.25">
      <c r="A36" s="35"/>
    </row>
    <row r="37" spans="1:1" s="162" customFormat="1" ht="30" customHeight="1" x14ac:dyDescent="0.25">
      <c r="A37" s="35"/>
    </row>
    <row r="38" spans="1:1" s="162" customFormat="1" ht="30" customHeight="1" x14ac:dyDescent="0.25">
      <c r="A38" s="35"/>
    </row>
    <row r="39" spans="1:1" s="162" customFormat="1" ht="30" customHeight="1" x14ac:dyDescent="0.25">
      <c r="A39" s="35"/>
    </row>
    <row r="40" spans="1:1" s="162" customFormat="1" ht="30" customHeight="1" x14ac:dyDescent="0.25">
      <c r="A40" s="35"/>
    </row>
    <row r="41" spans="1:1" s="162" customFormat="1" ht="30" customHeight="1" x14ac:dyDescent="0.25">
      <c r="A41" s="35"/>
    </row>
    <row r="42" spans="1:1" s="162" customFormat="1" ht="30" customHeight="1" x14ac:dyDescent="0.25">
      <c r="A42" s="35"/>
    </row>
    <row r="43" spans="1:1" s="162" customFormat="1" ht="30" customHeight="1" x14ac:dyDescent="0.25">
      <c r="A43" s="35"/>
    </row>
    <row r="44" spans="1:1" s="162" customFormat="1" ht="30" customHeight="1" x14ac:dyDescent="0.25">
      <c r="A44" s="35"/>
    </row>
    <row r="45" spans="1:1" s="162" customFormat="1" ht="30" customHeight="1" x14ac:dyDescent="0.25">
      <c r="A45" s="35"/>
    </row>
    <row r="46" spans="1:1" s="162" customFormat="1" ht="30" customHeight="1" x14ac:dyDescent="0.25">
      <c r="A46" s="35"/>
    </row>
    <row r="47" spans="1:1" s="162" customFormat="1" ht="30" customHeight="1" x14ac:dyDescent="0.25">
      <c r="A47" s="35"/>
    </row>
    <row r="48" spans="1:1" s="162" customFormat="1" ht="30" customHeight="1" x14ac:dyDescent="0.25">
      <c r="A48" s="35"/>
    </row>
    <row r="49" spans="1:1" s="162" customFormat="1" ht="30" customHeight="1" x14ac:dyDescent="0.25">
      <c r="A49" s="35"/>
    </row>
    <row r="50" spans="1:1" s="162" customFormat="1" ht="30" customHeight="1" x14ac:dyDescent="0.25">
      <c r="A50" s="35"/>
    </row>
    <row r="51" spans="1:1" s="162" customFormat="1" ht="30" customHeight="1" x14ac:dyDescent="0.25">
      <c r="A51" s="35"/>
    </row>
    <row r="52" spans="1:1" s="162" customFormat="1" ht="30" customHeight="1" x14ac:dyDescent="0.25">
      <c r="A52" s="35"/>
    </row>
    <row r="53" spans="1:1" s="162" customFormat="1" ht="30" customHeight="1" x14ac:dyDescent="0.25">
      <c r="A53" s="35"/>
    </row>
    <row r="54" spans="1:1" s="162" customFormat="1" ht="30" customHeight="1" x14ac:dyDescent="0.25">
      <c r="A54" s="35"/>
    </row>
    <row r="55" spans="1:1" s="162" customFormat="1" ht="30" customHeight="1" x14ac:dyDescent="0.25">
      <c r="A55" s="35"/>
    </row>
    <row r="56" spans="1:1" s="162" customFormat="1" ht="30" customHeight="1" x14ac:dyDescent="0.25">
      <c r="A56" s="35"/>
    </row>
    <row r="57" spans="1:1" s="162" customFormat="1" ht="30" customHeight="1" x14ac:dyDescent="0.25">
      <c r="A57" s="35"/>
    </row>
    <row r="58" spans="1:1" s="162" customFormat="1" ht="30" customHeight="1" x14ac:dyDescent="0.25">
      <c r="A58" s="35"/>
    </row>
    <row r="59" spans="1:1" s="162" customFormat="1" ht="30" customHeight="1" x14ac:dyDescent="0.25">
      <c r="A59" s="35"/>
    </row>
    <row r="60" spans="1:1" s="162" customFormat="1" ht="30" customHeight="1" x14ac:dyDescent="0.25">
      <c r="A60" s="35"/>
    </row>
    <row r="61" spans="1:1" s="162" customFormat="1" ht="30" customHeight="1" x14ac:dyDescent="0.25">
      <c r="A61" s="35"/>
    </row>
    <row r="62" spans="1:1" s="162" customFormat="1" ht="30" customHeight="1" x14ac:dyDescent="0.25">
      <c r="A62" s="35"/>
    </row>
    <row r="63" spans="1:1" s="162" customFormat="1" ht="30" customHeight="1" x14ac:dyDescent="0.25">
      <c r="A63" s="35"/>
    </row>
    <row r="64" spans="1:1" s="162" customFormat="1" ht="30" customHeight="1" x14ac:dyDescent="0.25">
      <c r="A64" s="35"/>
    </row>
    <row r="65" spans="1:1" s="162" customFormat="1" ht="30" customHeight="1" x14ac:dyDescent="0.25">
      <c r="A65" s="35"/>
    </row>
    <row r="66" spans="1:1" s="162" customFormat="1" ht="30" customHeight="1" x14ac:dyDescent="0.25">
      <c r="A66" s="35"/>
    </row>
    <row r="67" spans="1:1" s="162" customFormat="1" ht="30" customHeight="1" x14ac:dyDescent="0.25">
      <c r="A67" s="35"/>
    </row>
    <row r="68" spans="1:1" s="162" customFormat="1" ht="30" customHeight="1" x14ac:dyDescent="0.25">
      <c r="A68" s="35"/>
    </row>
    <row r="69" spans="1:1" s="162" customFormat="1" ht="30" customHeight="1" x14ac:dyDescent="0.25">
      <c r="A69" s="35"/>
    </row>
    <row r="70" spans="1:1" s="162" customFormat="1" ht="30" customHeight="1" x14ac:dyDescent="0.25">
      <c r="A70" s="35"/>
    </row>
    <row r="71" spans="1:1" s="162" customFormat="1" ht="30" customHeight="1" x14ac:dyDescent="0.25">
      <c r="A71" s="35"/>
    </row>
    <row r="72" spans="1:1" s="162" customFormat="1" ht="30" customHeight="1" x14ac:dyDescent="0.25">
      <c r="A72" s="35"/>
    </row>
    <row r="73" spans="1:1" s="162" customFormat="1" ht="30" customHeight="1" x14ac:dyDescent="0.25">
      <c r="A73" s="35"/>
    </row>
    <row r="74" spans="1:1" s="162" customFormat="1" ht="30" customHeight="1" x14ac:dyDescent="0.25">
      <c r="A74" s="35"/>
    </row>
    <row r="75" spans="1:1" s="162" customFormat="1" ht="30" customHeight="1" x14ac:dyDescent="0.25">
      <c r="A75" s="35"/>
    </row>
    <row r="76" spans="1:1" s="162" customFormat="1" ht="30" customHeight="1" x14ac:dyDescent="0.25">
      <c r="A76" s="35"/>
    </row>
    <row r="77" spans="1:1" s="162" customFormat="1" ht="30" customHeight="1" x14ac:dyDescent="0.25">
      <c r="A77" s="35"/>
    </row>
    <row r="78" spans="1:1" s="162" customFormat="1" ht="30" customHeight="1" x14ac:dyDescent="0.25">
      <c r="A78" s="35"/>
    </row>
    <row r="79" spans="1:1" s="162" customFormat="1" ht="30" customHeight="1" x14ac:dyDescent="0.25">
      <c r="A79" s="35"/>
    </row>
    <row r="80" spans="1:1" s="162" customFormat="1" ht="30" customHeight="1" x14ac:dyDescent="0.25">
      <c r="A80" s="35"/>
    </row>
    <row r="81" spans="1:1" s="162" customFormat="1" ht="30" customHeight="1" x14ac:dyDescent="0.25">
      <c r="A81" s="35"/>
    </row>
    <row r="82" spans="1:1" s="162" customFormat="1" ht="30" customHeight="1" x14ac:dyDescent="0.25">
      <c r="A82" s="35"/>
    </row>
    <row r="83" spans="1:1" s="162" customFormat="1" ht="30" customHeight="1" x14ac:dyDescent="0.25">
      <c r="A83" s="35"/>
    </row>
    <row r="84" spans="1:1" s="162" customFormat="1" ht="30" customHeight="1" x14ac:dyDescent="0.25">
      <c r="A84" s="35"/>
    </row>
    <row r="85" spans="1:1" s="162" customFormat="1" ht="30" customHeight="1" x14ac:dyDescent="0.25">
      <c r="A85" s="35"/>
    </row>
    <row r="86" spans="1:1" s="162" customFormat="1" ht="30" customHeight="1" x14ac:dyDescent="0.25">
      <c r="A86" s="35"/>
    </row>
    <row r="87" spans="1:1" s="162" customFormat="1" ht="30" customHeight="1" x14ac:dyDescent="0.25">
      <c r="A87" s="35"/>
    </row>
    <row r="88" spans="1:1" s="162" customFormat="1" ht="30" customHeight="1" x14ac:dyDescent="0.25">
      <c r="A88" s="35"/>
    </row>
    <row r="89" spans="1:1" s="162" customFormat="1" ht="30" customHeight="1" x14ac:dyDescent="0.25">
      <c r="A89" s="35"/>
    </row>
    <row r="90" spans="1:1" s="162" customFormat="1" ht="30" customHeight="1" x14ac:dyDescent="0.25">
      <c r="A90" s="35"/>
    </row>
    <row r="91" spans="1:1" s="162" customFormat="1" ht="30" customHeight="1" x14ac:dyDescent="0.25">
      <c r="A91" s="35"/>
    </row>
    <row r="92" spans="1:1" s="162" customFormat="1" ht="30" customHeight="1" x14ac:dyDescent="0.25">
      <c r="A92" s="35"/>
    </row>
    <row r="93" spans="1:1" s="162" customFormat="1" ht="30" customHeight="1" x14ac:dyDescent="0.25">
      <c r="A93" s="35"/>
    </row>
    <row r="94" spans="1:1" s="162" customFormat="1" ht="30" customHeight="1" x14ac:dyDescent="0.25">
      <c r="A94" s="35"/>
    </row>
    <row r="95" spans="1:1" s="162" customFormat="1" ht="30" customHeight="1" x14ac:dyDescent="0.25">
      <c r="A95" s="35"/>
    </row>
    <row r="96" spans="1:1" s="162" customFormat="1" ht="30" customHeight="1" x14ac:dyDescent="0.25">
      <c r="A96" s="35"/>
    </row>
    <row r="97" spans="1:1" s="162" customFormat="1" ht="30" customHeight="1" x14ac:dyDescent="0.25">
      <c r="A97" s="35"/>
    </row>
    <row r="98" spans="1:1" s="162" customFormat="1" ht="30" customHeight="1" x14ac:dyDescent="0.25">
      <c r="A98" s="35"/>
    </row>
    <row r="99" spans="1:1" s="162" customFormat="1" ht="30" customHeight="1" x14ac:dyDescent="0.25">
      <c r="A99" s="35"/>
    </row>
    <row r="100" spans="1:1" s="162" customFormat="1" ht="30" customHeight="1" x14ac:dyDescent="0.25">
      <c r="A100" s="35"/>
    </row>
    <row r="101" spans="1:1" s="162" customFormat="1" ht="30" customHeight="1" x14ac:dyDescent="0.25">
      <c r="A101" s="35"/>
    </row>
    <row r="102" spans="1:1" s="162" customFormat="1" ht="30" customHeight="1" x14ac:dyDescent="0.25">
      <c r="A102" s="35"/>
    </row>
    <row r="103" spans="1:1" s="162" customFormat="1" ht="15" customHeight="1" x14ac:dyDescent="0.25">
      <c r="A103" s="35"/>
    </row>
  </sheetData>
  <sheetProtection password="9084" sheet="1" objects="1" scenarios="1" formatColumns="0" formatRows="0" selectLockedCells="1" autoFilter="0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/>
  <dimension ref="A1:AF207"/>
  <sheetViews>
    <sheetView showGridLines="0" zoomScaleNormal="100" zoomScalePageLayoutView="80" workbookViewId="0">
      <selection activeCell="X8" sqref="X8:Y10"/>
    </sheetView>
  </sheetViews>
  <sheetFormatPr defaultColWidth="8.85546875" defaultRowHeight="15" x14ac:dyDescent="0.25"/>
  <cols>
    <col min="1" max="1" width="2.7109375" style="8" customWidth="1"/>
    <col min="2" max="2" width="7.28515625" style="8" customWidth="1"/>
    <col min="3" max="3" width="9.42578125" style="12" bestFit="1" customWidth="1"/>
    <col min="4" max="4" width="33" style="12" bestFit="1" customWidth="1"/>
    <col min="5" max="5" width="10.5703125" style="12" customWidth="1"/>
    <col min="6" max="6" width="11.5703125" style="13" bestFit="1" customWidth="1"/>
    <col min="7" max="7" width="8.28515625" style="14" customWidth="1"/>
    <col min="8" max="8" width="11.140625" style="14" bestFit="1" customWidth="1"/>
    <col min="9" max="9" width="23.5703125" style="12" bestFit="1" customWidth="1"/>
    <col min="10" max="10" width="14.7109375" style="17" bestFit="1" customWidth="1"/>
    <col min="11" max="11" width="44" style="24" customWidth="1"/>
    <col min="12" max="12" width="11.140625" style="18" customWidth="1"/>
    <col min="13" max="13" width="11.140625" style="12" bestFit="1" customWidth="1"/>
    <col min="14" max="14" width="11.42578125" style="12" customWidth="1"/>
    <col min="15" max="15" width="14.7109375" style="15" customWidth="1"/>
    <col min="16" max="16" width="14.7109375" style="16" customWidth="1"/>
    <col min="17" max="17" width="14.7109375" style="12" customWidth="1"/>
    <col min="18" max="18" width="12.28515625" style="12" customWidth="1"/>
    <col min="19" max="19" width="14.7109375" style="12" customWidth="1"/>
    <col min="20" max="20" width="13.28515625" style="13" customWidth="1"/>
    <col min="21" max="21" width="13.28515625" style="19" customWidth="1"/>
    <col min="22" max="22" width="11.85546875" style="12" customWidth="1"/>
    <col min="23" max="23" width="10.28515625" style="14" customWidth="1"/>
    <col min="24" max="24" width="16.28515625" style="12" customWidth="1"/>
    <col min="25" max="25" width="29.140625" style="68" customWidth="1"/>
    <col min="26" max="26" width="15.42578125" style="68" hidden="1" customWidth="1"/>
    <col min="27" max="27" width="0" style="12" hidden="1" customWidth="1"/>
    <col min="28" max="28" width="33" style="12" hidden="1" customWidth="1"/>
    <col min="29" max="31" width="0" style="12" hidden="1" customWidth="1"/>
    <col min="32" max="32" width="11" style="12" hidden="1" customWidth="1"/>
    <col min="33" max="16384" width="8.85546875" style="12"/>
  </cols>
  <sheetData>
    <row r="1" spans="1:32" s="105" customFormat="1" ht="30" customHeight="1" x14ac:dyDescent="0.25"/>
    <row r="2" spans="1:32" s="106" customFormat="1" ht="24.95" customHeight="1" x14ac:dyDescent="0.25"/>
    <row r="3" spans="1:32" s="107" customFormat="1" ht="20.100000000000001" customHeight="1" x14ac:dyDescent="0.25"/>
    <row r="4" spans="1:32" s="26" customFormat="1" ht="21" x14ac:dyDescent="0.25">
      <c r="A4" s="46"/>
      <c r="B4" s="108" t="s">
        <v>92</v>
      </c>
      <c r="C4" s="5"/>
      <c r="E4" s="27"/>
      <c r="F4" s="22"/>
      <c r="G4" s="4"/>
      <c r="H4" s="6"/>
      <c r="I4" s="6"/>
      <c r="J4" s="29"/>
      <c r="K4" s="69"/>
      <c r="L4" s="28"/>
      <c r="O4" s="6"/>
      <c r="P4" s="28"/>
      <c r="Q4" s="28"/>
      <c r="R4" s="28"/>
      <c r="S4" s="28"/>
      <c r="T4" s="30"/>
      <c r="U4" s="30"/>
      <c r="W4" s="31"/>
      <c r="Y4" s="57"/>
      <c r="Z4" s="57"/>
    </row>
    <row r="5" spans="1:32" s="26" customFormat="1" x14ac:dyDescent="0.25">
      <c r="A5" s="46"/>
      <c r="B5" s="109"/>
      <c r="C5" s="5"/>
      <c r="E5" s="27"/>
      <c r="F5" s="22"/>
      <c r="G5" s="4"/>
      <c r="H5" s="6"/>
      <c r="I5" s="6"/>
      <c r="J5" s="29"/>
      <c r="K5" s="69"/>
      <c r="L5" s="28"/>
      <c r="O5" s="6"/>
      <c r="P5" s="28"/>
      <c r="Q5" s="28"/>
      <c r="R5" s="28"/>
      <c r="S5" s="28"/>
      <c r="T5" s="30"/>
      <c r="U5" s="30"/>
      <c r="W5" s="31"/>
      <c r="Y5" s="57"/>
      <c r="Z5" s="57"/>
    </row>
    <row r="6" spans="1:32" s="26" customFormat="1" ht="20.100000000000001" customHeight="1" x14ac:dyDescent="0.25">
      <c r="A6" s="8"/>
      <c r="B6" s="47" t="s">
        <v>217</v>
      </c>
      <c r="C6" s="49"/>
      <c r="D6" s="48"/>
      <c r="E6" s="50"/>
      <c r="F6" s="51"/>
      <c r="G6" s="52"/>
      <c r="H6" s="53"/>
      <c r="I6" s="53"/>
      <c r="J6" s="55"/>
      <c r="K6" s="70"/>
      <c r="L6" s="54"/>
      <c r="M6" s="48"/>
      <c r="N6" s="48"/>
      <c r="O6" s="53"/>
      <c r="P6" s="54"/>
      <c r="Q6" s="54"/>
      <c r="R6" s="54"/>
      <c r="S6" s="54"/>
      <c r="T6" s="56"/>
      <c r="U6" s="56"/>
      <c r="V6" s="48"/>
      <c r="W6" s="48"/>
      <c r="X6" s="48"/>
      <c r="Y6" s="66"/>
      <c r="Z6" s="66"/>
    </row>
    <row r="7" spans="1:32" s="7" customFormat="1" ht="30" x14ac:dyDescent="0.2">
      <c r="A7" s="8"/>
      <c r="B7" s="76" t="s">
        <v>30</v>
      </c>
      <c r="C7" s="78" t="s">
        <v>11</v>
      </c>
      <c r="D7" s="84" t="s">
        <v>5</v>
      </c>
      <c r="E7" s="77" t="s">
        <v>109</v>
      </c>
      <c r="F7" s="78" t="s">
        <v>6</v>
      </c>
      <c r="G7" s="77" t="s">
        <v>3</v>
      </c>
      <c r="H7" s="77" t="s">
        <v>88</v>
      </c>
      <c r="I7" s="77" t="s">
        <v>10</v>
      </c>
      <c r="J7" s="77" t="s">
        <v>15</v>
      </c>
      <c r="K7" s="77" t="s">
        <v>7</v>
      </c>
      <c r="L7" s="77" t="s">
        <v>2</v>
      </c>
      <c r="M7" s="77" t="s">
        <v>8</v>
      </c>
      <c r="N7" s="77" t="s">
        <v>9</v>
      </c>
      <c r="O7" s="77" t="s">
        <v>0</v>
      </c>
      <c r="P7" s="77" t="s">
        <v>1</v>
      </c>
      <c r="Q7" s="77" t="s">
        <v>17</v>
      </c>
      <c r="R7" s="77" t="s">
        <v>16</v>
      </c>
      <c r="S7" s="77" t="s">
        <v>28</v>
      </c>
      <c r="T7" s="78" t="s">
        <v>111</v>
      </c>
      <c r="U7" s="78" t="s">
        <v>112</v>
      </c>
      <c r="V7" s="77" t="s">
        <v>13</v>
      </c>
      <c r="W7" s="77" t="s">
        <v>113</v>
      </c>
      <c r="X7" s="77" t="s">
        <v>14</v>
      </c>
      <c r="Y7" s="79" t="s">
        <v>110</v>
      </c>
      <c r="Z7" s="110" t="s">
        <v>145</v>
      </c>
      <c r="AB7" s="112" t="s">
        <v>146</v>
      </c>
      <c r="AD7" s="112" t="s">
        <v>126</v>
      </c>
      <c r="AE7" s="112" t="s">
        <v>127</v>
      </c>
      <c r="AF7" s="112" t="s">
        <v>128</v>
      </c>
    </row>
    <row r="8" spans="1:32" s="11" customFormat="1" ht="24.95" customHeight="1" x14ac:dyDescent="0.2">
      <c r="A8" s="8"/>
      <c r="B8" s="74">
        <f>IF(ISNUMBER(B7),B7+1,1)</f>
        <v>1</v>
      </c>
      <c r="C8" s="43">
        <v>1112</v>
      </c>
      <c r="D8" s="67" t="s">
        <v>114</v>
      </c>
      <c r="E8" s="38" t="s">
        <v>116</v>
      </c>
      <c r="F8" s="71">
        <v>31220</v>
      </c>
      <c r="G8" s="40">
        <f ca="1">IFERROR(IF(F8="","",YEAR(TODAY())-YEAR(F8)),"")</f>
        <v>38</v>
      </c>
      <c r="H8" s="41" t="str">
        <f>IFERROR(IF(F8="","",TEXT(F8,"MMMM")),"")</f>
        <v>junho</v>
      </c>
      <c r="I8" s="85" t="s">
        <v>115</v>
      </c>
      <c r="J8" s="43" t="s">
        <v>117</v>
      </c>
      <c r="K8" s="67" t="s">
        <v>118</v>
      </c>
      <c r="L8" s="39" t="s">
        <v>119</v>
      </c>
      <c r="M8" s="38" t="s">
        <v>120</v>
      </c>
      <c r="N8" s="38" t="s">
        <v>121</v>
      </c>
      <c r="O8" s="42">
        <v>17838111775</v>
      </c>
      <c r="P8" s="43" t="s">
        <v>122</v>
      </c>
      <c r="Q8" s="43"/>
      <c r="R8" s="43" t="s">
        <v>123</v>
      </c>
      <c r="S8" s="43" t="s">
        <v>124</v>
      </c>
      <c r="T8" s="71">
        <v>44501</v>
      </c>
      <c r="U8" s="72">
        <v>45020</v>
      </c>
      <c r="V8" s="45" t="str">
        <f t="shared" ref="V8:V39" si="0">IFERROR(IF(T8="","",TEXT(T8,"MMMM")),"")</f>
        <v>novembro</v>
      </c>
      <c r="W8" s="73">
        <f ca="1">IFERROR(IF(T8="","",IF(U8="",ROUND(((TODAY()-T8)/365),1),ROUND(((U8-T8)/365),1))),"")</f>
        <v>1.4</v>
      </c>
      <c r="X8" s="122" t="s">
        <v>125</v>
      </c>
      <c r="Y8" s="75"/>
      <c r="Z8" s="111">
        <f t="shared" ref="Z8:Z39" si="1">IF($D8="","",VLOOKUP(UPPER(LEFT($D8,1)),$AD$8:$AF$33,2,FALSE)+VLOOKUP(UPPER(RIGHT(LEFT($D8,SEARCH(" ",$D8)+1),1)),$AD$8:$AF$33,3,FALSE)+(ROW()/10000))</f>
        <v>4.0017779999999998</v>
      </c>
      <c r="AB8" s="115" t="str">
        <f>IFERROR(INDEX(tbFuncionarios[],MATCH(SMALL(tbFuncionarios[indice alfabetico],$B8),tbFuncionarios[indice alfabetico],0),3),"")</f>
        <v>Damaris De Souza Leite</v>
      </c>
      <c r="AD8" s="113" t="s">
        <v>129</v>
      </c>
      <c r="AE8" s="113">
        <v>1</v>
      </c>
      <c r="AF8" s="113">
        <v>9.7500000000000202E-4</v>
      </c>
    </row>
    <row r="9" spans="1:32" s="11" customFormat="1" ht="24.95" customHeight="1" x14ac:dyDescent="0.2">
      <c r="A9" s="8"/>
      <c r="B9" s="74">
        <f t="shared" ref="B9:B72" si="2">IF(ISNUMBER(B8),B8+1,1)</f>
        <v>2</v>
      </c>
      <c r="C9" s="43"/>
      <c r="D9" s="67"/>
      <c r="E9" s="38"/>
      <c r="F9" s="71"/>
      <c r="G9" s="40" t="str">
        <f t="shared" ref="G9:G72" ca="1" si="3">IFERROR(IF(F9="","",YEAR(TODAY())-YEAR(F9)),"")</f>
        <v/>
      </c>
      <c r="H9" s="41" t="str">
        <f t="shared" ref="H9:H72" si="4">IFERROR(IF(F9="","",TEXT(F9,"MMMM")),"")</f>
        <v/>
      </c>
      <c r="I9" s="85"/>
      <c r="J9" s="43"/>
      <c r="K9" s="67"/>
      <c r="L9" s="44"/>
      <c r="M9" s="38"/>
      <c r="N9" s="38"/>
      <c r="O9" s="42"/>
      <c r="P9" s="43"/>
      <c r="Q9" s="43"/>
      <c r="R9" s="43"/>
      <c r="S9" s="43"/>
      <c r="T9" s="71"/>
      <c r="U9" s="72"/>
      <c r="V9" s="45" t="str">
        <f t="shared" si="0"/>
        <v/>
      </c>
      <c r="W9" s="73" t="str">
        <f t="shared" ref="W9:W72" ca="1" si="5">IFERROR(IF(T9="","",IF(U9="",ROUND(((TODAY()-T9)/365),1),ROUND(((U9-T9)/365),1))),"")</f>
        <v/>
      </c>
      <c r="X9" s="122"/>
      <c r="Y9" s="75"/>
      <c r="Z9" s="111" t="str">
        <f t="shared" si="1"/>
        <v/>
      </c>
      <c r="AB9" s="115" t="str">
        <f>IFERROR(INDEX(tbFuncionarios[],MATCH(SMALL(tbFuncionarios[indice alfabetico],$B9),tbFuncionarios[indice alfabetico],0),3),"")</f>
        <v/>
      </c>
      <c r="AD9" s="113" t="s">
        <v>130</v>
      </c>
      <c r="AE9" s="113">
        <v>2</v>
      </c>
      <c r="AF9" s="113">
        <v>9.7600000000000204E-4</v>
      </c>
    </row>
    <row r="10" spans="1:32" s="11" customFormat="1" ht="24.95" customHeight="1" x14ac:dyDescent="0.2">
      <c r="A10" s="8"/>
      <c r="B10" s="74">
        <f t="shared" si="2"/>
        <v>3</v>
      </c>
      <c r="C10" s="43"/>
      <c r="D10" s="67"/>
      <c r="E10" s="38"/>
      <c r="F10" s="71"/>
      <c r="G10" s="40" t="str">
        <f t="shared" ca="1" si="3"/>
        <v/>
      </c>
      <c r="H10" s="41" t="str">
        <f t="shared" si="4"/>
        <v/>
      </c>
      <c r="I10" s="85"/>
      <c r="J10" s="43"/>
      <c r="K10" s="67"/>
      <c r="L10" s="44"/>
      <c r="M10" s="38"/>
      <c r="N10" s="38"/>
      <c r="O10" s="42"/>
      <c r="P10" s="43"/>
      <c r="Q10" s="43"/>
      <c r="R10" s="43"/>
      <c r="S10" s="43"/>
      <c r="T10" s="71"/>
      <c r="U10" s="72"/>
      <c r="V10" s="45" t="str">
        <f t="shared" si="0"/>
        <v/>
      </c>
      <c r="W10" s="73" t="str">
        <f t="shared" ca="1" si="5"/>
        <v/>
      </c>
      <c r="X10" s="122"/>
      <c r="Y10" s="75"/>
      <c r="Z10" s="111" t="str">
        <f t="shared" si="1"/>
        <v/>
      </c>
      <c r="AB10" s="115" t="str">
        <f>IFERROR(INDEX(tbFuncionarios[],MATCH(SMALL(tbFuncionarios[indice alfabetico],$B10),tbFuncionarios[indice alfabetico],0),3),"")</f>
        <v/>
      </c>
      <c r="AD10" s="113" t="s">
        <v>131</v>
      </c>
      <c r="AE10" s="113">
        <v>3</v>
      </c>
      <c r="AF10" s="113">
        <v>9.7700000000000196E-4</v>
      </c>
    </row>
    <row r="11" spans="1:32" s="11" customFormat="1" ht="24.95" customHeight="1" x14ac:dyDescent="0.2">
      <c r="A11" s="8"/>
      <c r="B11" s="74">
        <f t="shared" si="2"/>
        <v>4</v>
      </c>
      <c r="C11" s="170"/>
      <c r="D11" s="171"/>
      <c r="E11" s="172"/>
      <c r="F11" s="173"/>
      <c r="G11" s="40" t="str">
        <f t="shared" ca="1" si="3"/>
        <v/>
      </c>
      <c r="H11" s="41" t="str">
        <f t="shared" si="4"/>
        <v/>
      </c>
      <c r="I11" s="174"/>
      <c r="J11" s="170"/>
      <c r="K11" s="171"/>
      <c r="L11" s="179"/>
      <c r="M11" s="172"/>
      <c r="N11" s="172"/>
      <c r="O11" s="175"/>
      <c r="P11" s="170"/>
      <c r="Q11" s="170"/>
      <c r="R11" s="170"/>
      <c r="S11" s="170"/>
      <c r="T11" s="173"/>
      <c r="U11" s="176"/>
      <c r="V11" s="45" t="str">
        <f t="shared" si="0"/>
        <v/>
      </c>
      <c r="W11" s="73" t="str">
        <f t="shared" ca="1" si="5"/>
        <v/>
      </c>
      <c r="X11" s="177"/>
      <c r="Y11" s="178"/>
      <c r="Z11" s="111" t="str">
        <f t="shared" si="1"/>
        <v/>
      </c>
      <c r="AB11" s="115" t="str">
        <f>IFERROR(INDEX(tbFuncionarios[],MATCH(SMALL(tbFuncionarios[indice alfabetico],$B11),tbFuncionarios[indice alfabetico],0),3),"")</f>
        <v/>
      </c>
      <c r="AD11" s="113" t="s">
        <v>132</v>
      </c>
      <c r="AE11" s="113">
        <v>4</v>
      </c>
      <c r="AF11" s="113">
        <v>9.7800000000000209E-4</v>
      </c>
    </row>
    <row r="12" spans="1:32" s="11" customFormat="1" ht="24.95" customHeight="1" x14ac:dyDescent="0.2">
      <c r="A12" s="8"/>
      <c r="B12" s="74">
        <f t="shared" si="2"/>
        <v>5</v>
      </c>
      <c r="C12" s="170"/>
      <c r="D12" s="171"/>
      <c r="E12" s="172"/>
      <c r="F12" s="173"/>
      <c r="G12" s="40" t="str">
        <f t="shared" ca="1" si="3"/>
        <v/>
      </c>
      <c r="H12" s="41" t="str">
        <f t="shared" si="4"/>
        <v/>
      </c>
      <c r="I12" s="174"/>
      <c r="J12" s="170"/>
      <c r="K12" s="171"/>
      <c r="L12" s="179"/>
      <c r="M12" s="172"/>
      <c r="N12" s="172"/>
      <c r="O12" s="175"/>
      <c r="P12" s="170"/>
      <c r="Q12" s="170"/>
      <c r="R12" s="170"/>
      <c r="S12" s="170"/>
      <c r="T12" s="173"/>
      <c r="U12" s="176"/>
      <c r="V12" s="45" t="str">
        <f t="shared" si="0"/>
        <v/>
      </c>
      <c r="W12" s="73" t="str">
        <f t="shared" ca="1" si="5"/>
        <v/>
      </c>
      <c r="X12" s="177"/>
      <c r="Y12" s="178"/>
      <c r="Z12" s="111" t="str">
        <f t="shared" si="1"/>
        <v/>
      </c>
      <c r="AB12" s="115" t="str">
        <f>IFERROR(INDEX(tbFuncionarios[],MATCH(SMALL(tbFuncionarios[indice alfabetico],$B12),tbFuncionarios[indice alfabetico],0),3),"")</f>
        <v/>
      </c>
      <c r="AD12" s="113" t="s">
        <v>133</v>
      </c>
      <c r="AE12" s="113">
        <v>5</v>
      </c>
      <c r="AF12" s="113">
        <v>9.79000000000002E-4</v>
      </c>
    </row>
    <row r="13" spans="1:32" s="11" customFormat="1" ht="24.95" customHeight="1" x14ac:dyDescent="0.2">
      <c r="A13" s="8"/>
      <c r="B13" s="74">
        <f t="shared" si="2"/>
        <v>6</v>
      </c>
      <c r="C13" s="170"/>
      <c r="D13" s="171"/>
      <c r="E13" s="172"/>
      <c r="F13" s="173"/>
      <c r="G13" s="40" t="str">
        <f t="shared" ca="1" si="3"/>
        <v/>
      </c>
      <c r="H13" s="41" t="str">
        <f t="shared" si="4"/>
        <v/>
      </c>
      <c r="I13" s="174"/>
      <c r="J13" s="170"/>
      <c r="K13" s="171"/>
      <c r="L13" s="179"/>
      <c r="M13" s="172"/>
      <c r="N13" s="172"/>
      <c r="O13" s="175"/>
      <c r="P13" s="170"/>
      <c r="Q13" s="170"/>
      <c r="R13" s="170"/>
      <c r="S13" s="170"/>
      <c r="T13" s="173"/>
      <c r="U13" s="176"/>
      <c r="V13" s="45" t="str">
        <f t="shared" si="0"/>
        <v/>
      </c>
      <c r="W13" s="73" t="str">
        <f t="shared" ca="1" si="5"/>
        <v/>
      </c>
      <c r="X13" s="177"/>
      <c r="Y13" s="178"/>
      <c r="Z13" s="111" t="str">
        <f t="shared" si="1"/>
        <v/>
      </c>
      <c r="AB13" s="115" t="str">
        <f>IFERROR(INDEX(tbFuncionarios[],MATCH(SMALL(tbFuncionarios[indice alfabetico],$B13),tbFuncionarios[indice alfabetico],0),3),"")</f>
        <v/>
      </c>
      <c r="AD13" s="113" t="s">
        <v>134</v>
      </c>
      <c r="AE13" s="113">
        <v>6</v>
      </c>
      <c r="AF13" s="113">
        <v>9.8000000000000192E-4</v>
      </c>
    </row>
    <row r="14" spans="1:32" s="11" customFormat="1" ht="24.95" customHeight="1" x14ac:dyDescent="0.2">
      <c r="A14" s="8"/>
      <c r="B14" s="74">
        <f t="shared" si="2"/>
        <v>7</v>
      </c>
      <c r="C14" s="170"/>
      <c r="D14" s="171"/>
      <c r="E14" s="172"/>
      <c r="F14" s="173"/>
      <c r="G14" s="40" t="str">
        <f t="shared" ca="1" si="3"/>
        <v/>
      </c>
      <c r="H14" s="41" t="str">
        <f t="shared" si="4"/>
        <v/>
      </c>
      <c r="I14" s="174"/>
      <c r="J14" s="170"/>
      <c r="K14" s="171"/>
      <c r="L14" s="179"/>
      <c r="M14" s="172"/>
      <c r="N14" s="172"/>
      <c r="O14" s="175"/>
      <c r="P14" s="170"/>
      <c r="Q14" s="170"/>
      <c r="R14" s="170"/>
      <c r="S14" s="170"/>
      <c r="T14" s="173"/>
      <c r="U14" s="176"/>
      <c r="V14" s="45" t="str">
        <f t="shared" si="0"/>
        <v/>
      </c>
      <c r="W14" s="73" t="str">
        <f t="shared" ca="1" si="5"/>
        <v/>
      </c>
      <c r="X14" s="177"/>
      <c r="Y14" s="178"/>
      <c r="Z14" s="111" t="str">
        <f t="shared" si="1"/>
        <v/>
      </c>
      <c r="AB14" s="115" t="str">
        <f>IFERROR(INDEX(tbFuncionarios[],MATCH(SMALL(tbFuncionarios[indice alfabetico],$B14),tbFuncionarios[indice alfabetico],0),3),"")</f>
        <v/>
      </c>
      <c r="AD14" s="113" t="s">
        <v>135</v>
      </c>
      <c r="AE14" s="113">
        <v>7</v>
      </c>
      <c r="AF14" s="113">
        <v>9.8100000000000205E-4</v>
      </c>
    </row>
    <row r="15" spans="1:32" s="11" customFormat="1" ht="24.95" customHeight="1" x14ac:dyDescent="0.2">
      <c r="A15" s="8"/>
      <c r="B15" s="74">
        <f t="shared" si="2"/>
        <v>8</v>
      </c>
      <c r="C15" s="170"/>
      <c r="D15" s="171"/>
      <c r="E15" s="172"/>
      <c r="F15" s="173"/>
      <c r="G15" s="40" t="str">
        <f t="shared" ca="1" si="3"/>
        <v/>
      </c>
      <c r="H15" s="41" t="str">
        <f t="shared" si="4"/>
        <v/>
      </c>
      <c r="I15" s="174"/>
      <c r="J15" s="170"/>
      <c r="K15" s="171"/>
      <c r="L15" s="179"/>
      <c r="M15" s="172"/>
      <c r="N15" s="172"/>
      <c r="O15" s="175"/>
      <c r="P15" s="170"/>
      <c r="Q15" s="170"/>
      <c r="R15" s="170"/>
      <c r="S15" s="170"/>
      <c r="T15" s="173"/>
      <c r="U15" s="176"/>
      <c r="V15" s="45" t="str">
        <f t="shared" si="0"/>
        <v/>
      </c>
      <c r="W15" s="73" t="str">
        <f t="shared" ca="1" si="5"/>
        <v/>
      </c>
      <c r="X15" s="177"/>
      <c r="Y15" s="178"/>
      <c r="Z15" s="111" t="str">
        <f t="shared" si="1"/>
        <v/>
      </c>
      <c r="AB15" s="115" t="str">
        <f>IFERROR(INDEX(tbFuncionarios[],MATCH(SMALL(tbFuncionarios[indice alfabetico],$B15),tbFuncionarios[indice alfabetico],0),3),"")</f>
        <v/>
      </c>
      <c r="AD15" s="113" t="s">
        <v>136</v>
      </c>
      <c r="AE15" s="113">
        <v>8</v>
      </c>
      <c r="AF15" s="113">
        <v>9.8200000000000197E-4</v>
      </c>
    </row>
    <row r="16" spans="1:32" ht="24.95" customHeight="1" x14ac:dyDescent="0.25">
      <c r="B16" s="74">
        <f t="shared" si="2"/>
        <v>9</v>
      </c>
      <c r="C16" s="170"/>
      <c r="D16" s="171"/>
      <c r="E16" s="180"/>
      <c r="F16" s="181"/>
      <c r="G16" s="40" t="str">
        <f t="shared" ca="1" si="3"/>
        <v/>
      </c>
      <c r="H16" s="41" t="str">
        <f t="shared" si="4"/>
        <v/>
      </c>
      <c r="I16" s="182"/>
      <c r="J16" s="183"/>
      <c r="K16" s="171"/>
      <c r="L16" s="184"/>
      <c r="M16" s="172"/>
      <c r="N16" s="180"/>
      <c r="O16" s="185"/>
      <c r="P16" s="183"/>
      <c r="Q16" s="183"/>
      <c r="R16" s="183"/>
      <c r="S16" s="183"/>
      <c r="T16" s="173"/>
      <c r="U16" s="176"/>
      <c r="V16" s="45" t="str">
        <f t="shared" si="0"/>
        <v/>
      </c>
      <c r="W16" s="73" t="str">
        <f t="shared" ca="1" si="5"/>
        <v/>
      </c>
      <c r="X16" s="177"/>
      <c r="Y16" s="178"/>
      <c r="Z16" s="111" t="str">
        <f t="shared" si="1"/>
        <v/>
      </c>
      <c r="AB16" s="115" t="str">
        <f>IFERROR(INDEX(tbFuncionarios[],MATCH(SMALL(tbFuncionarios[indice alfabetico],$B16),tbFuncionarios[indice alfabetico],0),3),"")</f>
        <v/>
      </c>
      <c r="AD16" s="114" t="s">
        <v>68</v>
      </c>
      <c r="AE16" s="114">
        <v>9</v>
      </c>
      <c r="AF16" s="114">
        <v>9.8300000000000102E-4</v>
      </c>
    </row>
    <row r="17" spans="2:32" ht="24.95" customHeight="1" x14ac:dyDescent="0.25">
      <c r="B17" s="74">
        <f t="shared" si="2"/>
        <v>10</v>
      </c>
      <c r="C17" s="170"/>
      <c r="D17" s="171"/>
      <c r="E17" s="180"/>
      <c r="F17" s="181"/>
      <c r="G17" s="40" t="str">
        <f t="shared" ca="1" si="3"/>
        <v/>
      </c>
      <c r="H17" s="41" t="str">
        <f t="shared" si="4"/>
        <v/>
      </c>
      <c r="I17" s="182"/>
      <c r="J17" s="183"/>
      <c r="K17" s="171"/>
      <c r="L17" s="184"/>
      <c r="M17" s="172"/>
      <c r="N17" s="180"/>
      <c r="O17" s="185"/>
      <c r="P17" s="183"/>
      <c r="Q17" s="183"/>
      <c r="R17" s="183"/>
      <c r="S17" s="183"/>
      <c r="T17" s="173"/>
      <c r="U17" s="176"/>
      <c r="V17" s="45" t="str">
        <f t="shared" si="0"/>
        <v/>
      </c>
      <c r="W17" s="73" t="str">
        <f t="shared" ca="1" si="5"/>
        <v/>
      </c>
      <c r="X17" s="177"/>
      <c r="Y17" s="178"/>
      <c r="Z17" s="111" t="str">
        <f t="shared" si="1"/>
        <v/>
      </c>
      <c r="AB17" s="115" t="str">
        <f>IFERROR(INDEX(tbFuncionarios[],MATCH(SMALL(tbFuncionarios[indice alfabetico],$B17),tbFuncionarios[indice alfabetico],0),3),"")</f>
        <v/>
      </c>
      <c r="AD17" s="114" t="s">
        <v>67</v>
      </c>
      <c r="AE17" s="114">
        <v>10</v>
      </c>
      <c r="AF17" s="114">
        <v>9.8400000000000093E-4</v>
      </c>
    </row>
    <row r="18" spans="2:32" ht="24.95" customHeight="1" x14ac:dyDescent="0.25">
      <c r="B18" s="74">
        <f t="shared" si="2"/>
        <v>11</v>
      </c>
      <c r="C18" s="170"/>
      <c r="D18" s="171"/>
      <c r="E18" s="180"/>
      <c r="F18" s="181"/>
      <c r="G18" s="40" t="str">
        <f t="shared" ca="1" si="3"/>
        <v/>
      </c>
      <c r="H18" s="41" t="str">
        <f t="shared" si="4"/>
        <v/>
      </c>
      <c r="I18" s="182"/>
      <c r="J18" s="183"/>
      <c r="K18" s="171"/>
      <c r="L18" s="184"/>
      <c r="M18" s="180"/>
      <c r="N18" s="180"/>
      <c r="O18" s="185"/>
      <c r="P18" s="183"/>
      <c r="Q18" s="183"/>
      <c r="R18" s="183"/>
      <c r="S18" s="183"/>
      <c r="T18" s="181"/>
      <c r="U18" s="176"/>
      <c r="V18" s="45" t="str">
        <f t="shared" si="0"/>
        <v/>
      </c>
      <c r="W18" s="73" t="str">
        <f t="shared" ca="1" si="5"/>
        <v/>
      </c>
      <c r="X18" s="186"/>
      <c r="Y18" s="178"/>
      <c r="Z18" s="111" t="str">
        <f t="shared" si="1"/>
        <v/>
      </c>
      <c r="AB18" s="115" t="str">
        <f>IFERROR(INDEX(tbFuncionarios[],MATCH(SMALL(tbFuncionarios[indice alfabetico],$B18),tbFuncionarios[indice alfabetico],0),3),"")</f>
        <v/>
      </c>
      <c r="AD18" s="114" t="s">
        <v>137</v>
      </c>
      <c r="AE18" s="114">
        <v>11</v>
      </c>
      <c r="AF18" s="114">
        <v>9.8500000000000107E-4</v>
      </c>
    </row>
    <row r="19" spans="2:32" ht="24.95" customHeight="1" x14ac:dyDescent="0.25">
      <c r="B19" s="74">
        <f t="shared" si="2"/>
        <v>12</v>
      </c>
      <c r="C19" s="170"/>
      <c r="D19" s="171"/>
      <c r="E19" s="180"/>
      <c r="F19" s="181"/>
      <c r="G19" s="40" t="str">
        <f t="shared" ca="1" si="3"/>
        <v/>
      </c>
      <c r="H19" s="41" t="str">
        <f t="shared" si="4"/>
        <v/>
      </c>
      <c r="I19" s="182"/>
      <c r="J19" s="183"/>
      <c r="K19" s="171"/>
      <c r="L19" s="184"/>
      <c r="M19" s="180"/>
      <c r="N19" s="180"/>
      <c r="O19" s="185"/>
      <c r="P19" s="183"/>
      <c r="Q19" s="183"/>
      <c r="R19" s="183"/>
      <c r="S19" s="183"/>
      <c r="T19" s="181"/>
      <c r="U19" s="176"/>
      <c r="V19" s="45" t="str">
        <f t="shared" si="0"/>
        <v/>
      </c>
      <c r="W19" s="73" t="str">
        <f t="shared" ca="1" si="5"/>
        <v/>
      </c>
      <c r="X19" s="186"/>
      <c r="Y19" s="178"/>
      <c r="Z19" s="111" t="str">
        <f t="shared" si="1"/>
        <v/>
      </c>
      <c r="AB19" s="115" t="str">
        <f>IFERROR(INDEX(tbFuncionarios[],MATCH(SMALL(tbFuncionarios[indice alfabetico],$B19),tbFuncionarios[indice alfabetico],0),3),"")</f>
        <v/>
      </c>
      <c r="AD19" s="114" t="s">
        <v>138</v>
      </c>
      <c r="AE19" s="114">
        <v>12</v>
      </c>
      <c r="AF19" s="114">
        <v>9.8600000000000098E-4</v>
      </c>
    </row>
    <row r="20" spans="2:32" ht="24.95" customHeight="1" x14ac:dyDescent="0.25">
      <c r="B20" s="74">
        <f t="shared" si="2"/>
        <v>13</v>
      </c>
      <c r="C20" s="170"/>
      <c r="D20" s="171"/>
      <c r="E20" s="180"/>
      <c r="F20" s="181"/>
      <c r="G20" s="40" t="str">
        <f t="shared" ca="1" si="3"/>
        <v/>
      </c>
      <c r="H20" s="41" t="str">
        <f t="shared" si="4"/>
        <v/>
      </c>
      <c r="I20" s="187"/>
      <c r="J20" s="183"/>
      <c r="K20" s="171"/>
      <c r="L20" s="184"/>
      <c r="M20" s="180"/>
      <c r="N20" s="180"/>
      <c r="O20" s="185"/>
      <c r="P20" s="183"/>
      <c r="Q20" s="183"/>
      <c r="R20" s="183"/>
      <c r="S20" s="183"/>
      <c r="T20" s="181"/>
      <c r="U20" s="176"/>
      <c r="V20" s="45" t="str">
        <f t="shared" si="0"/>
        <v/>
      </c>
      <c r="W20" s="73" t="str">
        <f t="shared" ca="1" si="5"/>
        <v/>
      </c>
      <c r="X20" s="186"/>
      <c r="Y20" s="178"/>
      <c r="Z20" s="111" t="str">
        <f t="shared" si="1"/>
        <v/>
      </c>
      <c r="AB20" s="115" t="str">
        <f>IFERROR(INDEX(tbFuncionarios[],MATCH(SMALL(tbFuncionarios[indice alfabetico],$B20),tbFuncionarios[indice alfabetico],0),3),"")</f>
        <v/>
      </c>
      <c r="AD20" s="114" t="s">
        <v>70</v>
      </c>
      <c r="AE20" s="114">
        <v>13</v>
      </c>
      <c r="AF20" s="114">
        <v>9.870000000000009E-4</v>
      </c>
    </row>
    <row r="21" spans="2:32" ht="24.95" customHeight="1" x14ac:dyDescent="0.25">
      <c r="B21" s="74">
        <f t="shared" si="2"/>
        <v>14</v>
      </c>
      <c r="C21" s="170"/>
      <c r="D21" s="171"/>
      <c r="E21" s="180"/>
      <c r="F21" s="181"/>
      <c r="G21" s="40" t="str">
        <f t="shared" ca="1" si="3"/>
        <v/>
      </c>
      <c r="H21" s="41" t="str">
        <f t="shared" si="4"/>
        <v/>
      </c>
      <c r="I21" s="187"/>
      <c r="J21" s="183"/>
      <c r="K21" s="171"/>
      <c r="L21" s="184"/>
      <c r="M21" s="180"/>
      <c r="N21" s="180"/>
      <c r="O21" s="185"/>
      <c r="P21" s="183"/>
      <c r="Q21" s="183"/>
      <c r="R21" s="183"/>
      <c r="S21" s="183"/>
      <c r="T21" s="181"/>
      <c r="U21" s="176"/>
      <c r="V21" s="45" t="str">
        <f t="shared" si="0"/>
        <v/>
      </c>
      <c r="W21" s="73" t="str">
        <f t="shared" ca="1" si="5"/>
        <v/>
      </c>
      <c r="X21" s="186"/>
      <c r="Y21" s="178"/>
      <c r="Z21" s="111" t="str">
        <f t="shared" si="1"/>
        <v/>
      </c>
      <c r="AB21" s="115" t="str">
        <f>IFERROR(INDEX(tbFuncionarios[],MATCH(SMALL(tbFuncionarios[indice alfabetico],$B21),tbFuncionarios[indice alfabetico],0),3),"")</f>
        <v/>
      </c>
      <c r="AD21" s="114" t="s">
        <v>69</v>
      </c>
      <c r="AE21" s="114">
        <v>14</v>
      </c>
      <c r="AF21" s="114">
        <v>9.8800000000000103E-4</v>
      </c>
    </row>
    <row r="22" spans="2:32" ht="24.95" customHeight="1" x14ac:dyDescent="0.25">
      <c r="B22" s="74">
        <f t="shared" si="2"/>
        <v>15</v>
      </c>
      <c r="C22" s="170"/>
      <c r="D22" s="171"/>
      <c r="E22" s="180"/>
      <c r="F22" s="181"/>
      <c r="G22" s="40" t="str">
        <f t="shared" ca="1" si="3"/>
        <v/>
      </c>
      <c r="H22" s="41" t="str">
        <f t="shared" si="4"/>
        <v/>
      </c>
      <c r="I22" s="187"/>
      <c r="J22" s="183"/>
      <c r="K22" s="171"/>
      <c r="L22" s="184"/>
      <c r="M22" s="180"/>
      <c r="N22" s="180"/>
      <c r="O22" s="185"/>
      <c r="P22" s="183"/>
      <c r="Q22" s="183"/>
      <c r="R22" s="183"/>
      <c r="S22" s="183"/>
      <c r="T22" s="181"/>
      <c r="U22" s="176"/>
      <c r="V22" s="45" t="str">
        <f t="shared" si="0"/>
        <v/>
      </c>
      <c r="W22" s="73" t="str">
        <f t="shared" ca="1" si="5"/>
        <v/>
      </c>
      <c r="X22" s="186"/>
      <c r="Y22" s="178"/>
      <c r="Z22" s="111" t="str">
        <f t="shared" si="1"/>
        <v/>
      </c>
      <c r="AB22" s="115" t="str">
        <f>IFERROR(INDEX(tbFuncionarios[],MATCH(SMALL(tbFuncionarios[indice alfabetico],$B22),tbFuncionarios[indice alfabetico],0),3),"")</f>
        <v/>
      </c>
      <c r="AD22" s="114" t="s">
        <v>139</v>
      </c>
      <c r="AE22" s="114">
        <v>15</v>
      </c>
      <c r="AF22" s="114">
        <v>9.8900000000000095E-4</v>
      </c>
    </row>
    <row r="23" spans="2:32" ht="24.95" customHeight="1" x14ac:dyDescent="0.25">
      <c r="B23" s="74">
        <f t="shared" si="2"/>
        <v>16</v>
      </c>
      <c r="C23" s="170"/>
      <c r="D23" s="171"/>
      <c r="E23" s="180"/>
      <c r="F23" s="181"/>
      <c r="G23" s="40" t="str">
        <f t="shared" ca="1" si="3"/>
        <v/>
      </c>
      <c r="H23" s="41" t="str">
        <f t="shared" si="4"/>
        <v/>
      </c>
      <c r="I23" s="187"/>
      <c r="J23" s="183"/>
      <c r="K23" s="171"/>
      <c r="L23" s="184"/>
      <c r="M23" s="180"/>
      <c r="N23" s="180"/>
      <c r="O23" s="185"/>
      <c r="P23" s="183"/>
      <c r="Q23" s="183"/>
      <c r="R23" s="183"/>
      <c r="S23" s="183"/>
      <c r="T23" s="181"/>
      <c r="U23" s="176"/>
      <c r="V23" s="45" t="str">
        <f t="shared" si="0"/>
        <v/>
      </c>
      <c r="W23" s="73" t="str">
        <f t="shared" ca="1" si="5"/>
        <v/>
      </c>
      <c r="X23" s="186"/>
      <c r="Y23" s="178"/>
      <c r="Z23" s="111" t="str">
        <f t="shared" si="1"/>
        <v/>
      </c>
      <c r="AB23" s="115" t="str">
        <f>IFERROR(INDEX(tbFuncionarios[],MATCH(SMALL(tbFuncionarios[indice alfabetico],$B23),tbFuncionarios[indice alfabetico],0),3),"")</f>
        <v/>
      </c>
      <c r="AD23" s="114" t="s">
        <v>140</v>
      </c>
      <c r="AE23" s="114">
        <v>16</v>
      </c>
      <c r="AF23" s="114">
        <v>9.9000000000000108E-4</v>
      </c>
    </row>
    <row r="24" spans="2:32" ht="24.95" customHeight="1" x14ac:dyDescent="0.25">
      <c r="B24" s="74">
        <f t="shared" si="2"/>
        <v>17</v>
      </c>
      <c r="C24" s="170"/>
      <c r="D24" s="171"/>
      <c r="E24" s="180"/>
      <c r="F24" s="181"/>
      <c r="G24" s="40" t="str">
        <f t="shared" ca="1" si="3"/>
        <v/>
      </c>
      <c r="H24" s="41" t="str">
        <f t="shared" si="4"/>
        <v/>
      </c>
      <c r="I24" s="187"/>
      <c r="J24" s="183"/>
      <c r="K24" s="171"/>
      <c r="L24" s="184"/>
      <c r="M24" s="180"/>
      <c r="N24" s="180"/>
      <c r="O24" s="185"/>
      <c r="P24" s="183"/>
      <c r="Q24" s="183"/>
      <c r="R24" s="183"/>
      <c r="S24" s="183"/>
      <c r="T24" s="181"/>
      <c r="U24" s="176"/>
      <c r="V24" s="45" t="str">
        <f t="shared" si="0"/>
        <v/>
      </c>
      <c r="W24" s="73" t="str">
        <f t="shared" ca="1" si="5"/>
        <v/>
      </c>
      <c r="X24" s="186"/>
      <c r="Y24" s="178"/>
      <c r="Z24" s="111" t="str">
        <f t="shared" si="1"/>
        <v/>
      </c>
      <c r="AB24" s="115" t="str">
        <f>IFERROR(INDEX(tbFuncionarios[],MATCH(SMALL(tbFuncionarios[indice alfabetico],$B24),tbFuncionarios[indice alfabetico],0),3),"")</f>
        <v/>
      </c>
      <c r="AD24" s="114" t="s">
        <v>72</v>
      </c>
      <c r="AE24" s="114">
        <v>17</v>
      </c>
      <c r="AF24" s="114">
        <v>9.9100000000000099E-4</v>
      </c>
    </row>
    <row r="25" spans="2:32" ht="24.95" customHeight="1" x14ac:dyDescent="0.25">
      <c r="B25" s="74">
        <f t="shared" si="2"/>
        <v>18</v>
      </c>
      <c r="C25" s="170"/>
      <c r="D25" s="171"/>
      <c r="E25" s="180"/>
      <c r="F25" s="181"/>
      <c r="G25" s="40" t="str">
        <f t="shared" ca="1" si="3"/>
        <v/>
      </c>
      <c r="H25" s="41" t="str">
        <f t="shared" si="4"/>
        <v/>
      </c>
      <c r="I25" s="187"/>
      <c r="J25" s="183"/>
      <c r="K25" s="171"/>
      <c r="L25" s="184"/>
      <c r="M25" s="180"/>
      <c r="N25" s="180"/>
      <c r="O25" s="185"/>
      <c r="P25" s="183"/>
      <c r="Q25" s="183"/>
      <c r="R25" s="183"/>
      <c r="S25" s="183"/>
      <c r="T25" s="181"/>
      <c r="U25" s="176"/>
      <c r="V25" s="45" t="str">
        <f t="shared" si="0"/>
        <v/>
      </c>
      <c r="W25" s="73" t="str">
        <f t="shared" ca="1" si="5"/>
        <v/>
      </c>
      <c r="X25" s="186"/>
      <c r="Y25" s="178"/>
      <c r="Z25" s="111" t="str">
        <f t="shared" si="1"/>
        <v/>
      </c>
      <c r="AB25" s="115" t="str">
        <f>IFERROR(INDEX(tbFuncionarios[],MATCH(SMALL(tbFuncionarios[indice alfabetico],$B25),tbFuncionarios[indice alfabetico],0),3),"")</f>
        <v/>
      </c>
      <c r="AD25" s="114" t="s">
        <v>71</v>
      </c>
      <c r="AE25" s="114">
        <v>18</v>
      </c>
      <c r="AF25" s="114">
        <v>9.9200000000000091E-4</v>
      </c>
    </row>
    <row r="26" spans="2:32" ht="24.95" customHeight="1" x14ac:dyDescent="0.25">
      <c r="B26" s="74">
        <f t="shared" si="2"/>
        <v>19</v>
      </c>
      <c r="C26" s="170"/>
      <c r="D26" s="171"/>
      <c r="E26" s="180"/>
      <c r="F26" s="181"/>
      <c r="G26" s="40" t="str">
        <f t="shared" ca="1" si="3"/>
        <v/>
      </c>
      <c r="H26" s="41" t="str">
        <f t="shared" si="4"/>
        <v/>
      </c>
      <c r="I26" s="187"/>
      <c r="J26" s="183"/>
      <c r="K26" s="171"/>
      <c r="L26" s="184"/>
      <c r="M26" s="180"/>
      <c r="N26" s="180"/>
      <c r="O26" s="185"/>
      <c r="P26" s="183"/>
      <c r="Q26" s="183"/>
      <c r="R26" s="183"/>
      <c r="S26" s="183"/>
      <c r="T26" s="181"/>
      <c r="U26" s="176"/>
      <c r="V26" s="45" t="str">
        <f t="shared" si="0"/>
        <v/>
      </c>
      <c r="W26" s="73" t="str">
        <f t="shared" ca="1" si="5"/>
        <v/>
      </c>
      <c r="X26" s="186"/>
      <c r="Y26" s="178"/>
      <c r="Z26" s="111" t="str">
        <f t="shared" si="1"/>
        <v/>
      </c>
      <c r="AB26" s="115" t="str">
        <f>IFERROR(INDEX(tbFuncionarios[],MATCH(SMALL(tbFuncionarios[indice alfabetico],$B26),tbFuncionarios[indice alfabetico],0),3),"")</f>
        <v/>
      </c>
      <c r="AD26" s="114" t="s">
        <v>141</v>
      </c>
      <c r="AE26" s="114">
        <v>19</v>
      </c>
      <c r="AF26" s="114">
        <v>9.9300000000000104E-4</v>
      </c>
    </row>
    <row r="27" spans="2:32" ht="24.95" customHeight="1" x14ac:dyDescent="0.25">
      <c r="B27" s="74">
        <f t="shared" si="2"/>
        <v>20</v>
      </c>
      <c r="C27" s="170"/>
      <c r="D27" s="171"/>
      <c r="E27" s="180"/>
      <c r="F27" s="181"/>
      <c r="G27" s="40" t="str">
        <f t="shared" ca="1" si="3"/>
        <v/>
      </c>
      <c r="H27" s="41" t="str">
        <f t="shared" si="4"/>
        <v/>
      </c>
      <c r="I27" s="187"/>
      <c r="J27" s="183"/>
      <c r="K27" s="171"/>
      <c r="L27" s="184"/>
      <c r="M27" s="180"/>
      <c r="N27" s="180"/>
      <c r="O27" s="185"/>
      <c r="P27" s="183"/>
      <c r="Q27" s="183"/>
      <c r="R27" s="183"/>
      <c r="S27" s="183"/>
      <c r="T27" s="181"/>
      <c r="U27" s="176"/>
      <c r="V27" s="45" t="str">
        <f t="shared" si="0"/>
        <v/>
      </c>
      <c r="W27" s="73" t="str">
        <f t="shared" ca="1" si="5"/>
        <v/>
      </c>
      <c r="X27" s="186"/>
      <c r="Y27" s="178"/>
      <c r="Z27" s="111" t="str">
        <f t="shared" si="1"/>
        <v/>
      </c>
      <c r="AB27" s="115" t="str">
        <f>IFERROR(INDEX(tbFuncionarios[],MATCH(SMALL(tbFuncionarios[indice alfabetico],$B27),tbFuncionarios[indice alfabetico],0),3),"")</f>
        <v/>
      </c>
      <c r="AD27" s="114" t="s">
        <v>142</v>
      </c>
      <c r="AE27" s="114">
        <v>20</v>
      </c>
      <c r="AF27" s="114">
        <v>9.9400000000000096E-4</v>
      </c>
    </row>
    <row r="28" spans="2:32" ht="24.95" customHeight="1" x14ac:dyDescent="0.25">
      <c r="B28" s="74">
        <f t="shared" si="2"/>
        <v>21</v>
      </c>
      <c r="C28" s="170"/>
      <c r="D28" s="171"/>
      <c r="E28" s="180"/>
      <c r="F28" s="181"/>
      <c r="G28" s="40" t="str">
        <f t="shared" ca="1" si="3"/>
        <v/>
      </c>
      <c r="H28" s="41" t="str">
        <f t="shared" si="4"/>
        <v/>
      </c>
      <c r="I28" s="187"/>
      <c r="J28" s="183"/>
      <c r="K28" s="171"/>
      <c r="L28" s="184"/>
      <c r="M28" s="180"/>
      <c r="N28" s="180"/>
      <c r="O28" s="185"/>
      <c r="P28" s="183"/>
      <c r="Q28" s="183"/>
      <c r="R28" s="183"/>
      <c r="S28" s="183"/>
      <c r="T28" s="181"/>
      <c r="U28" s="176"/>
      <c r="V28" s="45" t="str">
        <f t="shared" si="0"/>
        <v/>
      </c>
      <c r="W28" s="73" t="str">
        <f t="shared" ca="1" si="5"/>
        <v/>
      </c>
      <c r="X28" s="186"/>
      <c r="Y28" s="178"/>
      <c r="Z28" s="111" t="str">
        <f t="shared" si="1"/>
        <v/>
      </c>
      <c r="AB28" s="115" t="str">
        <f>IFERROR(INDEX(tbFuncionarios[],MATCH(SMALL(tbFuncionarios[indice alfabetico],$B28),tbFuncionarios[indice alfabetico],0),3),"")</f>
        <v/>
      </c>
      <c r="AD28" s="114" t="s">
        <v>74</v>
      </c>
      <c r="AE28" s="114">
        <v>21</v>
      </c>
      <c r="AF28" s="114">
        <v>9.9500000000000001E-4</v>
      </c>
    </row>
    <row r="29" spans="2:32" ht="24.95" customHeight="1" x14ac:dyDescent="0.25">
      <c r="B29" s="74">
        <f t="shared" si="2"/>
        <v>22</v>
      </c>
      <c r="C29" s="170"/>
      <c r="D29" s="171"/>
      <c r="E29" s="180"/>
      <c r="F29" s="181"/>
      <c r="G29" s="40" t="str">
        <f t="shared" ca="1" si="3"/>
        <v/>
      </c>
      <c r="H29" s="41" t="str">
        <f t="shared" si="4"/>
        <v/>
      </c>
      <c r="I29" s="187"/>
      <c r="J29" s="183"/>
      <c r="K29" s="171"/>
      <c r="L29" s="184"/>
      <c r="M29" s="180"/>
      <c r="N29" s="180"/>
      <c r="O29" s="185"/>
      <c r="P29" s="183"/>
      <c r="Q29" s="183"/>
      <c r="R29" s="183"/>
      <c r="S29" s="183"/>
      <c r="T29" s="181"/>
      <c r="U29" s="176"/>
      <c r="V29" s="45" t="str">
        <f t="shared" si="0"/>
        <v/>
      </c>
      <c r="W29" s="73" t="str">
        <f t="shared" ca="1" si="5"/>
        <v/>
      </c>
      <c r="X29" s="186"/>
      <c r="Y29" s="178"/>
      <c r="Z29" s="111" t="str">
        <f t="shared" si="1"/>
        <v/>
      </c>
      <c r="AB29" s="115" t="str">
        <f>IFERROR(INDEX(tbFuncionarios[],MATCH(SMALL(tbFuncionarios[indice alfabetico],$B29),tbFuncionarios[indice alfabetico],0),3),"")</f>
        <v/>
      </c>
      <c r="AD29" s="114" t="s">
        <v>73</v>
      </c>
      <c r="AE29" s="114">
        <v>22</v>
      </c>
      <c r="AF29" s="114">
        <v>9.9599999999999992E-4</v>
      </c>
    </row>
    <row r="30" spans="2:32" ht="24.95" customHeight="1" x14ac:dyDescent="0.25">
      <c r="B30" s="74">
        <f t="shared" si="2"/>
        <v>23</v>
      </c>
      <c r="C30" s="170"/>
      <c r="D30" s="171"/>
      <c r="E30" s="180"/>
      <c r="F30" s="181"/>
      <c r="G30" s="40" t="str">
        <f t="shared" ca="1" si="3"/>
        <v/>
      </c>
      <c r="H30" s="41" t="str">
        <f t="shared" si="4"/>
        <v/>
      </c>
      <c r="I30" s="187"/>
      <c r="J30" s="183"/>
      <c r="K30" s="171"/>
      <c r="L30" s="184"/>
      <c r="M30" s="180"/>
      <c r="N30" s="180"/>
      <c r="O30" s="185"/>
      <c r="P30" s="183"/>
      <c r="Q30" s="183"/>
      <c r="R30" s="183"/>
      <c r="S30" s="183"/>
      <c r="T30" s="181"/>
      <c r="U30" s="176"/>
      <c r="V30" s="45" t="str">
        <f t="shared" si="0"/>
        <v/>
      </c>
      <c r="W30" s="73" t="str">
        <f t="shared" ca="1" si="5"/>
        <v/>
      </c>
      <c r="X30" s="186"/>
      <c r="Y30" s="178"/>
      <c r="Z30" s="111" t="str">
        <f t="shared" si="1"/>
        <v/>
      </c>
      <c r="AB30" s="115" t="str">
        <f>IFERROR(INDEX(tbFuncionarios[],MATCH(SMALL(tbFuncionarios[indice alfabetico],$B30),tbFuncionarios[indice alfabetico],0),3),"")</f>
        <v/>
      </c>
      <c r="AD30" s="114" t="s">
        <v>143</v>
      </c>
      <c r="AE30" s="114">
        <v>23</v>
      </c>
      <c r="AF30" s="114">
        <v>9.9700000000000006E-4</v>
      </c>
    </row>
    <row r="31" spans="2:32" ht="24.95" customHeight="1" x14ac:dyDescent="0.25">
      <c r="B31" s="74">
        <f t="shared" si="2"/>
        <v>24</v>
      </c>
      <c r="C31" s="170"/>
      <c r="D31" s="171"/>
      <c r="E31" s="180"/>
      <c r="F31" s="181"/>
      <c r="G31" s="40" t="str">
        <f t="shared" ca="1" si="3"/>
        <v/>
      </c>
      <c r="H31" s="41" t="str">
        <f t="shared" si="4"/>
        <v/>
      </c>
      <c r="I31" s="187"/>
      <c r="J31" s="183"/>
      <c r="K31" s="171"/>
      <c r="L31" s="184"/>
      <c r="M31" s="180"/>
      <c r="N31" s="180"/>
      <c r="O31" s="185"/>
      <c r="P31" s="183"/>
      <c r="Q31" s="183"/>
      <c r="R31" s="183"/>
      <c r="S31" s="183"/>
      <c r="T31" s="181"/>
      <c r="U31" s="176"/>
      <c r="V31" s="45" t="str">
        <f t="shared" si="0"/>
        <v/>
      </c>
      <c r="W31" s="73" t="str">
        <f t="shared" ca="1" si="5"/>
        <v/>
      </c>
      <c r="X31" s="186"/>
      <c r="Y31" s="178"/>
      <c r="Z31" s="111" t="str">
        <f t="shared" si="1"/>
        <v/>
      </c>
      <c r="AB31" s="115" t="str">
        <f>IFERROR(INDEX(tbFuncionarios[],MATCH(SMALL(tbFuncionarios[indice alfabetico],$B31),tbFuncionarios[indice alfabetico],0),3),"")</f>
        <v/>
      </c>
      <c r="AD31" s="114" t="s">
        <v>144</v>
      </c>
      <c r="AE31" s="114">
        <v>24</v>
      </c>
      <c r="AF31" s="114">
        <v>9.9799999999999997E-4</v>
      </c>
    </row>
    <row r="32" spans="2:32" ht="24.95" customHeight="1" x14ac:dyDescent="0.25">
      <c r="B32" s="74">
        <f t="shared" si="2"/>
        <v>25</v>
      </c>
      <c r="C32" s="170"/>
      <c r="D32" s="171"/>
      <c r="E32" s="180"/>
      <c r="F32" s="181"/>
      <c r="G32" s="40" t="str">
        <f t="shared" ca="1" si="3"/>
        <v/>
      </c>
      <c r="H32" s="41" t="str">
        <f t="shared" si="4"/>
        <v/>
      </c>
      <c r="I32" s="187"/>
      <c r="J32" s="183"/>
      <c r="K32" s="171"/>
      <c r="L32" s="184"/>
      <c r="M32" s="180"/>
      <c r="N32" s="180"/>
      <c r="O32" s="185"/>
      <c r="P32" s="183"/>
      <c r="Q32" s="183"/>
      <c r="R32" s="183"/>
      <c r="S32" s="183"/>
      <c r="T32" s="181"/>
      <c r="U32" s="176"/>
      <c r="V32" s="45" t="str">
        <f t="shared" si="0"/>
        <v/>
      </c>
      <c r="W32" s="73" t="str">
        <f t="shared" ca="1" si="5"/>
        <v/>
      </c>
      <c r="X32" s="186"/>
      <c r="Y32" s="178"/>
      <c r="Z32" s="111" t="str">
        <f t="shared" si="1"/>
        <v/>
      </c>
      <c r="AB32" s="115" t="str">
        <f>IFERROR(INDEX(tbFuncionarios[],MATCH(SMALL(tbFuncionarios[indice alfabetico],$B32),tbFuncionarios[indice alfabetico],0),3),"")</f>
        <v/>
      </c>
      <c r="AD32" s="114" t="s">
        <v>76</v>
      </c>
      <c r="AE32" s="114">
        <v>25</v>
      </c>
      <c r="AF32" s="114">
        <v>9.990000000000001E-4</v>
      </c>
    </row>
    <row r="33" spans="2:32" ht="24.95" customHeight="1" x14ac:dyDescent="0.25">
      <c r="B33" s="74">
        <f t="shared" si="2"/>
        <v>26</v>
      </c>
      <c r="C33" s="170"/>
      <c r="D33" s="171"/>
      <c r="E33" s="180"/>
      <c r="F33" s="181"/>
      <c r="G33" s="40" t="str">
        <f t="shared" ca="1" si="3"/>
        <v/>
      </c>
      <c r="H33" s="41" t="str">
        <f t="shared" si="4"/>
        <v/>
      </c>
      <c r="I33" s="187"/>
      <c r="J33" s="183"/>
      <c r="K33" s="171"/>
      <c r="L33" s="184"/>
      <c r="M33" s="180"/>
      <c r="N33" s="180"/>
      <c r="O33" s="185"/>
      <c r="P33" s="183"/>
      <c r="Q33" s="183"/>
      <c r="R33" s="183"/>
      <c r="S33" s="183"/>
      <c r="T33" s="181"/>
      <c r="U33" s="176"/>
      <c r="V33" s="45" t="str">
        <f t="shared" si="0"/>
        <v/>
      </c>
      <c r="W33" s="73" t="str">
        <f t="shared" ca="1" si="5"/>
        <v/>
      </c>
      <c r="X33" s="186"/>
      <c r="Y33" s="178"/>
      <c r="Z33" s="111" t="str">
        <f t="shared" si="1"/>
        <v/>
      </c>
      <c r="AB33" s="115" t="str">
        <f>IFERROR(INDEX(tbFuncionarios[],MATCH(SMALL(tbFuncionarios[indice alfabetico],$B33),tbFuncionarios[indice alfabetico],0),3),"")</f>
        <v/>
      </c>
      <c r="AD33" s="114" t="s">
        <v>75</v>
      </c>
      <c r="AE33" s="114">
        <v>26</v>
      </c>
      <c r="AF33" s="114">
        <v>1E-3</v>
      </c>
    </row>
    <row r="34" spans="2:32" ht="24.95" customHeight="1" x14ac:dyDescent="0.25">
      <c r="B34" s="74">
        <f t="shared" si="2"/>
        <v>27</v>
      </c>
      <c r="C34" s="170"/>
      <c r="D34" s="171"/>
      <c r="E34" s="180"/>
      <c r="F34" s="181"/>
      <c r="G34" s="40" t="str">
        <f t="shared" ca="1" si="3"/>
        <v/>
      </c>
      <c r="H34" s="41" t="str">
        <f t="shared" si="4"/>
        <v/>
      </c>
      <c r="I34" s="187"/>
      <c r="J34" s="183"/>
      <c r="K34" s="171"/>
      <c r="L34" s="184"/>
      <c r="M34" s="180"/>
      <c r="N34" s="180"/>
      <c r="O34" s="185"/>
      <c r="P34" s="183"/>
      <c r="Q34" s="183"/>
      <c r="R34" s="183"/>
      <c r="S34" s="183"/>
      <c r="T34" s="181"/>
      <c r="U34" s="176"/>
      <c r="V34" s="45" t="str">
        <f t="shared" si="0"/>
        <v/>
      </c>
      <c r="W34" s="73" t="str">
        <f t="shared" ca="1" si="5"/>
        <v/>
      </c>
      <c r="X34" s="186"/>
      <c r="Y34" s="178"/>
      <c r="Z34" s="111" t="str">
        <f t="shared" si="1"/>
        <v/>
      </c>
      <c r="AB34" s="115" t="str">
        <f>IFERROR(INDEX(tbFuncionarios[],MATCH(SMALL(tbFuncionarios[indice alfabetico],$B34),tbFuncionarios[indice alfabetico],0),3),"")</f>
        <v/>
      </c>
    </row>
    <row r="35" spans="2:32" ht="24.95" customHeight="1" x14ac:dyDescent="0.25">
      <c r="B35" s="74">
        <f t="shared" si="2"/>
        <v>28</v>
      </c>
      <c r="C35" s="170"/>
      <c r="D35" s="171"/>
      <c r="E35" s="180"/>
      <c r="F35" s="181"/>
      <c r="G35" s="40" t="str">
        <f t="shared" ca="1" si="3"/>
        <v/>
      </c>
      <c r="H35" s="41" t="str">
        <f t="shared" si="4"/>
        <v/>
      </c>
      <c r="I35" s="187"/>
      <c r="J35" s="183"/>
      <c r="K35" s="171"/>
      <c r="L35" s="184"/>
      <c r="M35" s="180"/>
      <c r="N35" s="180"/>
      <c r="O35" s="185"/>
      <c r="P35" s="183"/>
      <c r="Q35" s="183"/>
      <c r="R35" s="183"/>
      <c r="S35" s="183"/>
      <c r="T35" s="181"/>
      <c r="U35" s="176"/>
      <c r="V35" s="45" t="str">
        <f t="shared" si="0"/>
        <v/>
      </c>
      <c r="W35" s="73" t="str">
        <f t="shared" ca="1" si="5"/>
        <v/>
      </c>
      <c r="X35" s="186"/>
      <c r="Y35" s="178"/>
      <c r="Z35" s="111" t="str">
        <f t="shared" si="1"/>
        <v/>
      </c>
      <c r="AB35" s="115" t="str">
        <f>IFERROR(INDEX(tbFuncionarios[],MATCH(SMALL(tbFuncionarios[indice alfabetico],$B35),tbFuncionarios[indice alfabetico],0),3),"")</f>
        <v/>
      </c>
    </row>
    <row r="36" spans="2:32" ht="24.95" customHeight="1" x14ac:dyDescent="0.25">
      <c r="B36" s="74">
        <f t="shared" si="2"/>
        <v>29</v>
      </c>
      <c r="C36" s="170"/>
      <c r="D36" s="171"/>
      <c r="E36" s="180"/>
      <c r="F36" s="181"/>
      <c r="G36" s="40" t="str">
        <f t="shared" ca="1" si="3"/>
        <v/>
      </c>
      <c r="H36" s="41" t="str">
        <f t="shared" si="4"/>
        <v/>
      </c>
      <c r="I36" s="187"/>
      <c r="J36" s="183"/>
      <c r="K36" s="171"/>
      <c r="L36" s="184"/>
      <c r="M36" s="180"/>
      <c r="N36" s="180"/>
      <c r="O36" s="185"/>
      <c r="P36" s="183"/>
      <c r="Q36" s="183"/>
      <c r="R36" s="183"/>
      <c r="S36" s="183"/>
      <c r="T36" s="181"/>
      <c r="U36" s="176"/>
      <c r="V36" s="45" t="str">
        <f t="shared" si="0"/>
        <v/>
      </c>
      <c r="W36" s="73" t="str">
        <f t="shared" ca="1" si="5"/>
        <v/>
      </c>
      <c r="X36" s="186"/>
      <c r="Y36" s="178"/>
      <c r="Z36" s="111" t="str">
        <f t="shared" si="1"/>
        <v/>
      </c>
      <c r="AB36" s="115" t="str">
        <f>IFERROR(INDEX(tbFuncionarios[],MATCH(SMALL(tbFuncionarios[indice alfabetico],$B36),tbFuncionarios[indice alfabetico],0),3),"")</f>
        <v/>
      </c>
    </row>
    <row r="37" spans="2:32" ht="24.95" customHeight="1" x14ac:dyDescent="0.25">
      <c r="B37" s="74">
        <f t="shared" si="2"/>
        <v>30</v>
      </c>
      <c r="C37" s="170"/>
      <c r="D37" s="171"/>
      <c r="E37" s="180"/>
      <c r="F37" s="181"/>
      <c r="G37" s="40" t="str">
        <f t="shared" ca="1" si="3"/>
        <v/>
      </c>
      <c r="H37" s="41" t="str">
        <f t="shared" si="4"/>
        <v/>
      </c>
      <c r="I37" s="187"/>
      <c r="J37" s="183"/>
      <c r="K37" s="171"/>
      <c r="L37" s="184"/>
      <c r="M37" s="180"/>
      <c r="N37" s="180"/>
      <c r="O37" s="185"/>
      <c r="P37" s="183"/>
      <c r="Q37" s="183"/>
      <c r="R37" s="183"/>
      <c r="S37" s="183"/>
      <c r="T37" s="181"/>
      <c r="U37" s="176"/>
      <c r="V37" s="45" t="str">
        <f t="shared" si="0"/>
        <v/>
      </c>
      <c r="W37" s="73" t="str">
        <f t="shared" ca="1" si="5"/>
        <v/>
      </c>
      <c r="X37" s="186"/>
      <c r="Y37" s="178"/>
      <c r="Z37" s="111" t="str">
        <f t="shared" si="1"/>
        <v/>
      </c>
      <c r="AB37" s="115" t="str">
        <f>IFERROR(INDEX(tbFuncionarios[],MATCH(SMALL(tbFuncionarios[indice alfabetico],$B37),tbFuncionarios[indice alfabetico],0),3),"")</f>
        <v/>
      </c>
    </row>
    <row r="38" spans="2:32" ht="24.95" customHeight="1" x14ac:dyDescent="0.25">
      <c r="B38" s="74">
        <f t="shared" si="2"/>
        <v>31</v>
      </c>
      <c r="C38" s="170"/>
      <c r="D38" s="171"/>
      <c r="E38" s="180"/>
      <c r="F38" s="181"/>
      <c r="G38" s="40" t="str">
        <f t="shared" ca="1" si="3"/>
        <v/>
      </c>
      <c r="H38" s="41" t="str">
        <f t="shared" si="4"/>
        <v/>
      </c>
      <c r="I38" s="187"/>
      <c r="J38" s="183"/>
      <c r="K38" s="171"/>
      <c r="L38" s="184"/>
      <c r="M38" s="180"/>
      <c r="N38" s="180"/>
      <c r="O38" s="185"/>
      <c r="P38" s="183"/>
      <c r="Q38" s="183"/>
      <c r="R38" s="183"/>
      <c r="S38" s="183"/>
      <c r="T38" s="181"/>
      <c r="U38" s="176"/>
      <c r="V38" s="45" t="str">
        <f t="shared" si="0"/>
        <v/>
      </c>
      <c r="W38" s="73" t="str">
        <f t="shared" ca="1" si="5"/>
        <v/>
      </c>
      <c r="X38" s="186"/>
      <c r="Y38" s="178"/>
      <c r="Z38" s="111" t="str">
        <f t="shared" si="1"/>
        <v/>
      </c>
      <c r="AB38" s="115" t="str">
        <f>IFERROR(INDEX(tbFuncionarios[],MATCH(SMALL(tbFuncionarios[indice alfabetico],$B38),tbFuncionarios[indice alfabetico],0),3),"")</f>
        <v/>
      </c>
    </row>
    <row r="39" spans="2:32" ht="24.95" customHeight="1" x14ac:dyDescent="0.25">
      <c r="B39" s="74">
        <f t="shared" si="2"/>
        <v>32</v>
      </c>
      <c r="C39" s="170"/>
      <c r="D39" s="171"/>
      <c r="E39" s="180"/>
      <c r="F39" s="181"/>
      <c r="G39" s="40" t="str">
        <f t="shared" ca="1" si="3"/>
        <v/>
      </c>
      <c r="H39" s="41" t="str">
        <f t="shared" si="4"/>
        <v/>
      </c>
      <c r="I39" s="187"/>
      <c r="J39" s="183"/>
      <c r="K39" s="171"/>
      <c r="L39" s="184"/>
      <c r="M39" s="180"/>
      <c r="N39" s="180"/>
      <c r="O39" s="185"/>
      <c r="P39" s="183"/>
      <c r="Q39" s="183"/>
      <c r="R39" s="183"/>
      <c r="S39" s="183"/>
      <c r="T39" s="181"/>
      <c r="U39" s="176"/>
      <c r="V39" s="45" t="str">
        <f t="shared" si="0"/>
        <v/>
      </c>
      <c r="W39" s="73" t="str">
        <f t="shared" ca="1" si="5"/>
        <v/>
      </c>
      <c r="X39" s="186"/>
      <c r="Y39" s="178"/>
      <c r="Z39" s="111" t="str">
        <f t="shared" si="1"/>
        <v/>
      </c>
      <c r="AB39" s="115" t="str">
        <f>IFERROR(INDEX(tbFuncionarios[],MATCH(SMALL(tbFuncionarios[indice alfabetico],$B39),tbFuncionarios[indice alfabetico],0),3),"")</f>
        <v/>
      </c>
    </row>
    <row r="40" spans="2:32" ht="24.95" customHeight="1" x14ac:dyDescent="0.25">
      <c r="B40" s="74">
        <f t="shared" si="2"/>
        <v>33</v>
      </c>
      <c r="C40" s="170"/>
      <c r="D40" s="171"/>
      <c r="E40" s="180"/>
      <c r="F40" s="181"/>
      <c r="G40" s="40" t="str">
        <f t="shared" ca="1" si="3"/>
        <v/>
      </c>
      <c r="H40" s="41" t="str">
        <f t="shared" si="4"/>
        <v/>
      </c>
      <c r="I40" s="187"/>
      <c r="J40" s="183"/>
      <c r="K40" s="171"/>
      <c r="L40" s="184"/>
      <c r="M40" s="180"/>
      <c r="N40" s="180"/>
      <c r="O40" s="185"/>
      <c r="P40" s="183"/>
      <c r="Q40" s="183"/>
      <c r="R40" s="183"/>
      <c r="S40" s="183"/>
      <c r="T40" s="181"/>
      <c r="U40" s="176"/>
      <c r="V40" s="45" t="str">
        <f t="shared" ref="V40:V71" si="6">IFERROR(IF(T40="","",TEXT(T40,"MMMM")),"")</f>
        <v/>
      </c>
      <c r="W40" s="73" t="str">
        <f t="shared" ca="1" si="5"/>
        <v/>
      </c>
      <c r="X40" s="186"/>
      <c r="Y40" s="178"/>
      <c r="Z40" s="111" t="str">
        <f t="shared" ref="Z40:Z71" si="7">IF($D40="","",VLOOKUP(UPPER(LEFT($D40,1)),$AD$8:$AF$33,2,FALSE)+VLOOKUP(UPPER(RIGHT(LEFT($D40,SEARCH(" ",$D40)+1),1)),$AD$8:$AF$33,3,FALSE)+(ROW()/10000))</f>
        <v/>
      </c>
      <c r="AB40" s="115" t="str">
        <f>IFERROR(INDEX(tbFuncionarios[],MATCH(SMALL(tbFuncionarios[indice alfabetico],$B40),tbFuncionarios[indice alfabetico],0),3),"")</f>
        <v/>
      </c>
    </row>
    <row r="41" spans="2:32" ht="24.95" customHeight="1" x14ac:dyDescent="0.25">
      <c r="B41" s="74">
        <f t="shared" si="2"/>
        <v>34</v>
      </c>
      <c r="C41" s="170"/>
      <c r="D41" s="171"/>
      <c r="E41" s="180"/>
      <c r="F41" s="181"/>
      <c r="G41" s="40" t="str">
        <f t="shared" ca="1" si="3"/>
        <v/>
      </c>
      <c r="H41" s="41" t="str">
        <f t="shared" si="4"/>
        <v/>
      </c>
      <c r="I41" s="187"/>
      <c r="J41" s="183"/>
      <c r="K41" s="171"/>
      <c r="L41" s="184"/>
      <c r="M41" s="180"/>
      <c r="N41" s="180"/>
      <c r="O41" s="185"/>
      <c r="P41" s="183"/>
      <c r="Q41" s="183"/>
      <c r="R41" s="183"/>
      <c r="S41" s="183"/>
      <c r="T41" s="181"/>
      <c r="U41" s="176"/>
      <c r="V41" s="45" t="str">
        <f t="shared" si="6"/>
        <v/>
      </c>
      <c r="W41" s="73" t="str">
        <f t="shared" ca="1" si="5"/>
        <v/>
      </c>
      <c r="X41" s="186"/>
      <c r="Y41" s="178"/>
      <c r="Z41" s="111" t="str">
        <f t="shared" si="7"/>
        <v/>
      </c>
      <c r="AB41" s="115" t="str">
        <f>IFERROR(INDEX(tbFuncionarios[],MATCH(SMALL(tbFuncionarios[indice alfabetico],$B41),tbFuncionarios[indice alfabetico],0),3),"")</f>
        <v/>
      </c>
    </row>
    <row r="42" spans="2:32" ht="24.95" customHeight="1" x14ac:dyDescent="0.25">
      <c r="B42" s="74">
        <f t="shared" si="2"/>
        <v>35</v>
      </c>
      <c r="C42" s="170"/>
      <c r="D42" s="171"/>
      <c r="E42" s="180"/>
      <c r="F42" s="181"/>
      <c r="G42" s="40" t="str">
        <f t="shared" ca="1" si="3"/>
        <v/>
      </c>
      <c r="H42" s="41" t="str">
        <f t="shared" si="4"/>
        <v/>
      </c>
      <c r="I42" s="187"/>
      <c r="J42" s="183"/>
      <c r="K42" s="171"/>
      <c r="L42" s="184"/>
      <c r="M42" s="180"/>
      <c r="N42" s="180"/>
      <c r="O42" s="185"/>
      <c r="P42" s="183"/>
      <c r="Q42" s="183"/>
      <c r="R42" s="183"/>
      <c r="S42" s="183"/>
      <c r="T42" s="181"/>
      <c r="U42" s="176"/>
      <c r="V42" s="45" t="str">
        <f t="shared" si="6"/>
        <v/>
      </c>
      <c r="W42" s="73" t="str">
        <f t="shared" ca="1" si="5"/>
        <v/>
      </c>
      <c r="X42" s="186"/>
      <c r="Y42" s="178"/>
      <c r="Z42" s="111" t="str">
        <f t="shared" si="7"/>
        <v/>
      </c>
      <c r="AB42" s="115" t="str">
        <f>IFERROR(INDEX(tbFuncionarios[],MATCH(SMALL(tbFuncionarios[indice alfabetico],$B42),tbFuncionarios[indice alfabetico],0),3),"")</f>
        <v/>
      </c>
    </row>
    <row r="43" spans="2:32" ht="24.95" customHeight="1" x14ac:dyDescent="0.25">
      <c r="B43" s="74">
        <f t="shared" si="2"/>
        <v>36</v>
      </c>
      <c r="C43" s="170"/>
      <c r="D43" s="171"/>
      <c r="E43" s="180"/>
      <c r="F43" s="181"/>
      <c r="G43" s="40" t="str">
        <f t="shared" ca="1" si="3"/>
        <v/>
      </c>
      <c r="H43" s="41" t="str">
        <f t="shared" si="4"/>
        <v/>
      </c>
      <c r="I43" s="187"/>
      <c r="J43" s="183"/>
      <c r="K43" s="171"/>
      <c r="L43" s="184"/>
      <c r="M43" s="180"/>
      <c r="N43" s="180"/>
      <c r="O43" s="185"/>
      <c r="P43" s="183"/>
      <c r="Q43" s="183"/>
      <c r="R43" s="183"/>
      <c r="S43" s="183"/>
      <c r="T43" s="181"/>
      <c r="U43" s="176"/>
      <c r="V43" s="45" t="str">
        <f t="shared" si="6"/>
        <v/>
      </c>
      <c r="W43" s="73" t="str">
        <f t="shared" ca="1" si="5"/>
        <v/>
      </c>
      <c r="X43" s="186"/>
      <c r="Y43" s="178"/>
      <c r="Z43" s="111" t="str">
        <f t="shared" si="7"/>
        <v/>
      </c>
      <c r="AB43" s="115" t="str">
        <f>IFERROR(INDEX(tbFuncionarios[],MATCH(SMALL(tbFuncionarios[indice alfabetico],$B43),tbFuncionarios[indice alfabetico],0),3),"")</f>
        <v/>
      </c>
    </row>
    <row r="44" spans="2:32" ht="24.95" customHeight="1" x14ac:dyDescent="0.25">
      <c r="B44" s="74">
        <f t="shared" si="2"/>
        <v>37</v>
      </c>
      <c r="C44" s="170"/>
      <c r="D44" s="171"/>
      <c r="E44" s="180"/>
      <c r="F44" s="181"/>
      <c r="G44" s="40" t="str">
        <f t="shared" ca="1" si="3"/>
        <v/>
      </c>
      <c r="H44" s="41" t="str">
        <f t="shared" si="4"/>
        <v/>
      </c>
      <c r="I44" s="187"/>
      <c r="J44" s="183"/>
      <c r="K44" s="171"/>
      <c r="L44" s="184"/>
      <c r="M44" s="180"/>
      <c r="N44" s="180"/>
      <c r="O44" s="185"/>
      <c r="P44" s="183"/>
      <c r="Q44" s="183"/>
      <c r="R44" s="183"/>
      <c r="S44" s="183"/>
      <c r="T44" s="181"/>
      <c r="U44" s="176"/>
      <c r="V44" s="45" t="str">
        <f t="shared" si="6"/>
        <v/>
      </c>
      <c r="W44" s="73" t="str">
        <f t="shared" ca="1" si="5"/>
        <v/>
      </c>
      <c r="X44" s="186"/>
      <c r="Y44" s="178"/>
      <c r="Z44" s="111" t="str">
        <f t="shared" si="7"/>
        <v/>
      </c>
      <c r="AB44" s="115" t="str">
        <f>IFERROR(INDEX(tbFuncionarios[],MATCH(SMALL(tbFuncionarios[indice alfabetico],$B44),tbFuncionarios[indice alfabetico],0),3),"")</f>
        <v/>
      </c>
    </row>
    <row r="45" spans="2:32" ht="24.95" customHeight="1" x14ac:dyDescent="0.25">
      <c r="B45" s="74">
        <f t="shared" si="2"/>
        <v>38</v>
      </c>
      <c r="C45" s="170"/>
      <c r="D45" s="171"/>
      <c r="E45" s="180"/>
      <c r="F45" s="181"/>
      <c r="G45" s="40" t="str">
        <f t="shared" ca="1" si="3"/>
        <v/>
      </c>
      <c r="H45" s="41" t="str">
        <f t="shared" si="4"/>
        <v/>
      </c>
      <c r="I45" s="187"/>
      <c r="J45" s="183"/>
      <c r="K45" s="171"/>
      <c r="L45" s="184"/>
      <c r="M45" s="180"/>
      <c r="N45" s="180"/>
      <c r="O45" s="185"/>
      <c r="P45" s="183"/>
      <c r="Q45" s="183"/>
      <c r="R45" s="183"/>
      <c r="S45" s="183"/>
      <c r="T45" s="181"/>
      <c r="U45" s="176"/>
      <c r="V45" s="45" t="str">
        <f t="shared" si="6"/>
        <v/>
      </c>
      <c r="W45" s="73" t="str">
        <f t="shared" ca="1" si="5"/>
        <v/>
      </c>
      <c r="X45" s="186"/>
      <c r="Y45" s="178"/>
      <c r="Z45" s="111" t="str">
        <f t="shared" si="7"/>
        <v/>
      </c>
      <c r="AB45" s="115" t="str">
        <f>IFERROR(INDEX(tbFuncionarios[],MATCH(SMALL(tbFuncionarios[indice alfabetico],$B45),tbFuncionarios[indice alfabetico],0),3),"")</f>
        <v/>
      </c>
    </row>
    <row r="46" spans="2:32" ht="24.95" customHeight="1" x14ac:dyDescent="0.25">
      <c r="B46" s="74">
        <f t="shared" si="2"/>
        <v>39</v>
      </c>
      <c r="C46" s="170"/>
      <c r="D46" s="171"/>
      <c r="E46" s="180"/>
      <c r="F46" s="181"/>
      <c r="G46" s="40" t="str">
        <f t="shared" ca="1" si="3"/>
        <v/>
      </c>
      <c r="H46" s="41" t="str">
        <f t="shared" si="4"/>
        <v/>
      </c>
      <c r="I46" s="187"/>
      <c r="J46" s="183"/>
      <c r="K46" s="171"/>
      <c r="L46" s="184"/>
      <c r="M46" s="180"/>
      <c r="N46" s="180"/>
      <c r="O46" s="185"/>
      <c r="P46" s="183"/>
      <c r="Q46" s="183"/>
      <c r="R46" s="183"/>
      <c r="S46" s="183"/>
      <c r="T46" s="181"/>
      <c r="U46" s="176"/>
      <c r="V46" s="45" t="str">
        <f t="shared" si="6"/>
        <v/>
      </c>
      <c r="W46" s="73" t="str">
        <f t="shared" ca="1" si="5"/>
        <v/>
      </c>
      <c r="X46" s="186"/>
      <c r="Y46" s="178"/>
      <c r="Z46" s="111" t="str">
        <f t="shared" si="7"/>
        <v/>
      </c>
      <c r="AB46" s="115" t="str">
        <f>IFERROR(INDEX(tbFuncionarios[],MATCH(SMALL(tbFuncionarios[indice alfabetico],$B46),tbFuncionarios[indice alfabetico],0),3),"")</f>
        <v/>
      </c>
    </row>
    <row r="47" spans="2:32" ht="24.95" customHeight="1" x14ac:dyDescent="0.25">
      <c r="B47" s="74">
        <f t="shared" si="2"/>
        <v>40</v>
      </c>
      <c r="C47" s="170"/>
      <c r="D47" s="171"/>
      <c r="E47" s="180"/>
      <c r="F47" s="181"/>
      <c r="G47" s="40" t="str">
        <f t="shared" ca="1" si="3"/>
        <v/>
      </c>
      <c r="H47" s="41" t="str">
        <f t="shared" si="4"/>
        <v/>
      </c>
      <c r="I47" s="187"/>
      <c r="J47" s="183"/>
      <c r="K47" s="171"/>
      <c r="L47" s="184"/>
      <c r="M47" s="180"/>
      <c r="N47" s="180"/>
      <c r="O47" s="185"/>
      <c r="P47" s="183"/>
      <c r="Q47" s="183"/>
      <c r="R47" s="183"/>
      <c r="S47" s="183"/>
      <c r="T47" s="181"/>
      <c r="U47" s="176"/>
      <c r="V47" s="45" t="str">
        <f t="shared" si="6"/>
        <v/>
      </c>
      <c r="W47" s="73" t="str">
        <f t="shared" ca="1" si="5"/>
        <v/>
      </c>
      <c r="X47" s="186"/>
      <c r="Y47" s="178"/>
      <c r="Z47" s="111" t="str">
        <f t="shared" si="7"/>
        <v/>
      </c>
      <c r="AB47" s="115" t="str">
        <f>IFERROR(INDEX(tbFuncionarios[],MATCH(SMALL(tbFuncionarios[indice alfabetico],$B47),tbFuncionarios[indice alfabetico],0),3),"")</f>
        <v/>
      </c>
    </row>
    <row r="48" spans="2:32" ht="24.95" customHeight="1" x14ac:dyDescent="0.25">
      <c r="B48" s="74">
        <f t="shared" si="2"/>
        <v>41</v>
      </c>
      <c r="C48" s="170"/>
      <c r="D48" s="171"/>
      <c r="E48" s="180"/>
      <c r="F48" s="181"/>
      <c r="G48" s="40" t="str">
        <f t="shared" ca="1" si="3"/>
        <v/>
      </c>
      <c r="H48" s="41" t="str">
        <f t="shared" si="4"/>
        <v/>
      </c>
      <c r="I48" s="187"/>
      <c r="J48" s="183"/>
      <c r="K48" s="171"/>
      <c r="L48" s="184"/>
      <c r="M48" s="180"/>
      <c r="N48" s="180"/>
      <c r="O48" s="185"/>
      <c r="P48" s="183"/>
      <c r="Q48" s="183"/>
      <c r="R48" s="183"/>
      <c r="S48" s="183"/>
      <c r="T48" s="181"/>
      <c r="U48" s="176"/>
      <c r="V48" s="45" t="str">
        <f t="shared" si="6"/>
        <v/>
      </c>
      <c r="W48" s="73" t="str">
        <f t="shared" ca="1" si="5"/>
        <v/>
      </c>
      <c r="X48" s="186"/>
      <c r="Y48" s="178"/>
      <c r="Z48" s="111" t="str">
        <f t="shared" si="7"/>
        <v/>
      </c>
      <c r="AB48" s="115" t="str">
        <f>IFERROR(INDEX(tbFuncionarios[],MATCH(SMALL(tbFuncionarios[indice alfabetico],$B48),tbFuncionarios[indice alfabetico],0),3),"")</f>
        <v/>
      </c>
    </row>
    <row r="49" spans="2:28" ht="24.95" customHeight="1" x14ac:dyDescent="0.25">
      <c r="B49" s="74">
        <f t="shared" si="2"/>
        <v>42</v>
      </c>
      <c r="C49" s="170"/>
      <c r="D49" s="171"/>
      <c r="E49" s="180"/>
      <c r="F49" s="181"/>
      <c r="G49" s="40" t="str">
        <f t="shared" ca="1" si="3"/>
        <v/>
      </c>
      <c r="H49" s="41" t="str">
        <f t="shared" si="4"/>
        <v/>
      </c>
      <c r="I49" s="187"/>
      <c r="J49" s="183"/>
      <c r="K49" s="171"/>
      <c r="L49" s="184"/>
      <c r="M49" s="180"/>
      <c r="N49" s="180"/>
      <c r="O49" s="185"/>
      <c r="P49" s="183"/>
      <c r="Q49" s="183"/>
      <c r="R49" s="183"/>
      <c r="S49" s="183"/>
      <c r="T49" s="181"/>
      <c r="U49" s="176"/>
      <c r="V49" s="45" t="str">
        <f t="shared" si="6"/>
        <v/>
      </c>
      <c r="W49" s="73" t="str">
        <f t="shared" ca="1" si="5"/>
        <v/>
      </c>
      <c r="X49" s="186"/>
      <c r="Y49" s="178"/>
      <c r="Z49" s="111" t="str">
        <f t="shared" si="7"/>
        <v/>
      </c>
      <c r="AB49" s="115" t="str">
        <f>IFERROR(INDEX(tbFuncionarios[],MATCH(SMALL(tbFuncionarios[indice alfabetico],$B49),tbFuncionarios[indice alfabetico],0),3),"")</f>
        <v/>
      </c>
    </row>
    <row r="50" spans="2:28" ht="24.95" customHeight="1" x14ac:dyDescent="0.25">
      <c r="B50" s="74">
        <f t="shared" si="2"/>
        <v>43</v>
      </c>
      <c r="C50" s="170"/>
      <c r="D50" s="171"/>
      <c r="E50" s="180"/>
      <c r="F50" s="181"/>
      <c r="G50" s="40" t="str">
        <f t="shared" ca="1" si="3"/>
        <v/>
      </c>
      <c r="H50" s="41" t="str">
        <f t="shared" si="4"/>
        <v/>
      </c>
      <c r="I50" s="187"/>
      <c r="J50" s="183"/>
      <c r="K50" s="171"/>
      <c r="L50" s="184"/>
      <c r="M50" s="180"/>
      <c r="N50" s="180"/>
      <c r="O50" s="185"/>
      <c r="P50" s="183"/>
      <c r="Q50" s="183"/>
      <c r="R50" s="183"/>
      <c r="S50" s="183"/>
      <c r="T50" s="181"/>
      <c r="U50" s="176"/>
      <c r="V50" s="45" t="str">
        <f t="shared" si="6"/>
        <v/>
      </c>
      <c r="W50" s="73" t="str">
        <f t="shared" ca="1" si="5"/>
        <v/>
      </c>
      <c r="X50" s="186"/>
      <c r="Y50" s="178"/>
      <c r="Z50" s="111" t="str">
        <f t="shared" si="7"/>
        <v/>
      </c>
      <c r="AB50" s="115" t="str">
        <f>IFERROR(INDEX(tbFuncionarios[],MATCH(SMALL(tbFuncionarios[indice alfabetico],$B50),tbFuncionarios[indice alfabetico],0),3),"")</f>
        <v/>
      </c>
    </row>
    <row r="51" spans="2:28" ht="24.95" customHeight="1" x14ac:dyDescent="0.25">
      <c r="B51" s="74">
        <f t="shared" si="2"/>
        <v>44</v>
      </c>
      <c r="C51" s="170"/>
      <c r="D51" s="171"/>
      <c r="E51" s="180"/>
      <c r="F51" s="181"/>
      <c r="G51" s="40" t="str">
        <f t="shared" ca="1" si="3"/>
        <v/>
      </c>
      <c r="H51" s="41" t="str">
        <f t="shared" si="4"/>
        <v/>
      </c>
      <c r="I51" s="187"/>
      <c r="J51" s="183"/>
      <c r="K51" s="171"/>
      <c r="L51" s="184"/>
      <c r="M51" s="180"/>
      <c r="N51" s="180"/>
      <c r="O51" s="185"/>
      <c r="P51" s="183"/>
      <c r="Q51" s="183"/>
      <c r="R51" s="183"/>
      <c r="S51" s="183"/>
      <c r="T51" s="181"/>
      <c r="U51" s="176"/>
      <c r="V51" s="45" t="str">
        <f t="shared" si="6"/>
        <v/>
      </c>
      <c r="W51" s="73" t="str">
        <f t="shared" ca="1" si="5"/>
        <v/>
      </c>
      <c r="X51" s="186"/>
      <c r="Y51" s="178"/>
      <c r="Z51" s="111" t="str">
        <f t="shared" si="7"/>
        <v/>
      </c>
      <c r="AB51" s="115" t="str">
        <f>IFERROR(INDEX(tbFuncionarios[],MATCH(SMALL(tbFuncionarios[indice alfabetico],$B51),tbFuncionarios[indice alfabetico],0),3),"")</f>
        <v/>
      </c>
    </row>
    <row r="52" spans="2:28" ht="24.95" customHeight="1" x14ac:dyDescent="0.25">
      <c r="B52" s="74">
        <f t="shared" si="2"/>
        <v>45</v>
      </c>
      <c r="C52" s="170"/>
      <c r="D52" s="171"/>
      <c r="E52" s="180"/>
      <c r="F52" s="181"/>
      <c r="G52" s="40" t="str">
        <f t="shared" ca="1" si="3"/>
        <v/>
      </c>
      <c r="H52" s="41" t="str">
        <f t="shared" si="4"/>
        <v/>
      </c>
      <c r="I52" s="187"/>
      <c r="J52" s="183"/>
      <c r="K52" s="171"/>
      <c r="L52" s="184"/>
      <c r="M52" s="180"/>
      <c r="N52" s="180"/>
      <c r="O52" s="185"/>
      <c r="P52" s="183"/>
      <c r="Q52" s="183"/>
      <c r="R52" s="183"/>
      <c r="S52" s="183"/>
      <c r="T52" s="181"/>
      <c r="U52" s="176"/>
      <c r="V52" s="45" t="str">
        <f t="shared" si="6"/>
        <v/>
      </c>
      <c r="W52" s="73" t="str">
        <f t="shared" ca="1" si="5"/>
        <v/>
      </c>
      <c r="X52" s="186"/>
      <c r="Y52" s="178"/>
      <c r="Z52" s="111" t="str">
        <f t="shared" si="7"/>
        <v/>
      </c>
      <c r="AB52" s="115" t="str">
        <f>IFERROR(INDEX(tbFuncionarios[],MATCH(SMALL(tbFuncionarios[indice alfabetico],$B52),tbFuncionarios[indice alfabetico],0),3),"")</f>
        <v/>
      </c>
    </row>
    <row r="53" spans="2:28" ht="24.95" customHeight="1" x14ac:dyDescent="0.25">
      <c r="B53" s="74">
        <f t="shared" si="2"/>
        <v>46</v>
      </c>
      <c r="C53" s="170"/>
      <c r="D53" s="171"/>
      <c r="E53" s="180"/>
      <c r="F53" s="181"/>
      <c r="G53" s="40" t="str">
        <f t="shared" ca="1" si="3"/>
        <v/>
      </c>
      <c r="H53" s="41" t="str">
        <f t="shared" si="4"/>
        <v/>
      </c>
      <c r="I53" s="187"/>
      <c r="J53" s="183"/>
      <c r="K53" s="171"/>
      <c r="L53" s="184"/>
      <c r="M53" s="180"/>
      <c r="N53" s="180"/>
      <c r="O53" s="185"/>
      <c r="P53" s="183"/>
      <c r="Q53" s="183"/>
      <c r="R53" s="183"/>
      <c r="S53" s="183"/>
      <c r="T53" s="181"/>
      <c r="U53" s="176"/>
      <c r="V53" s="45" t="str">
        <f t="shared" si="6"/>
        <v/>
      </c>
      <c r="W53" s="73" t="str">
        <f t="shared" ca="1" si="5"/>
        <v/>
      </c>
      <c r="X53" s="186"/>
      <c r="Y53" s="178"/>
      <c r="Z53" s="111" t="str">
        <f t="shared" si="7"/>
        <v/>
      </c>
      <c r="AB53" s="115" t="str">
        <f>IFERROR(INDEX(tbFuncionarios[],MATCH(SMALL(tbFuncionarios[indice alfabetico],$B53),tbFuncionarios[indice alfabetico],0),3),"")</f>
        <v/>
      </c>
    </row>
    <row r="54" spans="2:28" ht="24.95" customHeight="1" x14ac:dyDescent="0.25">
      <c r="B54" s="74">
        <f t="shared" si="2"/>
        <v>47</v>
      </c>
      <c r="C54" s="170"/>
      <c r="D54" s="171"/>
      <c r="E54" s="180"/>
      <c r="F54" s="181"/>
      <c r="G54" s="40" t="str">
        <f t="shared" ca="1" si="3"/>
        <v/>
      </c>
      <c r="H54" s="41" t="str">
        <f t="shared" si="4"/>
        <v/>
      </c>
      <c r="I54" s="187"/>
      <c r="J54" s="183"/>
      <c r="K54" s="171"/>
      <c r="L54" s="184"/>
      <c r="M54" s="180"/>
      <c r="N54" s="180"/>
      <c r="O54" s="185"/>
      <c r="P54" s="183"/>
      <c r="Q54" s="183"/>
      <c r="R54" s="183"/>
      <c r="S54" s="183"/>
      <c r="T54" s="181"/>
      <c r="U54" s="176"/>
      <c r="V54" s="45" t="str">
        <f t="shared" si="6"/>
        <v/>
      </c>
      <c r="W54" s="73" t="str">
        <f t="shared" ca="1" si="5"/>
        <v/>
      </c>
      <c r="X54" s="186"/>
      <c r="Y54" s="178"/>
      <c r="Z54" s="111" t="str">
        <f t="shared" si="7"/>
        <v/>
      </c>
      <c r="AB54" s="115" t="str">
        <f>IFERROR(INDEX(tbFuncionarios[],MATCH(SMALL(tbFuncionarios[indice alfabetico],$B54),tbFuncionarios[indice alfabetico],0),3),"")</f>
        <v/>
      </c>
    </row>
    <row r="55" spans="2:28" ht="24.95" customHeight="1" x14ac:dyDescent="0.25">
      <c r="B55" s="74">
        <f t="shared" si="2"/>
        <v>48</v>
      </c>
      <c r="C55" s="170"/>
      <c r="D55" s="171"/>
      <c r="E55" s="180"/>
      <c r="F55" s="181"/>
      <c r="G55" s="40" t="str">
        <f t="shared" ca="1" si="3"/>
        <v/>
      </c>
      <c r="H55" s="41" t="str">
        <f t="shared" si="4"/>
        <v/>
      </c>
      <c r="I55" s="187"/>
      <c r="J55" s="183"/>
      <c r="K55" s="171"/>
      <c r="L55" s="184"/>
      <c r="M55" s="180"/>
      <c r="N55" s="180"/>
      <c r="O55" s="185"/>
      <c r="P55" s="183"/>
      <c r="Q55" s="183"/>
      <c r="R55" s="183"/>
      <c r="S55" s="183"/>
      <c r="T55" s="181"/>
      <c r="U55" s="176"/>
      <c r="V55" s="45" t="str">
        <f t="shared" si="6"/>
        <v/>
      </c>
      <c r="W55" s="73" t="str">
        <f t="shared" ca="1" si="5"/>
        <v/>
      </c>
      <c r="X55" s="186"/>
      <c r="Y55" s="178"/>
      <c r="Z55" s="111" t="str">
        <f t="shared" si="7"/>
        <v/>
      </c>
      <c r="AB55" s="115" t="str">
        <f>IFERROR(INDEX(tbFuncionarios[],MATCH(SMALL(tbFuncionarios[indice alfabetico],$B55),tbFuncionarios[indice alfabetico],0),3),"")</f>
        <v/>
      </c>
    </row>
    <row r="56" spans="2:28" ht="24.95" customHeight="1" x14ac:dyDescent="0.25">
      <c r="B56" s="74">
        <f t="shared" si="2"/>
        <v>49</v>
      </c>
      <c r="C56" s="170"/>
      <c r="D56" s="171"/>
      <c r="E56" s="180"/>
      <c r="F56" s="181"/>
      <c r="G56" s="40" t="str">
        <f t="shared" ca="1" si="3"/>
        <v/>
      </c>
      <c r="H56" s="41" t="str">
        <f t="shared" si="4"/>
        <v/>
      </c>
      <c r="I56" s="187"/>
      <c r="J56" s="183"/>
      <c r="K56" s="171"/>
      <c r="L56" s="184"/>
      <c r="M56" s="180"/>
      <c r="N56" s="180"/>
      <c r="O56" s="185"/>
      <c r="P56" s="183"/>
      <c r="Q56" s="183"/>
      <c r="R56" s="183"/>
      <c r="S56" s="183"/>
      <c r="T56" s="181"/>
      <c r="U56" s="176"/>
      <c r="V56" s="45" t="str">
        <f t="shared" si="6"/>
        <v/>
      </c>
      <c r="W56" s="73" t="str">
        <f t="shared" ca="1" si="5"/>
        <v/>
      </c>
      <c r="X56" s="186"/>
      <c r="Y56" s="178"/>
      <c r="Z56" s="111" t="str">
        <f t="shared" si="7"/>
        <v/>
      </c>
      <c r="AB56" s="115" t="str">
        <f>IFERROR(INDEX(tbFuncionarios[],MATCH(SMALL(tbFuncionarios[indice alfabetico],$B56),tbFuncionarios[indice alfabetico],0),3),"")</f>
        <v/>
      </c>
    </row>
    <row r="57" spans="2:28" ht="24.95" customHeight="1" x14ac:dyDescent="0.25">
      <c r="B57" s="74">
        <f t="shared" si="2"/>
        <v>50</v>
      </c>
      <c r="C57" s="170"/>
      <c r="D57" s="171"/>
      <c r="E57" s="180"/>
      <c r="F57" s="181"/>
      <c r="G57" s="40" t="str">
        <f t="shared" ca="1" si="3"/>
        <v/>
      </c>
      <c r="H57" s="41" t="str">
        <f t="shared" si="4"/>
        <v/>
      </c>
      <c r="I57" s="187"/>
      <c r="J57" s="183"/>
      <c r="K57" s="171"/>
      <c r="L57" s="184"/>
      <c r="M57" s="180"/>
      <c r="N57" s="180"/>
      <c r="O57" s="185"/>
      <c r="P57" s="183"/>
      <c r="Q57" s="183"/>
      <c r="R57" s="183"/>
      <c r="S57" s="183"/>
      <c r="T57" s="181"/>
      <c r="U57" s="176"/>
      <c r="V57" s="45" t="str">
        <f t="shared" si="6"/>
        <v/>
      </c>
      <c r="W57" s="73" t="str">
        <f t="shared" ca="1" si="5"/>
        <v/>
      </c>
      <c r="X57" s="186"/>
      <c r="Y57" s="178"/>
      <c r="Z57" s="111" t="str">
        <f t="shared" si="7"/>
        <v/>
      </c>
      <c r="AB57" s="115" t="str">
        <f>IFERROR(INDEX(tbFuncionarios[],MATCH(SMALL(tbFuncionarios[indice alfabetico],$B57),tbFuncionarios[indice alfabetico],0),3),"")</f>
        <v/>
      </c>
    </row>
    <row r="58" spans="2:28" ht="24.95" customHeight="1" x14ac:dyDescent="0.25">
      <c r="B58" s="74">
        <f t="shared" si="2"/>
        <v>51</v>
      </c>
      <c r="C58" s="170"/>
      <c r="D58" s="171"/>
      <c r="E58" s="180"/>
      <c r="F58" s="181"/>
      <c r="G58" s="40" t="str">
        <f t="shared" ca="1" si="3"/>
        <v/>
      </c>
      <c r="H58" s="41" t="str">
        <f t="shared" si="4"/>
        <v/>
      </c>
      <c r="I58" s="187"/>
      <c r="J58" s="183"/>
      <c r="K58" s="171"/>
      <c r="L58" s="184"/>
      <c r="M58" s="180"/>
      <c r="N58" s="180"/>
      <c r="O58" s="185"/>
      <c r="P58" s="183"/>
      <c r="Q58" s="183"/>
      <c r="R58" s="183"/>
      <c r="S58" s="183"/>
      <c r="T58" s="181"/>
      <c r="U58" s="176"/>
      <c r="V58" s="45" t="str">
        <f t="shared" si="6"/>
        <v/>
      </c>
      <c r="W58" s="73" t="str">
        <f t="shared" ca="1" si="5"/>
        <v/>
      </c>
      <c r="X58" s="186"/>
      <c r="Y58" s="178"/>
      <c r="Z58" s="111" t="str">
        <f t="shared" si="7"/>
        <v/>
      </c>
      <c r="AB58" s="115" t="str">
        <f>IFERROR(INDEX(tbFuncionarios[],MATCH(SMALL(tbFuncionarios[indice alfabetico],$B58),tbFuncionarios[indice alfabetico],0),3),"")</f>
        <v/>
      </c>
    </row>
    <row r="59" spans="2:28" ht="24.95" customHeight="1" x14ac:dyDescent="0.25">
      <c r="B59" s="74">
        <f t="shared" si="2"/>
        <v>52</v>
      </c>
      <c r="C59" s="170"/>
      <c r="D59" s="171"/>
      <c r="E59" s="180"/>
      <c r="F59" s="181"/>
      <c r="G59" s="40" t="str">
        <f t="shared" ca="1" si="3"/>
        <v/>
      </c>
      <c r="H59" s="41" t="str">
        <f t="shared" si="4"/>
        <v/>
      </c>
      <c r="I59" s="187"/>
      <c r="J59" s="183"/>
      <c r="K59" s="171"/>
      <c r="L59" s="184"/>
      <c r="M59" s="180"/>
      <c r="N59" s="180"/>
      <c r="O59" s="185"/>
      <c r="P59" s="183"/>
      <c r="Q59" s="183"/>
      <c r="R59" s="183"/>
      <c r="S59" s="183"/>
      <c r="T59" s="181"/>
      <c r="U59" s="176"/>
      <c r="V59" s="45" t="str">
        <f t="shared" si="6"/>
        <v/>
      </c>
      <c r="W59" s="73" t="str">
        <f t="shared" ca="1" si="5"/>
        <v/>
      </c>
      <c r="X59" s="186"/>
      <c r="Y59" s="178"/>
      <c r="Z59" s="111" t="str">
        <f t="shared" si="7"/>
        <v/>
      </c>
      <c r="AB59" s="115" t="str">
        <f>IFERROR(INDEX(tbFuncionarios[],MATCH(SMALL(tbFuncionarios[indice alfabetico],$B59),tbFuncionarios[indice alfabetico],0),3),"")</f>
        <v/>
      </c>
    </row>
    <row r="60" spans="2:28" ht="24.95" customHeight="1" x14ac:dyDescent="0.25">
      <c r="B60" s="74">
        <f t="shared" si="2"/>
        <v>53</v>
      </c>
      <c r="C60" s="170"/>
      <c r="D60" s="171"/>
      <c r="E60" s="180"/>
      <c r="F60" s="181"/>
      <c r="G60" s="40" t="str">
        <f t="shared" ca="1" si="3"/>
        <v/>
      </c>
      <c r="H60" s="41" t="str">
        <f t="shared" si="4"/>
        <v/>
      </c>
      <c r="I60" s="187"/>
      <c r="J60" s="183"/>
      <c r="K60" s="171"/>
      <c r="L60" s="184"/>
      <c r="M60" s="180"/>
      <c r="N60" s="180"/>
      <c r="O60" s="185"/>
      <c r="P60" s="183"/>
      <c r="Q60" s="183"/>
      <c r="R60" s="183"/>
      <c r="S60" s="183"/>
      <c r="T60" s="181"/>
      <c r="U60" s="176"/>
      <c r="V60" s="45" t="str">
        <f t="shared" si="6"/>
        <v/>
      </c>
      <c r="W60" s="73" t="str">
        <f t="shared" ca="1" si="5"/>
        <v/>
      </c>
      <c r="X60" s="186"/>
      <c r="Y60" s="178"/>
      <c r="Z60" s="111" t="str">
        <f t="shared" si="7"/>
        <v/>
      </c>
      <c r="AB60" s="115" t="str">
        <f>IFERROR(INDEX(tbFuncionarios[],MATCH(SMALL(tbFuncionarios[indice alfabetico],$B60),tbFuncionarios[indice alfabetico],0),3),"")</f>
        <v/>
      </c>
    </row>
    <row r="61" spans="2:28" ht="24.95" customHeight="1" x14ac:dyDescent="0.25">
      <c r="B61" s="74">
        <f t="shared" si="2"/>
        <v>54</v>
      </c>
      <c r="C61" s="170"/>
      <c r="D61" s="171"/>
      <c r="E61" s="180"/>
      <c r="F61" s="181"/>
      <c r="G61" s="40" t="str">
        <f t="shared" ca="1" si="3"/>
        <v/>
      </c>
      <c r="H61" s="41" t="str">
        <f t="shared" si="4"/>
        <v/>
      </c>
      <c r="I61" s="187"/>
      <c r="J61" s="183"/>
      <c r="K61" s="171"/>
      <c r="L61" s="184"/>
      <c r="M61" s="180"/>
      <c r="N61" s="180"/>
      <c r="O61" s="185"/>
      <c r="P61" s="183"/>
      <c r="Q61" s="183"/>
      <c r="R61" s="183"/>
      <c r="S61" s="183"/>
      <c r="T61" s="181"/>
      <c r="U61" s="176"/>
      <c r="V61" s="45" t="str">
        <f t="shared" si="6"/>
        <v/>
      </c>
      <c r="W61" s="73" t="str">
        <f t="shared" ca="1" si="5"/>
        <v/>
      </c>
      <c r="X61" s="186"/>
      <c r="Y61" s="178"/>
      <c r="Z61" s="111" t="str">
        <f t="shared" si="7"/>
        <v/>
      </c>
      <c r="AB61" s="115" t="str">
        <f>IFERROR(INDEX(tbFuncionarios[],MATCH(SMALL(tbFuncionarios[indice alfabetico],$B61),tbFuncionarios[indice alfabetico],0),3),"")</f>
        <v/>
      </c>
    </row>
    <row r="62" spans="2:28" ht="24.95" customHeight="1" x14ac:dyDescent="0.25">
      <c r="B62" s="74">
        <f t="shared" si="2"/>
        <v>55</v>
      </c>
      <c r="C62" s="170"/>
      <c r="D62" s="171"/>
      <c r="E62" s="180"/>
      <c r="F62" s="181"/>
      <c r="G62" s="40" t="str">
        <f t="shared" ca="1" si="3"/>
        <v/>
      </c>
      <c r="H62" s="41" t="str">
        <f t="shared" si="4"/>
        <v/>
      </c>
      <c r="I62" s="187"/>
      <c r="J62" s="183"/>
      <c r="K62" s="171"/>
      <c r="L62" s="184"/>
      <c r="M62" s="180"/>
      <c r="N62" s="180"/>
      <c r="O62" s="185"/>
      <c r="P62" s="183"/>
      <c r="Q62" s="183"/>
      <c r="R62" s="183"/>
      <c r="S62" s="183"/>
      <c r="T62" s="181"/>
      <c r="U62" s="176"/>
      <c r="V62" s="45" t="str">
        <f t="shared" si="6"/>
        <v/>
      </c>
      <c r="W62" s="73" t="str">
        <f t="shared" ca="1" si="5"/>
        <v/>
      </c>
      <c r="X62" s="186"/>
      <c r="Y62" s="178"/>
      <c r="Z62" s="111" t="str">
        <f t="shared" si="7"/>
        <v/>
      </c>
      <c r="AB62" s="115" t="str">
        <f>IFERROR(INDEX(tbFuncionarios[],MATCH(SMALL(tbFuncionarios[indice alfabetico],$B62),tbFuncionarios[indice alfabetico],0),3),"")</f>
        <v/>
      </c>
    </row>
    <row r="63" spans="2:28" ht="24.95" customHeight="1" x14ac:dyDescent="0.25">
      <c r="B63" s="74">
        <f t="shared" si="2"/>
        <v>56</v>
      </c>
      <c r="C63" s="170"/>
      <c r="D63" s="171"/>
      <c r="E63" s="180"/>
      <c r="F63" s="181"/>
      <c r="G63" s="40" t="str">
        <f t="shared" ca="1" si="3"/>
        <v/>
      </c>
      <c r="H63" s="41" t="str">
        <f t="shared" si="4"/>
        <v/>
      </c>
      <c r="I63" s="187"/>
      <c r="J63" s="183"/>
      <c r="K63" s="171"/>
      <c r="L63" s="184"/>
      <c r="M63" s="180"/>
      <c r="N63" s="180"/>
      <c r="O63" s="185"/>
      <c r="P63" s="183"/>
      <c r="Q63" s="183"/>
      <c r="R63" s="183"/>
      <c r="S63" s="183"/>
      <c r="T63" s="181"/>
      <c r="U63" s="176"/>
      <c r="V63" s="45" t="str">
        <f t="shared" si="6"/>
        <v/>
      </c>
      <c r="W63" s="73" t="str">
        <f t="shared" ca="1" si="5"/>
        <v/>
      </c>
      <c r="X63" s="186"/>
      <c r="Y63" s="178"/>
      <c r="Z63" s="111" t="str">
        <f t="shared" si="7"/>
        <v/>
      </c>
      <c r="AB63" s="115" t="str">
        <f>IFERROR(INDEX(tbFuncionarios[],MATCH(SMALL(tbFuncionarios[indice alfabetico],$B63),tbFuncionarios[indice alfabetico],0),3),"")</f>
        <v/>
      </c>
    </row>
    <row r="64" spans="2:28" ht="24.95" customHeight="1" x14ac:dyDescent="0.25">
      <c r="B64" s="74">
        <f t="shared" si="2"/>
        <v>57</v>
      </c>
      <c r="C64" s="170"/>
      <c r="D64" s="171"/>
      <c r="E64" s="180"/>
      <c r="F64" s="181"/>
      <c r="G64" s="40" t="str">
        <f t="shared" ca="1" si="3"/>
        <v/>
      </c>
      <c r="H64" s="41" t="str">
        <f t="shared" si="4"/>
        <v/>
      </c>
      <c r="I64" s="187"/>
      <c r="J64" s="183"/>
      <c r="K64" s="171"/>
      <c r="L64" s="184"/>
      <c r="M64" s="180"/>
      <c r="N64" s="180"/>
      <c r="O64" s="185"/>
      <c r="P64" s="183"/>
      <c r="Q64" s="183"/>
      <c r="R64" s="183"/>
      <c r="S64" s="183"/>
      <c r="T64" s="181"/>
      <c r="U64" s="176"/>
      <c r="V64" s="45" t="str">
        <f t="shared" si="6"/>
        <v/>
      </c>
      <c r="W64" s="73" t="str">
        <f t="shared" ca="1" si="5"/>
        <v/>
      </c>
      <c r="X64" s="186"/>
      <c r="Y64" s="178"/>
      <c r="Z64" s="111" t="str">
        <f t="shared" si="7"/>
        <v/>
      </c>
      <c r="AB64" s="115" t="str">
        <f>IFERROR(INDEX(tbFuncionarios[],MATCH(SMALL(tbFuncionarios[indice alfabetico],$B64),tbFuncionarios[indice alfabetico],0),3),"")</f>
        <v/>
      </c>
    </row>
    <row r="65" spans="2:28" ht="24.95" customHeight="1" x14ac:dyDescent="0.25">
      <c r="B65" s="74">
        <f t="shared" si="2"/>
        <v>58</v>
      </c>
      <c r="C65" s="170"/>
      <c r="D65" s="171"/>
      <c r="E65" s="180"/>
      <c r="F65" s="181"/>
      <c r="G65" s="40" t="str">
        <f t="shared" ca="1" si="3"/>
        <v/>
      </c>
      <c r="H65" s="41" t="str">
        <f t="shared" si="4"/>
        <v/>
      </c>
      <c r="I65" s="187"/>
      <c r="J65" s="183"/>
      <c r="K65" s="171"/>
      <c r="L65" s="184"/>
      <c r="M65" s="180"/>
      <c r="N65" s="180"/>
      <c r="O65" s="185"/>
      <c r="P65" s="183"/>
      <c r="Q65" s="183"/>
      <c r="R65" s="183"/>
      <c r="S65" s="183"/>
      <c r="T65" s="181"/>
      <c r="U65" s="176"/>
      <c r="V65" s="45" t="str">
        <f t="shared" si="6"/>
        <v/>
      </c>
      <c r="W65" s="73" t="str">
        <f t="shared" ca="1" si="5"/>
        <v/>
      </c>
      <c r="X65" s="186"/>
      <c r="Y65" s="178"/>
      <c r="Z65" s="111" t="str">
        <f t="shared" si="7"/>
        <v/>
      </c>
      <c r="AB65" s="115" t="str">
        <f>IFERROR(INDEX(tbFuncionarios[],MATCH(SMALL(tbFuncionarios[indice alfabetico],$B65),tbFuncionarios[indice alfabetico],0),3),"")</f>
        <v/>
      </c>
    </row>
    <row r="66" spans="2:28" ht="24.95" customHeight="1" x14ac:dyDescent="0.25">
      <c r="B66" s="74">
        <f t="shared" si="2"/>
        <v>59</v>
      </c>
      <c r="C66" s="170"/>
      <c r="D66" s="171"/>
      <c r="E66" s="180"/>
      <c r="F66" s="181"/>
      <c r="G66" s="40" t="str">
        <f t="shared" ca="1" si="3"/>
        <v/>
      </c>
      <c r="H66" s="41" t="str">
        <f t="shared" si="4"/>
        <v/>
      </c>
      <c r="I66" s="187"/>
      <c r="J66" s="183"/>
      <c r="K66" s="171"/>
      <c r="L66" s="184"/>
      <c r="M66" s="180"/>
      <c r="N66" s="180"/>
      <c r="O66" s="185"/>
      <c r="P66" s="183"/>
      <c r="Q66" s="183"/>
      <c r="R66" s="183"/>
      <c r="S66" s="183"/>
      <c r="T66" s="181"/>
      <c r="U66" s="176"/>
      <c r="V66" s="45" t="str">
        <f t="shared" si="6"/>
        <v/>
      </c>
      <c r="W66" s="73" t="str">
        <f t="shared" ca="1" si="5"/>
        <v/>
      </c>
      <c r="X66" s="186"/>
      <c r="Y66" s="178"/>
      <c r="Z66" s="111" t="str">
        <f t="shared" si="7"/>
        <v/>
      </c>
      <c r="AB66" s="115" t="str">
        <f>IFERROR(INDEX(tbFuncionarios[],MATCH(SMALL(tbFuncionarios[indice alfabetico],$B66),tbFuncionarios[indice alfabetico],0),3),"")</f>
        <v/>
      </c>
    </row>
    <row r="67" spans="2:28" ht="24.95" customHeight="1" x14ac:dyDescent="0.25">
      <c r="B67" s="74">
        <f t="shared" si="2"/>
        <v>60</v>
      </c>
      <c r="C67" s="170"/>
      <c r="D67" s="171"/>
      <c r="E67" s="180"/>
      <c r="F67" s="181"/>
      <c r="G67" s="40" t="str">
        <f t="shared" ca="1" si="3"/>
        <v/>
      </c>
      <c r="H67" s="41" t="str">
        <f t="shared" si="4"/>
        <v/>
      </c>
      <c r="I67" s="187"/>
      <c r="J67" s="183"/>
      <c r="K67" s="171"/>
      <c r="L67" s="184"/>
      <c r="M67" s="180"/>
      <c r="N67" s="180"/>
      <c r="O67" s="185"/>
      <c r="P67" s="183"/>
      <c r="Q67" s="183"/>
      <c r="R67" s="183"/>
      <c r="S67" s="183"/>
      <c r="T67" s="181"/>
      <c r="U67" s="176"/>
      <c r="V67" s="45" t="str">
        <f t="shared" si="6"/>
        <v/>
      </c>
      <c r="W67" s="73" t="str">
        <f t="shared" ca="1" si="5"/>
        <v/>
      </c>
      <c r="X67" s="186"/>
      <c r="Y67" s="178"/>
      <c r="Z67" s="111" t="str">
        <f t="shared" si="7"/>
        <v/>
      </c>
      <c r="AB67" s="115" t="str">
        <f>IFERROR(INDEX(tbFuncionarios[],MATCH(SMALL(tbFuncionarios[indice alfabetico],$B67),tbFuncionarios[indice alfabetico],0),3),"")</f>
        <v/>
      </c>
    </row>
    <row r="68" spans="2:28" ht="24.95" customHeight="1" x14ac:dyDescent="0.25">
      <c r="B68" s="74">
        <f t="shared" si="2"/>
        <v>61</v>
      </c>
      <c r="C68" s="170"/>
      <c r="D68" s="171"/>
      <c r="E68" s="180"/>
      <c r="F68" s="181"/>
      <c r="G68" s="40" t="str">
        <f t="shared" ca="1" si="3"/>
        <v/>
      </c>
      <c r="H68" s="41" t="str">
        <f t="shared" si="4"/>
        <v/>
      </c>
      <c r="I68" s="187"/>
      <c r="J68" s="183"/>
      <c r="K68" s="171"/>
      <c r="L68" s="184"/>
      <c r="M68" s="180"/>
      <c r="N68" s="180"/>
      <c r="O68" s="185"/>
      <c r="P68" s="183"/>
      <c r="Q68" s="183"/>
      <c r="R68" s="183"/>
      <c r="S68" s="183"/>
      <c r="T68" s="181"/>
      <c r="U68" s="176"/>
      <c r="V68" s="45" t="str">
        <f t="shared" si="6"/>
        <v/>
      </c>
      <c r="W68" s="73" t="str">
        <f t="shared" ca="1" si="5"/>
        <v/>
      </c>
      <c r="X68" s="186"/>
      <c r="Y68" s="178"/>
      <c r="Z68" s="111" t="str">
        <f t="shared" si="7"/>
        <v/>
      </c>
      <c r="AB68" s="115" t="str">
        <f>IFERROR(INDEX(tbFuncionarios[],MATCH(SMALL(tbFuncionarios[indice alfabetico],$B68),tbFuncionarios[indice alfabetico],0),3),"")</f>
        <v/>
      </c>
    </row>
    <row r="69" spans="2:28" ht="24.95" customHeight="1" x14ac:dyDescent="0.25">
      <c r="B69" s="74">
        <f t="shared" si="2"/>
        <v>62</v>
      </c>
      <c r="C69" s="170"/>
      <c r="D69" s="171"/>
      <c r="E69" s="180"/>
      <c r="F69" s="181"/>
      <c r="G69" s="40" t="str">
        <f t="shared" ca="1" si="3"/>
        <v/>
      </c>
      <c r="H69" s="41" t="str">
        <f t="shared" si="4"/>
        <v/>
      </c>
      <c r="I69" s="187"/>
      <c r="J69" s="183"/>
      <c r="K69" s="171"/>
      <c r="L69" s="184"/>
      <c r="M69" s="180"/>
      <c r="N69" s="180"/>
      <c r="O69" s="185"/>
      <c r="P69" s="183"/>
      <c r="Q69" s="183"/>
      <c r="R69" s="183"/>
      <c r="S69" s="183"/>
      <c r="T69" s="181"/>
      <c r="U69" s="176"/>
      <c r="V69" s="45" t="str">
        <f t="shared" si="6"/>
        <v/>
      </c>
      <c r="W69" s="73" t="str">
        <f t="shared" ca="1" si="5"/>
        <v/>
      </c>
      <c r="X69" s="186"/>
      <c r="Y69" s="178"/>
      <c r="Z69" s="111" t="str">
        <f t="shared" si="7"/>
        <v/>
      </c>
      <c r="AB69" s="115" t="str">
        <f>IFERROR(INDEX(tbFuncionarios[],MATCH(SMALL(tbFuncionarios[indice alfabetico],$B69),tbFuncionarios[indice alfabetico],0),3),"")</f>
        <v/>
      </c>
    </row>
    <row r="70" spans="2:28" ht="24.95" customHeight="1" x14ac:dyDescent="0.25">
      <c r="B70" s="74">
        <f t="shared" si="2"/>
        <v>63</v>
      </c>
      <c r="C70" s="170"/>
      <c r="D70" s="171"/>
      <c r="E70" s="180"/>
      <c r="F70" s="181"/>
      <c r="G70" s="40" t="str">
        <f t="shared" ca="1" si="3"/>
        <v/>
      </c>
      <c r="H70" s="41" t="str">
        <f t="shared" si="4"/>
        <v/>
      </c>
      <c r="I70" s="187"/>
      <c r="J70" s="183"/>
      <c r="K70" s="171"/>
      <c r="L70" s="184"/>
      <c r="M70" s="180"/>
      <c r="N70" s="180"/>
      <c r="O70" s="185"/>
      <c r="P70" s="183"/>
      <c r="Q70" s="183"/>
      <c r="R70" s="183"/>
      <c r="S70" s="183"/>
      <c r="T70" s="181"/>
      <c r="U70" s="176"/>
      <c r="V70" s="45" t="str">
        <f t="shared" si="6"/>
        <v/>
      </c>
      <c r="W70" s="73" t="str">
        <f t="shared" ca="1" si="5"/>
        <v/>
      </c>
      <c r="X70" s="186"/>
      <c r="Y70" s="178"/>
      <c r="Z70" s="111" t="str">
        <f t="shared" si="7"/>
        <v/>
      </c>
      <c r="AB70" s="115" t="str">
        <f>IFERROR(INDEX(tbFuncionarios[],MATCH(SMALL(tbFuncionarios[indice alfabetico],$B70),tbFuncionarios[indice alfabetico],0),3),"")</f>
        <v/>
      </c>
    </row>
    <row r="71" spans="2:28" ht="24.95" customHeight="1" x14ac:dyDescent="0.25">
      <c r="B71" s="74">
        <f t="shared" si="2"/>
        <v>64</v>
      </c>
      <c r="C71" s="170"/>
      <c r="D71" s="171"/>
      <c r="E71" s="180"/>
      <c r="F71" s="181"/>
      <c r="G71" s="40" t="str">
        <f t="shared" ca="1" si="3"/>
        <v/>
      </c>
      <c r="H71" s="41" t="str">
        <f t="shared" si="4"/>
        <v/>
      </c>
      <c r="I71" s="187"/>
      <c r="J71" s="183"/>
      <c r="K71" s="171"/>
      <c r="L71" s="184"/>
      <c r="M71" s="180"/>
      <c r="N71" s="180"/>
      <c r="O71" s="185"/>
      <c r="P71" s="183"/>
      <c r="Q71" s="183"/>
      <c r="R71" s="183"/>
      <c r="S71" s="183"/>
      <c r="T71" s="181"/>
      <c r="U71" s="176"/>
      <c r="V71" s="45" t="str">
        <f t="shared" si="6"/>
        <v/>
      </c>
      <c r="W71" s="73" t="str">
        <f t="shared" ca="1" si="5"/>
        <v/>
      </c>
      <c r="X71" s="186"/>
      <c r="Y71" s="178"/>
      <c r="Z71" s="111" t="str">
        <f t="shared" si="7"/>
        <v/>
      </c>
      <c r="AB71" s="115" t="str">
        <f>IFERROR(INDEX(tbFuncionarios[],MATCH(SMALL(tbFuncionarios[indice alfabetico],$B71),tbFuncionarios[indice alfabetico],0),3),"")</f>
        <v/>
      </c>
    </row>
    <row r="72" spans="2:28" ht="24.95" customHeight="1" x14ac:dyDescent="0.25">
      <c r="B72" s="74">
        <f t="shared" si="2"/>
        <v>65</v>
      </c>
      <c r="C72" s="170"/>
      <c r="D72" s="171"/>
      <c r="E72" s="180"/>
      <c r="F72" s="181"/>
      <c r="G72" s="40" t="str">
        <f t="shared" ca="1" si="3"/>
        <v/>
      </c>
      <c r="H72" s="41" t="str">
        <f t="shared" si="4"/>
        <v/>
      </c>
      <c r="I72" s="187"/>
      <c r="J72" s="183"/>
      <c r="K72" s="171"/>
      <c r="L72" s="184"/>
      <c r="M72" s="180"/>
      <c r="N72" s="180"/>
      <c r="O72" s="185"/>
      <c r="P72" s="183"/>
      <c r="Q72" s="183"/>
      <c r="R72" s="183"/>
      <c r="S72" s="183"/>
      <c r="T72" s="181"/>
      <c r="U72" s="176"/>
      <c r="V72" s="45" t="str">
        <f t="shared" ref="V72:V103" si="8">IFERROR(IF(T72="","",TEXT(T72,"MMMM")),"")</f>
        <v/>
      </c>
      <c r="W72" s="73" t="str">
        <f t="shared" ca="1" si="5"/>
        <v/>
      </c>
      <c r="X72" s="186"/>
      <c r="Y72" s="178"/>
      <c r="Z72" s="111" t="str">
        <f t="shared" ref="Z72:Z103" si="9">IF($D72="","",VLOOKUP(UPPER(LEFT($D72,1)),$AD$8:$AF$33,2,FALSE)+VLOOKUP(UPPER(RIGHT(LEFT($D72,SEARCH(" ",$D72)+1),1)),$AD$8:$AF$33,3,FALSE)+(ROW()/10000))</f>
        <v/>
      </c>
      <c r="AB72" s="115" t="str">
        <f>IFERROR(INDEX(tbFuncionarios[],MATCH(SMALL(tbFuncionarios[indice alfabetico],$B72),tbFuncionarios[indice alfabetico],0),3),"")</f>
        <v/>
      </c>
    </row>
    <row r="73" spans="2:28" ht="24.95" customHeight="1" x14ac:dyDescent="0.25">
      <c r="B73" s="74">
        <f t="shared" ref="B73:B136" si="10">IF(ISNUMBER(B72),B72+1,1)</f>
        <v>66</v>
      </c>
      <c r="C73" s="170"/>
      <c r="D73" s="171"/>
      <c r="E73" s="180"/>
      <c r="F73" s="181"/>
      <c r="G73" s="40" t="str">
        <f t="shared" ref="G73:G136" ca="1" si="11">IFERROR(IF(F73="","",YEAR(TODAY())-YEAR(F73)),"")</f>
        <v/>
      </c>
      <c r="H73" s="41" t="str">
        <f t="shared" ref="H73:H136" si="12">IFERROR(IF(F73="","",TEXT(F73,"MMMM")),"")</f>
        <v/>
      </c>
      <c r="I73" s="187"/>
      <c r="J73" s="183"/>
      <c r="K73" s="171"/>
      <c r="L73" s="184"/>
      <c r="M73" s="180"/>
      <c r="N73" s="180"/>
      <c r="O73" s="185"/>
      <c r="P73" s="183"/>
      <c r="Q73" s="183"/>
      <c r="R73" s="183"/>
      <c r="S73" s="183"/>
      <c r="T73" s="181"/>
      <c r="U73" s="176"/>
      <c r="V73" s="45" t="str">
        <f t="shared" si="8"/>
        <v/>
      </c>
      <c r="W73" s="73" t="str">
        <f t="shared" ref="W73:W136" ca="1" si="13">IFERROR(IF(T73="","",IF(U73="",ROUND(((TODAY()-T73)/365),1),ROUND(((U73-T73)/365),1))),"")</f>
        <v/>
      </c>
      <c r="X73" s="186"/>
      <c r="Y73" s="178"/>
      <c r="Z73" s="111" t="str">
        <f t="shared" si="9"/>
        <v/>
      </c>
      <c r="AB73" s="115" t="str">
        <f>IFERROR(INDEX(tbFuncionarios[],MATCH(SMALL(tbFuncionarios[indice alfabetico],$B73),tbFuncionarios[indice alfabetico],0),3),"")</f>
        <v/>
      </c>
    </row>
    <row r="74" spans="2:28" ht="24.95" customHeight="1" x14ac:dyDescent="0.25">
      <c r="B74" s="74">
        <f t="shared" si="10"/>
        <v>67</v>
      </c>
      <c r="C74" s="170"/>
      <c r="D74" s="171"/>
      <c r="E74" s="180"/>
      <c r="F74" s="181"/>
      <c r="G74" s="40" t="str">
        <f t="shared" ca="1" si="11"/>
        <v/>
      </c>
      <c r="H74" s="41" t="str">
        <f t="shared" si="12"/>
        <v/>
      </c>
      <c r="I74" s="187"/>
      <c r="J74" s="183"/>
      <c r="K74" s="171"/>
      <c r="L74" s="184"/>
      <c r="M74" s="180"/>
      <c r="N74" s="180"/>
      <c r="O74" s="185"/>
      <c r="P74" s="183"/>
      <c r="Q74" s="183"/>
      <c r="R74" s="183"/>
      <c r="S74" s="183"/>
      <c r="T74" s="181"/>
      <c r="U74" s="176"/>
      <c r="V74" s="45" t="str">
        <f t="shared" si="8"/>
        <v/>
      </c>
      <c r="W74" s="73" t="str">
        <f t="shared" ca="1" si="13"/>
        <v/>
      </c>
      <c r="X74" s="186"/>
      <c r="Y74" s="178"/>
      <c r="Z74" s="111" t="str">
        <f t="shared" si="9"/>
        <v/>
      </c>
      <c r="AB74" s="115" t="str">
        <f>IFERROR(INDEX(tbFuncionarios[],MATCH(SMALL(tbFuncionarios[indice alfabetico],$B74),tbFuncionarios[indice alfabetico],0),3),"")</f>
        <v/>
      </c>
    </row>
    <row r="75" spans="2:28" ht="24.95" customHeight="1" x14ac:dyDescent="0.25">
      <c r="B75" s="74">
        <f t="shared" si="10"/>
        <v>68</v>
      </c>
      <c r="C75" s="170"/>
      <c r="D75" s="171"/>
      <c r="E75" s="180"/>
      <c r="F75" s="181"/>
      <c r="G75" s="40" t="str">
        <f t="shared" ca="1" si="11"/>
        <v/>
      </c>
      <c r="H75" s="41" t="str">
        <f t="shared" si="12"/>
        <v/>
      </c>
      <c r="I75" s="187"/>
      <c r="J75" s="183"/>
      <c r="K75" s="171"/>
      <c r="L75" s="184"/>
      <c r="M75" s="180"/>
      <c r="N75" s="180"/>
      <c r="O75" s="185"/>
      <c r="P75" s="183"/>
      <c r="Q75" s="183"/>
      <c r="R75" s="183"/>
      <c r="S75" s="183"/>
      <c r="T75" s="181"/>
      <c r="U75" s="176"/>
      <c r="V75" s="45" t="str">
        <f t="shared" si="8"/>
        <v/>
      </c>
      <c r="W75" s="73" t="str">
        <f t="shared" ca="1" si="13"/>
        <v/>
      </c>
      <c r="X75" s="186"/>
      <c r="Y75" s="178"/>
      <c r="Z75" s="111" t="str">
        <f t="shared" si="9"/>
        <v/>
      </c>
      <c r="AB75" s="115" t="str">
        <f>IFERROR(INDEX(tbFuncionarios[],MATCH(SMALL(tbFuncionarios[indice alfabetico],$B75),tbFuncionarios[indice alfabetico],0),3),"")</f>
        <v/>
      </c>
    </row>
    <row r="76" spans="2:28" ht="24.95" customHeight="1" x14ac:dyDescent="0.25">
      <c r="B76" s="74">
        <f t="shared" si="10"/>
        <v>69</v>
      </c>
      <c r="C76" s="170"/>
      <c r="D76" s="171"/>
      <c r="E76" s="180"/>
      <c r="F76" s="181"/>
      <c r="G76" s="40" t="str">
        <f t="shared" ca="1" si="11"/>
        <v/>
      </c>
      <c r="H76" s="41" t="str">
        <f t="shared" si="12"/>
        <v/>
      </c>
      <c r="I76" s="187"/>
      <c r="J76" s="183"/>
      <c r="K76" s="171"/>
      <c r="L76" s="184"/>
      <c r="M76" s="180"/>
      <c r="N76" s="180"/>
      <c r="O76" s="185"/>
      <c r="P76" s="183"/>
      <c r="Q76" s="183"/>
      <c r="R76" s="183"/>
      <c r="S76" s="183"/>
      <c r="T76" s="181"/>
      <c r="U76" s="176"/>
      <c r="V76" s="45" t="str">
        <f t="shared" si="8"/>
        <v/>
      </c>
      <c r="W76" s="73" t="str">
        <f t="shared" ca="1" si="13"/>
        <v/>
      </c>
      <c r="X76" s="186"/>
      <c r="Y76" s="178"/>
      <c r="Z76" s="111" t="str">
        <f t="shared" si="9"/>
        <v/>
      </c>
      <c r="AB76" s="115" t="str">
        <f>IFERROR(INDEX(tbFuncionarios[],MATCH(SMALL(tbFuncionarios[indice alfabetico],$B76),tbFuncionarios[indice alfabetico],0),3),"")</f>
        <v/>
      </c>
    </row>
    <row r="77" spans="2:28" ht="24.95" customHeight="1" x14ac:dyDescent="0.25">
      <c r="B77" s="74">
        <f t="shared" si="10"/>
        <v>70</v>
      </c>
      <c r="C77" s="170"/>
      <c r="D77" s="171"/>
      <c r="E77" s="180"/>
      <c r="F77" s="181"/>
      <c r="G77" s="40" t="str">
        <f t="shared" ca="1" si="11"/>
        <v/>
      </c>
      <c r="H77" s="41" t="str">
        <f t="shared" si="12"/>
        <v/>
      </c>
      <c r="I77" s="187"/>
      <c r="J77" s="183"/>
      <c r="K77" s="171"/>
      <c r="L77" s="184"/>
      <c r="M77" s="180"/>
      <c r="N77" s="180"/>
      <c r="O77" s="185"/>
      <c r="P77" s="183"/>
      <c r="Q77" s="183"/>
      <c r="R77" s="183"/>
      <c r="S77" s="183"/>
      <c r="T77" s="181"/>
      <c r="U77" s="176"/>
      <c r="V77" s="45" t="str">
        <f t="shared" si="8"/>
        <v/>
      </c>
      <c r="W77" s="73" t="str">
        <f t="shared" ca="1" si="13"/>
        <v/>
      </c>
      <c r="X77" s="186"/>
      <c r="Y77" s="178"/>
      <c r="Z77" s="111" t="str">
        <f t="shared" si="9"/>
        <v/>
      </c>
      <c r="AB77" s="115" t="str">
        <f>IFERROR(INDEX(tbFuncionarios[],MATCH(SMALL(tbFuncionarios[indice alfabetico],$B77),tbFuncionarios[indice alfabetico],0),3),"")</f>
        <v/>
      </c>
    </row>
    <row r="78" spans="2:28" ht="24.95" customHeight="1" x14ac:dyDescent="0.25">
      <c r="B78" s="74">
        <f t="shared" si="10"/>
        <v>71</v>
      </c>
      <c r="C78" s="170"/>
      <c r="D78" s="171"/>
      <c r="E78" s="180"/>
      <c r="F78" s="181"/>
      <c r="G78" s="40" t="str">
        <f t="shared" ca="1" si="11"/>
        <v/>
      </c>
      <c r="H78" s="41" t="str">
        <f t="shared" si="12"/>
        <v/>
      </c>
      <c r="I78" s="187"/>
      <c r="J78" s="183"/>
      <c r="K78" s="171"/>
      <c r="L78" s="184"/>
      <c r="M78" s="180"/>
      <c r="N78" s="180"/>
      <c r="O78" s="185"/>
      <c r="P78" s="183"/>
      <c r="Q78" s="183"/>
      <c r="R78" s="183"/>
      <c r="S78" s="183"/>
      <c r="T78" s="181"/>
      <c r="U78" s="176"/>
      <c r="V78" s="45" t="str">
        <f t="shared" si="8"/>
        <v/>
      </c>
      <c r="W78" s="73" t="str">
        <f t="shared" ca="1" si="13"/>
        <v/>
      </c>
      <c r="X78" s="186"/>
      <c r="Y78" s="178"/>
      <c r="Z78" s="111" t="str">
        <f t="shared" si="9"/>
        <v/>
      </c>
      <c r="AB78" s="115" t="str">
        <f>IFERROR(INDEX(tbFuncionarios[],MATCH(SMALL(tbFuncionarios[indice alfabetico],$B78),tbFuncionarios[indice alfabetico],0),3),"")</f>
        <v/>
      </c>
    </row>
    <row r="79" spans="2:28" ht="24.95" customHeight="1" x14ac:dyDescent="0.25">
      <c r="B79" s="74">
        <f t="shared" si="10"/>
        <v>72</v>
      </c>
      <c r="C79" s="170"/>
      <c r="D79" s="171"/>
      <c r="E79" s="180"/>
      <c r="F79" s="181"/>
      <c r="G79" s="40" t="str">
        <f t="shared" ca="1" si="11"/>
        <v/>
      </c>
      <c r="H79" s="41" t="str">
        <f t="shared" si="12"/>
        <v/>
      </c>
      <c r="I79" s="187"/>
      <c r="J79" s="183"/>
      <c r="K79" s="171"/>
      <c r="L79" s="184"/>
      <c r="M79" s="180"/>
      <c r="N79" s="180"/>
      <c r="O79" s="185"/>
      <c r="P79" s="183"/>
      <c r="Q79" s="183"/>
      <c r="R79" s="183"/>
      <c r="S79" s="183"/>
      <c r="T79" s="181"/>
      <c r="U79" s="176"/>
      <c r="V79" s="45" t="str">
        <f t="shared" si="8"/>
        <v/>
      </c>
      <c r="W79" s="73" t="str">
        <f t="shared" ca="1" si="13"/>
        <v/>
      </c>
      <c r="X79" s="186"/>
      <c r="Y79" s="178"/>
      <c r="Z79" s="111" t="str">
        <f t="shared" si="9"/>
        <v/>
      </c>
      <c r="AB79" s="115" t="str">
        <f>IFERROR(INDEX(tbFuncionarios[],MATCH(SMALL(tbFuncionarios[indice alfabetico],$B79),tbFuncionarios[indice alfabetico],0),3),"")</f>
        <v/>
      </c>
    </row>
    <row r="80" spans="2:28" ht="24.95" customHeight="1" x14ac:dyDescent="0.25">
      <c r="B80" s="74">
        <f t="shared" si="10"/>
        <v>73</v>
      </c>
      <c r="C80" s="170"/>
      <c r="D80" s="171"/>
      <c r="E80" s="180"/>
      <c r="F80" s="181"/>
      <c r="G80" s="40" t="str">
        <f t="shared" ca="1" si="11"/>
        <v/>
      </c>
      <c r="H80" s="41" t="str">
        <f t="shared" si="12"/>
        <v/>
      </c>
      <c r="I80" s="187"/>
      <c r="J80" s="183"/>
      <c r="K80" s="171"/>
      <c r="L80" s="184"/>
      <c r="M80" s="180"/>
      <c r="N80" s="180"/>
      <c r="O80" s="185"/>
      <c r="P80" s="183"/>
      <c r="Q80" s="183"/>
      <c r="R80" s="183"/>
      <c r="S80" s="183"/>
      <c r="T80" s="181"/>
      <c r="U80" s="176"/>
      <c r="V80" s="45" t="str">
        <f t="shared" si="8"/>
        <v/>
      </c>
      <c r="W80" s="73" t="str">
        <f t="shared" ca="1" si="13"/>
        <v/>
      </c>
      <c r="X80" s="186"/>
      <c r="Y80" s="178"/>
      <c r="Z80" s="111" t="str">
        <f t="shared" si="9"/>
        <v/>
      </c>
      <c r="AB80" s="115" t="str">
        <f>IFERROR(INDEX(tbFuncionarios[],MATCH(SMALL(tbFuncionarios[indice alfabetico],$B80),tbFuncionarios[indice alfabetico],0),3),"")</f>
        <v/>
      </c>
    </row>
    <row r="81" spans="2:28" ht="24.95" customHeight="1" x14ac:dyDescent="0.25">
      <c r="B81" s="74">
        <f t="shared" si="10"/>
        <v>74</v>
      </c>
      <c r="C81" s="170"/>
      <c r="D81" s="171"/>
      <c r="E81" s="180"/>
      <c r="F81" s="181"/>
      <c r="G81" s="40" t="str">
        <f t="shared" ca="1" si="11"/>
        <v/>
      </c>
      <c r="H81" s="41" t="str">
        <f t="shared" si="12"/>
        <v/>
      </c>
      <c r="I81" s="187"/>
      <c r="J81" s="183"/>
      <c r="K81" s="171"/>
      <c r="L81" s="184"/>
      <c r="M81" s="180"/>
      <c r="N81" s="180"/>
      <c r="O81" s="185"/>
      <c r="P81" s="183"/>
      <c r="Q81" s="183"/>
      <c r="R81" s="183"/>
      <c r="S81" s="183"/>
      <c r="T81" s="181"/>
      <c r="U81" s="176"/>
      <c r="V81" s="45" t="str">
        <f t="shared" si="8"/>
        <v/>
      </c>
      <c r="W81" s="73" t="str">
        <f t="shared" ca="1" si="13"/>
        <v/>
      </c>
      <c r="X81" s="186"/>
      <c r="Y81" s="178"/>
      <c r="Z81" s="111" t="str">
        <f t="shared" si="9"/>
        <v/>
      </c>
      <c r="AB81" s="115" t="str">
        <f>IFERROR(INDEX(tbFuncionarios[],MATCH(SMALL(tbFuncionarios[indice alfabetico],$B81),tbFuncionarios[indice alfabetico],0),3),"")</f>
        <v/>
      </c>
    </row>
    <row r="82" spans="2:28" ht="24.95" customHeight="1" x14ac:dyDescent="0.25">
      <c r="B82" s="74">
        <f t="shared" si="10"/>
        <v>75</v>
      </c>
      <c r="C82" s="170"/>
      <c r="D82" s="171"/>
      <c r="E82" s="180"/>
      <c r="F82" s="181"/>
      <c r="G82" s="40" t="str">
        <f t="shared" ca="1" si="11"/>
        <v/>
      </c>
      <c r="H82" s="41" t="str">
        <f t="shared" si="12"/>
        <v/>
      </c>
      <c r="I82" s="187"/>
      <c r="J82" s="183"/>
      <c r="K82" s="171"/>
      <c r="L82" s="184"/>
      <c r="M82" s="180"/>
      <c r="N82" s="180"/>
      <c r="O82" s="185"/>
      <c r="P82" s="183"/>
      <c r="Q82" s="183"/>
      <c r="R82" s="183"/>
      <c r="S82" s="183"/>
      <c r="T82" s="181"/>
      <c r="U82" s="176"/>
      <c r="V82" s="45" t="str">
        <f t="shared" si="8"/>
        <v/>
      </c>
      <c r="W82" s="73" t="str">
        <f t="shared" ca="1" si="13"/>
        <v/>
      </c>
      <c r="X82" s="186"/>
      <c r="Y82" s="178"/>
      <c r="Z82" s="111" t="str">
        <f t="shared" si="9"/>
        <v/>
      </c>
      <c r="AB82" s="115" t="str">
        <f>IFERROR(INDEX(tbFuncionarios[],MATCH(SMALL(tbFuncionarios[indice alfabetico],$B82),tbFuncionarios[indice alfabetico],0),3),"")</f>
        <v/>
      </c>
    </row>
    <row r="83" spans="2:28" ht="24.95" customHeight="1" x14ac:dyDescent="0.25">
      <c r="B83" s="74">
        <f t="shared" si="10"/>
        <v>76</v>
      </c>
      <c r="C83" s="170"/>
      <c r="D83" s="171"/>
      <c r="E83" s="180"/>
      <c r="F83" s="181"/>
      <c r="G83" s="40" t="str">
        <f t="shared" ca="1" si="11"/>
        <v/>
      </c>
      <c r="H83" s="41" t="str">
        <f t="shared" si="12"/>
        <v/>
      </c>
      <c r="I83" s="187"/>
      <c r="J83" s="183"/>
      <c r="K83" s="171"/>
      <c r="L83" s="184"/>
      <c r="M83" s="180"/>
      <c r="N83" s="180"/>
      <c r="O83" s="185"/>
      <c r="P83" s="183"/>
      <c r="Q83" s="183"/>
      <c r="R83" s="183"/>
      <c r="S83" s="183"/>
      <c r="T83" s="181"/>
      <c r="U83" s="176"/>
      <c r="V83" s="45" t="str">
        <f t="shared" si="8"/>
        <v/>
      </c>
      <c r="W83" s="73" t="str">
        <f t="shared" ca="1" si="13"/>
        <v/>
      </c>
      <c r="X83" s="186"/>
      <c r="Y83" s="178"/>
      <c r="Z83" s="111" t="str">
        <f t="shared" si="9"/>
        <v/>
      </c>
      <c r="AB83" s="115" t="str">
        <f>IFERROR(INDEX(tbFuncionarios[],MATCH(SMALL(tbFuncionarios[indice alfabetico],$B83),tbFuncionarios[indice alfabetico],0),3),"")</f>
        <v/>
      </c>
    </row>
    <row r="84" spans="2:28" ht="24.95" customHeight="1" x14ac:dyDescent="0.25">
      <c r="B84" s="74">
        <f t="shared" si="10"/>
        <v>77</v>
      </c>
      <c r="C84" s="170"/>
      <c r="D84" s="171"/>
      <c r="E84" s="180"/>
      <c r="F84" s="181"/>
      <c r="G84" s="40" t="str">
        <f t="shared" ca="1" si="11"/>
        <v/>
      </c>
      <c r="H84" s="41" t="str">
        <f t="shared" si="12"/>
        <v/>
      </c>
      <c r="I84" s="187"/>
      <c r="J84" s="183"/>
      <c r="K84" s="171"/>
      <c r="L84" s="184"/>
      <c r="M84" s="180"/>
      <c r="N84" s="180"/>
      <c r="O84" s="185"/>
      <c r="P84" s="183"/>
      <c r="Q84" s="183"/>
      <c r="R84" s="183"/>
      <c r="S84" s="183"/>
      <c r="T84" s="181"/>
      <c r="U84" s="176"/>
      <c r="V84" s="45" t="str">
        <f t="shared" si="8"/>
        <v/>
      </c>
      <c r="W84" s="73" t="str">
        <f t="shared" ca="1" si="13"/>
        <v/>
      </c>
      <c r="X84" s="186"/>
      <c r="Y84" s="178"/>
      <c r="Z84" s="111" t="str">
        <f t="shared" si="9"/>
        <v/>
      </c>
      <c r="AB84" s="115" t="str">
        <f>IFERROR(INDEX(tbFuncionarios[],MATCH(SMALL(tbFuncionarios[indice alfabetico],$B84),tbFuncionarios[indice alfabetico],0),3),"")</f>
        <v/>
      </c>
    </row>
    <row r="85" spans="2:28" ht="24.95" customHeight="1" x14ac:dyDescent="0.25">
      <c r="B85" s="74">
        <f t="shared" si="10"/>
        <v>78</v>
      </c>
      <c r="C85" s="170"/>
      <c r="D85" s="171"/>
      <c r="E85" s="180"/>
      <c r="F85" s="181"/>
      <c r="G85" s="40" t="str">
        <f t="shared" ca="1" si="11"/>
        <v/>
      </c>
      <c r="H85" s="41" t="str">
        <f t="shared" si="12"/>
        <v/>
      </c>
      <c r="I85" s="187"/>
      <c r="J85" s="183"/>
      <c r="K85" s="171"/>
      <c r="L85" s="184"/>
      <c r="M85" s="180"/>
      <c r="N85" s="180"/>
      <c r="O85" s="185"/>
      <c r="P85" s="183"/>
      <c r="Q85" s="183"/>
      <c r="R85" s="183"/>
      <c r="S85" s="183"/>
      <c r="T85" s="181"/>
      <c r="U85" s="176"/>
      <c r="V85" s="45" t="str">
        <f t="shared" si="8"/>
        <v/>
      </c>
      <c r="W85" s="73" t="str">
        <f t="shared" ca="1" si="13"/>
        <v/>
      </c>
      <c r="X85" s="186"/>
      <c r="Y85" s="178"/>
      <c r="Z85" s="111" t="str">
        <f t="shared" si="9"/>
        <v/>
      </c>
      <c r="AB85" s="115" t="str">
        <f>IFERROR(INDEX(tbFuncionarios[],MATCH(SMALL(tbFuncionarios[indice alfabetico],$B85),tbFuncionarios[indice alfabetico],0),3),"")</f>
        <v/>
      </c>
    </row>
    <row r="86" spans="2:28" ht="24.95" customHeight="1" x14ac:dyDescent="0.25">
      <c r="B86" s="74">
        <f t="shared" si="10"/>
        <v>79</v>
      </c>
      <c r="C86" s="170"/>
      <c r="D86" s="171"/>
      <c r="E86" s="180"/>
      <c r="F86" s="181"/>
      <c r="G86" s="40" t="str">
        <f t="shared" ca="1" si="11"/>
        <v/>
      </c>
      <c r="H86" s="41" t="str">
        <f t="shared" si="12"/>
        <v/>
      </c>
      <c r="I86" s="187"/>
      <c r="J86" s="183"/>
      <c r="K86" s="171"/>
      <c r="L86" s="184"/>
      <c r="M86" s="180"/>
      <c r="N86" s="180"/>
      <c r="O86" s="185"/>
      <c r="P86" s="183"/>
      <c r="Q86" s="183"/>
      <c r="R86" s="183"/>
      <c r="S86" s="183"/>
      <c r="T86" s="181"/>
      <c r="U86" s="176"/>
      <c r="V86" s="45" t="str">
        <f t="shared" si="8"/>
        <v/>
      </c>
      <c r="W86" s="73" t="str">
        <f t="shared" ca="1" si="13"/>
        <v/>
      </c>
      <c r="X86" s="186"/>
      <c r="Y86" s="178"/>
      <c r="Z86" s="111" t="str">
        <f t="shared" si="9"/>
        <v/>
      </c>
      <c r="AB86" s="115" t="str">
        <f>IFERROR(INDEX(tbFuncionarios[],MATCH(SMALL(tbFuncionarios[indice alfabetico],$B86),tbFuncionarios[indice alfabetico],0),3),"")</f>
        <v/>
      </c>
    </row>
    <row r="87" spans="2:28" ht="24.95" customHeight="1" x14ac:dyDescent="0.25">
      <c r="B87" s="74">
        <f t="shared" si="10"/>
        <v>80</v>
      </c>
      <c r="C87" s="170"/>
      <c r="D87" s="171"/>
      <c r="E87" s="180"/>
      <c r="F87" s="181"/>
      <c r="G87" s="40" t="str">
        <f t="shared" ca="1" si="11"/>
        <v/>
      </c>
      <c r="H87" s="41" t="str">
        <f t="shared" si="12"/>
        <v/>
      </c>
      <c r="I87" s="187"/>
      <c r="J87" s="183"/>
      <c r="K87" s="171"/>
      <c r="L87" s="184"/>
      <c r="M87" s="180"/>
      <c r="N87" s="180"/>
      <c r="O87" s="185"/>
      <c r="P87" s="183"/>
      <c r="Q87" s="183"/>
      <c r="R87" s="183"/>
      <c r="S87" s="183"/>
      <c r="T87" s="181"/>
      <c r="U87" s="176"/>
      <c r="V87" s="45" t="str">
        <f t="shared" si="8"/>
        <v/>
      </c>
      <c r="W87" s="73" t="str">
        <f t="shared" ca="1" si="13"/>
        <v/>
      </c>
      <c r="X87" s="186"/>
      <c r="Y87" s="178"/>
      <c r="Z87" s="111" t="str">
        <f t="shared" si="9"/>
        <v/>
      </c>
      <c r="AB87" s="115" t="str">
        <f>IFERROR(INDEX(tbFuncionarios[],MATCH(SMALL(tbFuncionarios[indice alfabetico],$B87),tbFuncionarios[indice alfabetico],0),3),"")</f>
        <v/>
      </c>
    </row>
    <row r="88" spans="2:28" ht="24.95" customHeight="1" x14ac:dyDescent="0.25">
      <c r="B88" s="74">
        <f t="shared" si="10"/>
        <v>81</v>
      </c>
      <c r="C88" s="170"/>
      <c r="D88" s="171"/>
      <c r="E88" s="180"/>
      <c r="F88" s="181"/>
      <c r="G88" s="40" t="str">
        <f t="shared" ca="1" si="11"/>
        <v/>
      </c>
      <c r="H88" s="41" t="str">
        <f t="shared" si="12"/>
        <v/>
      </c>
      <c r="I88" s="187"/>
      <c r="J88" s="183"/>
      <c r="K88" s="171"/>
      <c r="L88" s="184"/>
      <c r="M88" s="180"/>
      <c r="N88" s="180"/>
      <c r="O88" s="185"/>
      <c r="P88" s="183"/>
      <c r="Q88" s="183"/>
      <c r="R88" s="183"/>
      <c r="S88" s="183"/>
      <c r="T88" s="181"/>
      <c r="U88" s="176"/>
      <c r="V88" s="45" t="str">
        <f t="shared" si="8"/>
        <v/>
      </c>
      <c r="W88" s="73" t="str">
        <f t="shared" ca="1" si="13"/>
        <v/>
      </c>
      <c r="X88" s="186"/>
      <c r="Y88" s="178"/>
      <c r="Z88" s="111" t="str">
        <f t="shared" si="9"/>
        <v/>
      </c>
      <c r="AB88" s="115" t="str">
        <f>IFERROR(INDEX(tbFuncionarios[],MATCH(SMALL(tbFuncionarios[indice alfabetico],$B88),tbFuncionarios[indice alfabetico],0),3),"")</f>
        <v/>
      </c>
    </row>
    <row r="89" spans="2:28" ht="24.95" customHeight="1" x14ac:dyDescent="0.25">
      <c r="B89" s="74">
        <f t="shared" si="10"/>
        <v>82</v>
      </c>
      <c r="C89" s="170"/>
      <c r="D89" s="171"/>
      <c r="E89" s="180"/>
      <c r="F89" s="181"/>
      <c r="G89" s="40" t="str">
        <f t="shared" ca="1" si="11"/>
        <v/>
      </c>
      <c r="H89" s="41" t="str">
        <f t="shared" si="12"/>
        <v/>
      </c>
      <c r="I89" s="187"/>
      <c r="J89" s="183"/>
      <c r="K89" s="171"/>
      <c r="L89" s="184"/>
      <c r="M89" s="180"/>
      <c r="N89" s="180"/>
      <c r="O89" s="185"/>
      <c r="P89" s="183"/>
      <c r="Q89" s="183"/>
      <c r="R89" s="183"/>
      <c r="S89" s="183"/>
      <c r="T89" s="181"/>
      <c r="U89" s="176"/>
      <c r="V89" s="45" t="str">
        <f t="shared" si="8"/>
        <v/>
      </c>
      <c r="W89" s="73" t="str">
        <f t="shared" ca="1" si="13"/>
        <v/>
      </c>
      <c r="X89" s="186"/>
      <c r="Y89" s="178"/>
      <c r="Z89" s="111" t="str">
        <f t="shared" si="9"/>
        <v/>
      </c>
      <c r="AB89" s="115" t="str">
        <f>IFERROR(INDEX(tbFuncionarios[],MATCH(SMALL(tbFuncionarios[indice alfabetico],$B89),tbFuncionarios[indice alfabetico],0),3),"")</f>
        <v/>
      </c>
    </row>
    <row r="90" spans="2:28" ht="24.95" customHeight="1" x14ac:dyDescent="0.25">
      <c r="B90" s="74">
        <f t="shared" si="10"/>
        <v>83</v>
      </c>
      <c r="C90" s="170"/>
      <c r="D90" s="171"/>
      <c r="E90" s="180"/>
      <c r="F90" s="181"/>
      <c r="G90" s="40" t="str">
        <f t="shared" ca="1" si="11"/>
        <v/>
      </c>
      <c r="H90" s="41" t="str">
        <f t="shared" si="12"/>
        <v/>
      </c>
      <c r="I90" s="187"/>
      <c r="J90" s="183"/>
      <c r="K90" s="171"/>
      <c r="L90" s="184"/>
      <c r="M90" s="180"/>
      <c r="N90" s="180"/>
      <c r="O90" s="185"/>
      <c r="P90" s="183"/>
      <c r="Q90" s="183"/>
      <c r="R90" s="183"/>
      <c r="S90" s="183"/>
      <c r="T90" s="181"/>
      <c r="U90" s="176"/>
      <c r="V90" s="45" t="str">
        <f t="shared" si="8"/>
        <v/>
      </c>
      <c r="W90" s="73" t="str">
        <f t="shared" ca="1" si="13"/>
        <v/>
      </c>
      <c r="X90" s="186"/>
      <c r="Y90" s="178"/>
      <c r="Z90" s="111" t="str">
        <f t="shared" si="9"/>
        <v/>
      </c>
      <c r="AB90" s="115" t="str">
        <f>IFERROR(INDEX(tbFuncionarios[],MATCH(SMALL(tbFuncionarios[indice alfabetico],$B90),tbFuncionarios[indice alfabetico],0),3),"")</f>
        <v/>
      </c>
    </row>
    <row r="91" spans="2:28" ht="24.95" customHeight="1" x14ac:dyDescent="0.25">
      <c r="B91" s="74">
        <f t="shared" si="10"/>
        <v>84</v>
      </c>
      <c r="C91" s="170"/>
      <c r="D91" s="171"/>
      <c r="E91" s="180"/>
      <c r="F91" s="181"/>
      <c r="G91" s="40" t="str">
        <f t="shared" ca="1" si="11"/>
        <v/>
      </c>
      <c r="H91" s="41" t="str">
        <f t="shared" si="12"/>
        <v/>
      </c>
      <c r="I91" s="187"/>
      <c r="J91" s="183"/>
      <c r="K91" s="171"/>
      <c r="L91" s="184"/>
      <c r="M91" s="180"/>
      <c r="N91" s="180"/>
      <c r="O91" s="185"/>
      <c r="P91" s="183"/>
      <c r="Q91" s="183"/>
      <c r="R91" s="183"/>
      <c r="S91" s="183"/>
      <c r="T91" s="181"/>
      <c r="U91" s="176"/>
      <c r="V91" s="45" t="str">
        <f t="shared" si="8"/>
        <v/>
      </c>
      <c r="W91" s="73" t="str">
        <f t="shared" ca="1" si="13"/>
        <v/>
      </c>
      <c r="X91" s="186"/>
      <c r="Y91" s="178"/>
      <c r="Z91" s="111" t="str">
        <f t="shared" si="9"/>
        <v/>
      </c>
      <c r="AB91" s="115" t="str">
        <f>IFERROR(INDEX(tbFuncionarios[],MATCH(SMALL(tbFuncionarios[indice alfabetico],$B91),tbFuncionarios[indice alfabetico],0),3),"")</f>
        <v/>
      </c>
    </row>
    <row r="92" spans="2:28" ht="24.95" customHeight="1" x14ac:dyDescent="0.25">
      <c r="B92" s="74">
        <f t="shared" si="10"/>
        <v>85</v>
      </c>
      <c r="C92" s="170"/>
      <c r="D92" s="171"/>
      <c r="E92" s="180"/>
      <c r="F92" s="181"/>
      <c r="G92" s="40" t="str">
        <f t="shared" ca="1" si="11"/>
        <v/>
      </c>
      <c r="H92" s="41" t="str">
        <f t="shared" si="12"/>
        <v/>
      </c>
      <c r="I92" s="187"/>
      <c r="J92" s="183"/>
      <c r="K92" s="171"/>
      <c r="L92" s="184"/>
      <c r="M92" s="180"/>
      <c r="N92" s="180"/>
      <c r="O92" s="185"/>
      <c r="P92" s="183"/>
      <c r="Q92" s="183"/>
      <c r="R92" s="183"/>
      <c r="S92" s="183"/>
      <c r="T92" s="181"/>
      <c r="U92" s="176"/>
      <c r="V92" s="45" t="str">
        <f t="shared" si="8"/>
        <v/>
      </c>
      <c r="W92" s="73" t="str">
        <f t="shared" ca="1" si="13"/>
        <v/>
      </c>
      <c r="X92" s="186"/>
      <c r="Y92" s="178"/>
      <c r="Z92" s="111" t="str">
        <f t="shared" si="9"/>
        <v/>
      </c>
      <c r="AB92" s="115" t="str">
        <f>IFERROR(INDEX(tbFuncionarios[],MATCH(SMALL(tbFuncionarios[indice alfabetico],$B92),tbFuncionarios[indice alfabetico],0),3),"")</f>
        <v/>
      </c>
    </row>
    <row r="93" spans="2:28" ht="24.95" customHeight="1" x14ac:dyDescent="0.25">
      <c r="B93" s="74">
        <f t="shared" si="10"/>
        <v>86</v>
      </c>
      <c r="C93" s="170"/>
      <c r="D93" s="171"/>
      <c r="E93" s="180"/>
      <c r="F93" s="181"/>
      <c r="G93" s="40" t="str">
        <f t="shared" ca="1" si="11"/>
        <v/>
      </c>
      <c r="H93" s="41" t="str">
        <f t="shared" si="12"/>
        <v/>
      </c>
      <c r="I93" s="187"/>
      <c r="J93" s="183"/>
      <c r="K93" s="171"/>
      <c r="L93" s="184"/>
      <c r="M93" s="180"/>
      <c r="N93" s="180"/>
      <c r="O93" s="185"/>
      <c r="P93" s="183"/>
      <c r="Q93" s="183"/>
      <c r="R93" s="183"/>
      <c r="S93" s="183"/>
      <c r="T93" s="181"/>
      <c r="U93" s="176"/>
      <c r="V93" s="45" t="str">
        <f t="shared" si="8"/>
        <v/>
      </c>
      <c r="W93" s="73" t="str">
        <f t="shared" ca="1" si="13"/>
        <v/>
      </c>
      <c r="X93" s="186"/>
      <c r="Y93" s="178"/>
      <c r="Z93" s="111" t="str">
        <f t="shared" si="9"/>
        <v/>
      </c>
      <c r="AB93" s="115" t="str">
        <f>IFERROR(INDEX(tbFuncionarios[],MATCH(SMALL(tbFuncionarios[indice alfabetico],$B93),tbFuncionarios[indice alfabetico],0),3),"")</f>
        <v/>
      </c>
    </row>
    <row r="94" spans="2:28" ht="24.95" customHeight="1" x14ac:dyDescent="0.25">
      <c r="B94" s="74">
        <f t="shared" si="10"/>
        <v>87</v>
      </c>
      <c r="C94" s="170"/>
      <c r="D94" s="171"/>
      <c r="E94" s="180"/>
      <c r="F94" s="181"/>
      <c r="G94" s="40" t="str">
        <f t="shared" ca="1" si="11"/>
        <v/>
      </c>
      <c r="H94" s="41" t="str">
        <f t="shared" si="12"/>
        <v/>
      </c>
      <c r="I94" s="187"/>
      <c r="J94" s="183"/>
      <c r="K94" s="171"/>
      <c r="L94" s="184"/>
      <c r="M94" s="180"/>
      <c r="N94" s="180"/>
      <c r="O94" s="185"/>
      <c r="P94" s="183"/>
      <c r="Q94" s="183"/>
      <c r="R94" s="183"/>
      <c r="S94" s="183"/>
      <c r="T94" s="181"/>
      <c r="U94" s="176"/>
      <c r="V94" s="45" t="str">
        <f t="shared" si="8"/>
        <v/>
      </c>
      <c r="W94" s="73" t="str">
        <f t="shared" ca="1" si="13"/>
        <v/>
      </c>
      <c r="X94" s="186"/>
      <c r="Y94" s="178"/>
      <c r="Z94" s="111" t="str">
        <f t="shared" si="9"/>
        <v/>
      </c>
      <c r="AB94" s="115" t="str">
        <f>IFERROR(INDEX(tbFuncionarios[],MATCH(SMALL(tbFuncionarios[indice alfabetico],$B94),tbFuncionarios[indice alfabetico],0),3),"")</f>
        <v/>
      </c>
    </row>
    <row r="95" spans="2:28" ht="24.95" customHeight="1" x14ac:dyDescent="0.25">
      <c r="B95" s="74">
        <f t="shared" si="10"/>
        <v>88</v>
      </c>
      <c r="C95" s="170"/>
      <c r="D95" s="171"/>
      <c r="E95" s="180"/>
      <c r="F95" s="181"/>
      <c r="G95" s="40" t="str">
        <f t="shared" ca="1" si="11"/>
        <v/>
      </c>
      <c r="H95" s="41" t="str">
        <f t="shared" si="12"/>
        <v/>
      </c>
      <c r="I95" s="187"/>
      <c r="J95" s="183"/>
      <c r="K95" s="171"/>
      <c r="L95" s="184"/>
      <c r="M95" s="180"/>
      <c r="N95" s="180"/>
      <c r="O95" s="185"/>
      <c r="P95" s="183"/>
      <c r="Q95" s="183"/>
      <c r="R95" s="183"/>
      <c r="S95" s="183"/>
      <c r="T95" s="181"/>
      <c r="U95" s="176"/>
      <c r="V95" s="45" t="str">
        <f t="shared" si="8"/>
        <v/>
      </c>
      <c r="W95" s="73" t="str">
        <f t="shared" ca="1" si="13"/>
        <v/>
      </c>
      <c r="X95" s="186"/>
      <c r="Y95" s="178"/>
      <c r="Z95" s="111" t="str">
        <f t="shared" si="9"/>
        <v/>
      </c>
      <c r="AB95" s="115" t="str">
        <f>IFERROR(INDEX(tbFuncionarios[],MATCH(SMALL(tbFuncionarios[indice alfabetico],$B95),tbFuncionarios[indice alfabetico],0),3),"")</f>
        <v/>
      </c>
    </row>
    <row r="96" spans="2:28" ht="24.95" customHeight="1" x14ac:dyDescent="0.25">
      <c r="B96" s="74">
        <f t="shared" si="10"/>
        <v>89</v>
      </c>
      <c r="C96" s="170"/>
      <c r="D96" s="171"/>
      <c r="E96" s="180"/>
      <c r="F96" s="181"/>
      <c r="G96" s="40" t="str">
        <f t="shared" ca="1" si="11"/>
        <v/>
      </c>
      <c r="H96" s="41" t="str">
        <f t="shared" si="12"/>
        <v/>
      </c>
      <c r="I96" s="187"/>
      <c r="J96" s="183"/>
      <c r="K96" s="171"/>
      <c r="L96" s="184"/>
      <c r="M96" s="180"/>
      <c r="N96" s="180"/>
      <c r="O96" s="185"/>
      <c r="P96" s="183"/>
      <c r="Q96" s="183"/>
      <c r="R96" s="183"/>
      <c r="S96" s="183"/>
      <c r="T96" s="181"/>
      <c r="U96" s="176"/>
      <c r="V96" s="45" t="str">
        <f t="shared" si="8"/>
        <v/>
      </c>
      <c r="W96" s="73" t="str">
        <f t="shared" ca="1" si="13"/>
        <v/>
      </c>
      <c r="X96" s="186"/>
      <c r="Y96" s="178"/>
      <c r="Z96" s="111" t="str">
        <f t="shared" si="9"/>
        <v/>
      </c>
      <c r="AB96" s="115" t="str">
        <f>IFERROR(INDEX(tbFuncionarios[],MATCH(SMALL(tbFuncionarios[indice alfabetico],$B96),tbFuncionarios[indice alfabetico],0),3),"")</f>
        <v/>
      </c>
    </row>
    <row r="97" spans="2:28" ht="24.95" customHeight="1" x14ac:dyDescent="0.25">
      <c r="B97" s="74">
        <f t="shared" si="10"/>
        <v>90</v>
      </c>
      <c r="C97" s="170"/>
      <c r="D97" s="171"/>
      <c r="E97" s="180"/>
      <c r="F97" s="181"/>
      <c r="G97" s="40" t="str">
        <f t="shared" ca="1" si="11"/>
        <v/>
      </c>
      <c r="H97" s="41" t="str">
        <f t="shared" si="12"/>
        <v/>
      </c>
      <c r="I97" s="187"/>
      <c r="J97" s="183"/>
      <c r="K97" s="171"/>
      <c r="L97" s="184"/>
      <c r="M97" s="180"/>
      <c r="N97" s="180"/>
      <c r="O97" s="185"/>
      <c r="P97" s="183"/>
      <c r="Q97" s="183"/>
      <c r="R97" s="183"/>
      <c r="S97" s="183"/>
      <c r="T97" s="181"/>
      <c r="U97" s="176"/>
      <c r="V97" s="45" t="str">
        <f t="shared" si="8"/>
        <v/>
      </c>
      <c r="W97" s="73" t="str">
        <f t="shared" ca="1" si="13"/>
        <v/>
      </c>
      <c r="X97" s="186"/>
      <c r="Y97" s="178"/>
      <c r="Z97" s="111" t="str">
        <f t="shared" si="9"/>
        <v/>
      </c>
      <c r="AB97" s="115" t="str">
        <f>IFERROR(INDEX(tbFuncionarios[],MATCH(SMALL(tbFuncionarios[indice alfabetico],$B97),tbFuncionarios[indice alfabetico],0),3),"")</f>
        <v/>
      </c>
    </row>
    <row r="98" spans="2:28" ht="24.95" customHeight="1" x14ac:dyDescent="0.25">
      <c r="B98" s="74">
        <f t="shared" si="10"/>
        <v>91</v>
      </c>
      <c r="C98" s="170"/>
      <c r="D98" s="171"/>
      <c r="E98" s="180"/>
      <c r="F98" s="181"/>
      <c r="G98" s="40" t="str">
        <f t="shared" ca="1" si="11"/>
        <v/>
      </c>
      <c r="H98" s="41" t="str">
        <f t="shared" si="12"/>
        <v/>
      </c>
      <c r="I98" s="187"/>
      <c r="J98" s="183"/>
      <c r="K98" s="171"/>
      <c r="L98" s="184"/>
      <c r="M98" s="180"/>
      <c r="N98" s="180"/>
      <c r="O98" s="185"/>
      <c r="P98" s="183"/>
      <c r="Q98" s="183"/>
      <c r="R98" s="183"/>
      <c r="S98" s="183"/>
      <c r="T98" s="181"/>
      <c r="U98" s="176"/>
      <c r="V98" s="45" t="str">
        <f t="shared" si="8"/>
        <v/>
      </c>
      <c r="W98" s="73" t="str">
        <f t="shared" ca="1" si="13"/>
        <v/>
      </c>
      <c r="X98" s="186"/>
      <c r="Y98" s="178"/>
      <c r="Z98" s="111" t="str">
        <f t="shared" si="9"/>
        <v/>
      </c>
      <c r="AB98" s="115" t="str">
        <f>IFERROR(INDEX(tbFuncionarios[],MATCH(SMALL(tbFuncionarios[indice alfabetico],$B98),tbFuncionarios[indice alfabetico],0),3),"")</f>
        <v/>
      </c>
    </row>
    <row r="99" spans="2:28" ht="24.95" customHeight="1" x14ac:dyDescent="0.25">
      <c r="B99" s="74">
        <f t="shared" si="10"/>
        <v>92</v>
      </c>
      <c r="C99" s="170"/>
      <c r="D99" s="171"/>
      <c r="E99" s="180"/>
      <c r="F99" s="181"/>
      <c r="G99" s="40" t="str">
        <f t="shared" ca="1" si="11"/>
        <v/>
      </c>
      <c r="H99" s="41" t="str">
        <f t="shared" si="12"/>
        <v/>
      </c>
      <c r="I99" s="187"/>
      <c r="J99" s="183"/>
      <c r="K99" s="171"/>
      <c r="L99" s="184"/>
      <c r="M99" s="180"/>
      <c r="N99" s="180"/>
      <c r="O99" s="185"/>
      <c r="P99" s="183"/>
      <c r="Q99" s="183"/>
      <c r="R99" s="183"/>
      <c r="S99" s="183"/>
      <c r="T99" s="181"/>
      <c r="U99" s="176"/>
      <c r="V99" s="45" t="str">
        <f t="shared" si="8"/>
        <v/>
      </c>
      <c r="W99" s="73" t="str">
        <f t="shared" ca="1" si="13"/>
        <v/>
      </c>
      <c r="X99" s="186"/>
      <c r="Y99" s="178"/>
      <c r="Z99" s="111" t="str">
        <f t="shared" si="9"/>
        <v/>
      </c>
      <c r="AB99" s="115" t="str">
        <f>IFERROR(INDEX(tbFuncionarios[],MATCH(SMALL(tbFuncionarios[indice alfabetico],$B99),tbFuncionarios[indice alfabetico],0),3),"")</f>
        <v/>
      </c>
    </row>
    <row r="100" spans="2:28" ht="24.95" customHeight="1" x14ac:dyDescent="0.25">
      <c r="B100" s="74">
        <f t="shared" si="10"/>
        <v>93</v>
      </c>
      <c r="C100" s="170"/>
      <c r="D100" s="171"/>
      <c r="E100" s="180"/>
      <c r="F100" s="181"/>
      <c r="G100" s="40" t="str">
        <f t="shared" ca="1" si="11"/>
        <v/>
      </c>
      <c r="H100" s="41" t="str">
        <f t="shared" si="12"/>
        <v/>
      </c>
      <c r="I100" s="187"/>
      <c r="J100" s="183"/>
      <c r="K100" s="171"/>
      <c r="L100" s="184"/>
      <c r="M100" s="180"/>
      <c r="N100" s="180"/>
      <c r="O100" s="185"/>
      <c r="P100" s="183"/>
      <c r="Q100" s="183"/>
      <c r="R100" s="183"/>
      <c r="S100" s="183"/>
      <c r="T100" s="181"/>
      <c r="U100" s="176"/>
      <c r="V100" s="45" t="str">
        <f t="shared" si="8"/>
        <v/>
      </c>
      <c r="W100" s="73" t="str">
        <f t="shared" ca="1" si="13"/>
        <v/>
      </c>
      <c r="X100" s="186"/>
      <c r="Y100" s="178"/>
      <c r="Z100" s="111" t="str">
        <f t="shared" si="9"/>
        <v/>
      </c>
      <c r="AB100" s="115" t="str">
        <f>IFERROR(INDEX(tbFuncionarios[],MATCH(SMALL(tbFuncionarios[indice alfabetico],$B100),tbFuncionarios[indice alfabetico],0),3),"")</f>
        <v/>
      </c>
    </row>
    <row r="101" spans="2:28" ht="24.95" customHeight="1" x14ac:dyDescent="0.25">
      <c r="B101" s="74">
        <f t="shared" si="10"/>
        <v>94</v>
      </c>
      <c r="C101" s="170"/>
      <c r="D101" s="171"/>
      <c r="E101" s="180"/>
      <c r="F101" s="181"/>
      <c r="G101" s="40" t="str">
        <f t="shared" ca="1" si="11"/>
        <v/>
      </c>
      <c r="H101" s="41" t="str">
        <f t="shared" si="12"/>
        <v/>
      </c>
      <c r="I101" s="187"/>
      <c r="J101" s="183"/>
      <c r="K101" s="171"/>
      <c r="L101" s="184"/>
      <c r="M101" s="180"/>
      <c r="N101" s="180"/>
      <c r="O101" s="185"/>
      <c r="P101" s="183"/>
      <c r="Q101" s="183"/>
      <c r="R101" s="183"/>
      <c r="S101" s="183"/>
      <c r="T101" s="181"/>
      <c r="U101" s="176"/>
      <c r="V101" s="45" t="str">
        <f t="shared" si="8"/>
        <v/>
      </c>
      <c r="W101" s="73" t="str">
        <f t="shared" ca="1" si="13"/>
        <v/>
      </c>
      <c r="X101" s="186"/>
      <c r="Y101" s="178"/>
      <c r="Z101" s="111" t="str">
        <f t="shared" si="9"/>
        <v/>
      </c>
      <c r="AB101" s="115" t="str">
        <f>IFERROR(INDEX(tbFuncionarios[],MATCH(SMALL(tbFuncionarios[indice alfabetico],$B101),tbFuncionarios[indice alfabetico],0),3),"")</f>
        <v/>
      </c>
    </row>
    <row r="102" spans="2:28" ht="24.95" customHeight="1" x14ac:dyDescent="0.25">
      <c r="B102" s="74">
        <f t="shared" si="10"/>
        <v>95</v>
      </c>
      <c r="C102" s="170"/>
      <c r="D102" s="171"/>
      <c r="E102" s="180"/>
      <c r="F102" s="181"/>
      <c r="G102" s="40" t="str">
        <f t="shared" ca="1" si="11"/>
        <v/>
      </c>
      <c r="H102" s="41" t="str">
        <f t="shared" si="12"/>
        <v/>
      </c>
      <c r="I102" s="187"/>
      <c r="J102" s="183"/>
      <c r="K102" s="171"/>
      <c r="L102" s="184"/>
      <c r="M102" s="180"/>
      <c r="N102" s="180"/>
      <c r="O102" s="185"/>
      <c r="P102" s="183"/>
      <c r="Q102" s="183"/>
      <c r="R102" s="183"/>
      <c r="S102" s="183"/>
      <c r="T102" s="181"/>
      <c r="U102" s="176"/>
      <c r="V102" s="45" t="str">
        <f t="shared" si="8"/>
        <v/>
      </c>
      <c r="W102" s="73" t="str">
        <f t="shared" ca="1" si="13"/>
        <v/>
      </c>
      <c r="X102" s="186"/>
      <c r="Y102" s="178"/>
      <c r="Z102" s="111" t="str">
        <f t="shared" si="9"/>
        <v/>
      </c>
      <c r="AB102" s="115" t="str">
        <f>IFERROR(INDEX(tbFuncionarios[],MATCH(SMALL(tbFuncionarios[indice alfabetico],$B102),tbFuncionarios[indice alfabetico],0),3),"")</f>
        <v/>
      </c>
    </row>
    <row r="103" spans="2:28" ht="24.95" customHeight="1" x14ac:dyDescent="0.25">
      <c r="B103" s="74">
        <f t="shared" si="10"/>
        <v>96</v>
      </c>
      <c r="C103" s="170"/>
      <c r="D103" s="171"/>
      <c r="E103" s="180"/>
      <c r="F103" s="181"/>
      <c r="G103" s="40" t="str">
        <f t="shared" ca="1" si="11"/>
        <v/>
      </c>
      <c r="H103" s="41" t="str">
        <f t="shared" si="12"/>
        <v/>
      </c>
      <c r="I103" s="187"/>
      <c r="J103" s="183"/>
      <c r="K103" s="171"/>
      <c r="L103" s="184"/>
      <c r="M103" s="180"/>
      <c r="N103" s="180"/>
      <c r="O103" s="185"/>
      <c r="P103" s="183"/>
      <c r="Q103" s="183"/>
      <c r="R103" s="183"/>
      <c r="S103" s="183"/>
      <c r="T103" s="181"/>
      <c r="U103" s="176"/>
      <c r="V103" s="45" t="str">
        <f t="shared" si="8"/>
        <v/>
      </c>
      <c r="W103" s="73" t="str">
        <f t="shared" ca="1" si="13"/>
        <v/>
      </c>
      <c r="X103" s="186"/>
      <c r="Y103" s="178"/>
      <c r="Z103" s="111" t="str">
        <f t="shared" si="9"/>
        <v/>
      </c>
      <c r="AB103" s="115" t="str">
        <f>IFERROR(INDEX(tbFuncionarios[],MATCH(SMALL(tbFuncionarios[indice alfabetico],$B103),tbFuncionarios[indice alfabetico],0),3),"")</f>
        <v/>
      </c>
    </row>
    <row r="104" spans="2:28" ht="24.95" customHeight="1" x14ac:dyDescent="0.25">
      <c r="B104" s="74">
        <f t="shared" si="10"/>
        <v>97</v>
      </c>
      <c r="C104" s="170"/>
      <c r="D104" s="171"/>
      <c r="E104" s="180"/>
      <c r="F104" s="181"/>
      <c r="G104" s="40" t="str">
        <f t="shared" ca="1" si="11"/>
        <v/>
      </c>
      <c r="H104" s="41" t="str">
        <f t="shared" si="12"/>
        <v/>
      </c>
      <c r="I104" s="187"/>
      <c r="J104" s="183"/>
      <c r="K104" s="171"/>
      <c r="L104" s="184"/>
      <c r="M104" s="180"/>
      <c r="N104" s="180"/>
      <c r="O104" s="185"/>
      <c r="P104" s="183"/>
      <c r="Q104" s="183"/>
      <c r="R104" s="183"/>
      <c r="S104" s="183"/>
      <c r="T104" s="181"/>
      <c r="U104" s="176"/>
      <c r="V104" s="45" t="str">
        <f t="shared" ref="V104:V135" si="14">IFERROR(IF(T104="","",TEXT(T104,"MMMM")),"")</f>
        <v/>
      </c>
      <c r="W104" s="73" t="str">
        <f t="shared" ca="1" si="13"/>
        <v/>
      </c>
      <c r="X104" s="186"/>
      <c r="Y104" s="178"/>
      <c r="Z104" s="111" t="str">
        <f t="shared" ref="Z104:Z135" si="15">IF($D104="","",VLOOKUP(UPPER(LEFT($D104,1)),$AD$8:$AF$33,2,FALSE)+VLOOKUP(UPPER(RIGHT(LEFT($D104,SEARCH(" ",$D104)+1),1)),$AD$8:$AF$33,3,FALSE)+(ROW()/10000))</f>
        <v/>
      </c>
      <c r="AB104" s="115" t="str">
        <f>IFERROR(INDEX(tbFuncionarios[],MATCH(SMALL(tbFuncionarios[indice alfabetico],$B104),tbFuncionarios[indice alfabetico],0),3),"")</f>
        <v/>
      </c>
    </row>
    <row r="105" spans="2:28" ht="24.95" customHeight="1" x14ac:dyDescent="0.25">
      <c r="B105" s="74">
        <f t="shared" si="10"/>
        <v>98</v>
      </c>
      <c r="C105" s="170"/>
      <c r="D105" s="171"/>
      <c r="E105" s="180"/>
      <c r="F105" s="181"/>
      <c r="G105" s="40" t="str">
        <f t="shared" ca="1" si="11"/>
        <v/>
      </c>
      <c r="H105" s="41" t="str">
        <f t="shared" si="12"/>
        <v/>
      </c>
      <c r="I105" s="187"/>
      <c r="J105" s="183"/>
      <c r="K105" s="171"/>
      <c r="L105" s="184"/>
      <c r="M105" s="180"/>
      <c r="N105" s="180"/>
      <c r="O105" s="185"/>
      <c r="P105" s="183"/>
      <c r="Q105" s="183"/>
      <c r="R105" s="183"/>
      <c r="S105" s="183"/>
      <c r="T105" s="181"/>
      <c r="U105" s="176"/>
      <c r="V105" s="45" t="str">
        <f t="shared" si="14"/>
        <v/>
      </c>
      <c r="W105" s="73" t="str">
        <f t="shared" ca="1" si="13"/>
        <v/>
      </c>
      <c r="X105" s="186"/>
      <c r="Y105" s="178"/>
      <c r="Z105" s="111" t="str">
        <f t="shared" si="15"/>
        <v/>
      </c>
      <c r="AB105" s="115" t="str">
        <f>IFERROR(INDEX(tbFuncionarios[],MATCH(SMALL(tbFuncionarios[indice alfabetico],$B105),tbFuncionarios[indice alfabetico],0),3),"")</f>
        <v/>
      </c>
    </row>
    <row r="106" spans="2:28" ht="24.95" customHeight="1" x14ac:dyDescent="0.25">
      <c r="B106" s="74">
        <f t="shared" si="10"/>
        <v>99</v>
      </c>
      <c r="C106" s="170"/>
      <c r="D106" s="171"/>
      <c r="E106" s="180"/>
      <c r="F106" s="181"/>
      <c r="G106" s="40" t="str">
        <f t="shared" ca="1" si="11"/>
        <v/>
      </c>
      <c r="H106" s="41" t="str">
        <f t="shared" si="12"/>
        <v/>
      </c>
      <c r="I106" s="187"/>
      <c r="J106" s="183"/>
      <c r="K106" s="171"/>
      <c r="L106" s="184"/>
      <c r="M106" s="180"/>
      <c r="N106" s="180"/>
      <c r="O106" s="185"/>
      <c r="P106" s="183"/>
      <c r="Q106" s="183"/>
      <c r="R106" s="183"/>
      <c r="S106" s="183"/>
      <c r="T106" s="181"/>
      <c r="U106" s="176"/>
      <c r="V106" s="45" t="str">
        <f t="shared" si="14"/>
        <v/>
      </c>
      <c r="W106" s="73" t="str">
        <f t="shared" ca="1" si="13"/>
        <v/>
      </c>
      <c r="X106" s="186"/>
      <c r="Y106" s="178"/>
      <c r="Z106" s="111" t="str">
        <f t="shared" si="15"/>
        <v/>
      </c>
      <c r="AB106" s="115" t="str">
        <f>IFERROR(INDEX(tbFuncionarios[],MATCH(SMALL(tbFuncionarios[indice alfabetico],$B106),tbFuncionarios[indice alfabetico],0),3),"")</f>
        <v/>
      </c>
    </row>
    <row r="107" spans="2:28" ht="24.95" customHeight="1" x14ac:dyDescent="0.25">
      <c r="B107" s="74">
        <f t="shared" si="10"/>
        <v>100</v>
      </c>
      <c r="C107" s="170"/>
      <c r="D107" s="171"/>
      <c r="E107" s="180"/>
      <c r="F107" s="181"/>
      <c r="G107" s="40" t="str">
        <f t="shared" ca="1" si="11"/>
        <v/>
      </c>
      <c r="H107" s="41" t="str">
        <f t="shared" si="12"/>
        <v/>
      </c>
      <c r="I107" s="187"/>
      <c r="J107" s="183"/>
      <c r="K107" s="171"/>
      <c r="L107" s="184"/>
      <c r="M107" s="180"/>
      <c r="N107" s="180"/>
      <c r="O107" s="185"/>
      <c r="P107" s="183"/>
      <c r="Q107" s="183"/>
      <c r="R107" s="183"/>
      <c r="S107" s="183"/>
      <c r="T107" s="181"/>
      <c r="U107" s="176"/>
      <c r="V107" s="45" t="str">
        <f t="shared" si="14"/>
        <v/>
      </c>
      <c r="W107" s="73" t="str">
        <f t="shared" ca="1" si="13"/>
        <v/>
      </c>
      <c r="X107" s="186"/>
      <c r="Y107" s="178"/>
      <c r="Z107" s="111" t="str">
        <f t="shared" si="15"/>
        <v/>
      </c>
      <c r="AB107" s="115" t="str">
        <f>IFERROR(INDEX(tbFuncionarios[],MATCH(SMALL(tbFuncionarios[indice alfabetico],$B107),tbFuncionarios[indice alfabetico],0),3),"")</f>
        <v/>
      </c>
    </row>
    <row r="108" spans="2:28" ht="24.95" customHeight="1" x14ac:dyDescent="0.25">
      <c r="B108" s="74">
        <f t="shared" si="10"/>
        <v>101</v>
      </c>
      <c r="C108" s="170"/>
      <c r="D108" s="171"/>
      <c r="E108" s="180"/>
      <c r="F108" s="181"/>
      <c r="G108" s="40" t="str">
        <f t="shared" ca="1" si="11"/>
        <v/>
      </c>
      <c r="H108" s="41" t="str">
        <f t="shared" si="12"/>
        <v/>
      </c>
      <c r="I108" s="187"/>
      <c r="J108" s="183"/>
      <c r="K108" s="171"/>
      <c r="L108" s="184"/>
      <c r="M108" s="180"/>
      <c r="N108" s="180"/>
      <c r="O108" s="185"/>
      <c r="P108" s="183"/>
      <c r="Q108" s="183"/>
      <c r="R108" s="183"/>
      <c r="S108" s="183"/>
      <c r="T108" s="181"/>
      <c r="U108" s="176"/>
      <c r="V108" s="45" t="str">
        <f t="shared" si="14"/>
        <v/>
      </c>
      <c r="W108" s="73" t="str">
        <f t="shared" ca="1" si="13"/>
        <v/>
      </c>
      <c r="X108" s="186"/>
      <c r="Y108" s="178"/>
      <c r="Z108" s="111" t="str">
        <f t="shared" si="15"/>
        <v/>
      </c>
      <c r="AB108" s="115" t="str">
        <f>IFERROR(INDEX(tbFuncionarios[],MATCH(SMALL(tbFuncionarios[indice alfabetico],$B108),tbFuncionarios[indice alfabetico],0),3),"")</f>
        <v/>
      </c>
    </row>
    <row r="109" spans="2:28" ht="24.95" customHeight="1" x14ac:dyDescent="0.25">
      <c r="B109" s="74">
        <f t="shared" si="10"/>
        <v>102</v>
      </c>
      <c r="C109" s="170"/>
      <c r="D109" s="171"/>
      <c r="E109" s="180"/>
      <c r="F109" s="181"/>
      <c r="G109" s="40" t="str">
        <f t="shared" ca="1" si="11"/>
        <v/>
      </c>
      <c r="H109" s="41" t="str">
        <f t="shared" si="12"/>
        <v/>
      </c>
      <c r="I109" s="187"/>
      <c r="J109" s="183"/>
      <c r="K109" s="171"/>
      <c r="L109" s="184"/>
      <c r="M109" s="180"/>
      <c r="N109" s="180"/>
      <c r="O109" s="185"/>
      <c r="P109" s="183"/>
      <c r="Q109" s="183"/>
      <c r="R109" s="183"/>
      <c r="S109" s="183"/>
      <c r="T109" s="181"/>
      <c r="U109" s="176"/>
      <c r="V109" s="45" t="str">
        <f t="shared" si="14"/>
        <v/>
      </c>
      <c r="W109" s="73" t="str">
        <f t="shared" ca="1" si="13"/>
        <v/>
      </c>
      <c r="X109" s="186"/>
      <c r="Y109" s="178"/>
      <c r="Z109" s="111" t="str">
        <f t="shared" si="15"/>
        <v/>
      </c>
      <c r="AB109" s="115" t="str">
        <f>IFERROR(INDEX(tbFuncionarios[],MATCH(SMALL(tbFuncionarios[indice alfabetico],$B109),tbFuncionarios[indice alfabetico],0),3),"")</f>
        <v/>
      </c>
    </row>
    <row r="110" spans="2:28" ht="24.95" customHeight="1" x14ac:dyDescent="0.25">
      <c r="B110" s="74">
        <f t="shared" si="10"/>
        <v>103</v>
      </c>
      <c r="C110" s="170"/>
      <c r="D110" s="171"/>
      <c r="E110" s="180"/>
      <c r="F110" s="181"/>
      <c r="G110" s="40" t="str">
        <f t="shared" ca="1" si="11"/>
        <v/>
      </c>
      <c r="H110" s="41" t="str">
        <f t="shared" si="12"/>
        <v/>
      </c>
      <c r="I110" s="187"/>
      <c r="J110" s="183"/>
      <c r="K110" s="171"/>
      <c r="L110" s="184"/>
      <c r="M110" s="180"/>
      <c r="N110" s="180"/>
      <c r="O110" s="185"/>
      <c r="P110" s="183"/>
      <c r="Q110" s="183"/>
      <c r="R110" s="183"/>
      <c r="S110" s="183"/>
      <c r="T110" s="181"/>
      <c r="U110" s="176"/>
      <c r="V110" s="45" t="str">
        <f t="shared" si="14"/>
        <v/>
      </c>
      <c r="W110" s="73" t="str">
        <f t="shared" ca="1" si="13"/>
        <v/>
      </c>
      <c r="X110" s="186"/>
      <c r="Y110" s="178"/>
      <c r="Z110" s="111" t="str">
        <f t="shared" si="15"/>
        <v/>
      </c>
      <c r="AB110" s="115" t="str">
        <f>IFERROR(INDEX(tbFuncionarios[],MATCH(SMALL(tbFuncionarios[indice alfabetico],$B110),tbFuncionarios[indice alfabetico],0),3),"")</f>
        <v/>
      </c>
    </row>
    <row r="111" spans="2:28" ht="24.95" customHeight="1" x14ac:dyDescent="0.25">
      <c r="B111" s="74">
        <f t="shared" si="10"/>
        <v>104</v>
      </c>
      <c r="C111" s="170"/>
      <c r="D111" s="171"/>
      <c r="E111" s="180"/>
      <c r="F111" s="181"/>
      <c r="G111" s="40" t="str">
        <f t="shared" ca="1" si="11"/>
        <v/>
      </c>
      <c r="H111" s="41" t="str">
        <f t="shared" si="12"/>
        <v/>
      </c>
      <c r="I111" s="187"/>
      <c r="J111" s="183"/>
      <c r="K111" s="171"/>
      <c r="L111" s="184"/>
      <c r="M111" s="180"/>
      <c r="N111" s="180"/>
      <c r="O111" s="185"/>
      <c r="P111" s="183"/>
      <c r="Q111" s="183"/>
      <c r="R111" s="183"/>
      <c r="S111" s="183"/>
      <c r="T111" s="181"/>
      <c r="U111" s="176"/>
      <c r="V111" s="45" t="str">
        <f t="shared" si="14"/>
        <v/>
      </c>
      <c r="W111" s="73" t="str">
        <f t="shared" ca="1" si="13"/>
        <v/>
      </c>
      <c r="X111" s="186"/>
      <c r="Y111" s="178"/>
      <c r="Z111" s="111" t="str">
        <f t="shared" si="15"/>
        <v/>
      </c>
      <c r="AB111" s="115" t="str">
        <f>IFERROR(INDEX(tbFuncionarios[],MATCH(SMALL(tbFuncionarios[indice alfabetico],$B111),tbFuncionarios[indice alfabetico],0),3),"")</f>
        <v/>
      </c>
    </row>
    <row r="112" spans="2:28" ht="24.95" customHeight="1" x14ac:dyDescent="0.25">
      <c r="B112" s="74">
        <f t="shared" si="10"/>
        <v>105</v>
      </c>
      <c r="C112" s="170"/>
      <c r="D112" s="171"/>
      <c r="E112" s="180"/>
      <c r="F112" s="181"/>
      <c r="G112" s="40" t="str">
        <f t="shared" ca="1" si="11"/>
        <v/>
      </c>
      <c r="H112" s="41" t="str">
        <f t="shared" si="12"/>
        <v/>
      </c>
      <c r="I112" s="187"/>
      <c r="J112" s="183"/>
      <c r="K112" s="171"/>
      <c r="L112" s="184"/>
      <c r="M112" s="180"/>
      <c r="N112" s="180"/>
      <c r="O112" s="185"/>
      <c r="P112" s="183"/>
      <c r="Q112" s="183"/>
      <c r="R112" s="183"/>
      <c r="S112" s="183"/>
      <c r="T112" s="181"/>
      <c r="U112" s="176"/>
      <c r="V112" s="45" t="str">
        <f t="shared" si="14"/>
        <v/>
      </c>
      <c r="W112" s="73" t="str">
        <f t="shared" ca="1" si="13"/>
        <v/>
      </c>
      <c r="X112" s="186"/>
      <c r="Y112" s="178"/>
      <c r="Z112" s="111" t="str">
        <f t="shared" si="15"/>
        <v/>
      </c>
      <c r="AB112" s="115" t="str">
        <f>IFERROR(INDEX(tbFuncionarios[],MATCH(SMALL(tbFuncionarios[indice alfabetico],$B112),tbFuncionarios[indice alfabetico],0),3),"")</f>
        <v/>
      </c>
    </row>
    <row r="113" spans="2:28" ht="24.95" customHeight="1" x14ac:dyDescent="0.25">
      <c r="B113" s="74">
        <f t="shared" si="10"/>
        <v>106</v>
      </c>
      <c r="C113" s="170"/>
      <c r="D113" s="171"/>
      <c r="E113" s="180"/>
      <c r="F113" s="181"/>
      <c r="G113" s="40" t="str">
        <f t="shared" ca="1" si="11"/>
        <v/>
      </c>
      <c r="H113" s="41" t="str">
        <f t="shared" si="12"/>
        <v/>
      </c>
      <c r="I113" s="187"/>
      <c r="J113" s="183"/>
      <c r="K113" s="171"/>
      <c r="L113" s="184"/>
      <c r="M113" s="180"/>
      <c r="N113" s="180"/>
      <c r="O113" s="185"/>
      <c r="P113" s="183"/>
      <c r="Q113" s="183"/>
      <c r="R113" s="183"/>
      <c r="S113" s="183"/>
      <c r="T113" s="181"/>
      <c r="U113" s="176"/>
      <c r="V113" s="45" t="str">
        <f t="shared" si="14"/>
        <v/>
      </c>
      <c r="W113" s="73" t="str">
        <f t="shared" ca="1" si="13"/>
        <v/>
      </c>
      <c r="X113" s="186"/>
      <c r="Y113" s="178"/>
      <c r="Z113" s="111" t="str">
        <f t="shared" si="15"/>
        <v/>
      </c>
      <c r="AB113" s="115" t="str">
        <f>IFERROR(INDEX(tbFuncionarios[],MATCH(SMALL(tbFuncionarios[indice alfabetico],$B113),tbFuncionarios[indice alfabetico],0),3),"")</f>
        <v/>
      </c>
    </row>
    <row r="114" spans="2:28" ht="24.95" customHeight="1" x14ac:dyDescent="0.25">
      <c r="B114" s="74">
        <f t="shared" si="10"/>
        <v>107</v>
      </c>
      <c r="C114" s="170"/>
      <c r="D114" s="171"/>
      <c r="E114" s="180"/>
      <c r="F114" s="181"/>
      <c r="G114" s="40" t="str">
        <f t="shared" ca="1" si="11"/>
        <v/>
      </c>
      <c r="H114" s="41" t="str">
        <f t="shared" si="12"/>
        <v/>
      </c>
      <c r="I114" s="187"/>
      <c r="J114" s="183"/>
      <c r="K114" s="171"/>
      <c r="L114" s="184"/>
      <c r="M114" s="180"/>
      <c r="N114" s="180"/>
      <c r="O114" s="185"/>
      <c r="P114" s="183"/>
      <c r="Q114" s="183"/>
      <c r="R114" s="183"/>
      <c r="S114" s="183"/>
      <c r="T114" s="181"/>
      <c r="U114" s="176"/>
      <c r="V114" s="45" t="str">
        <f t="shared" si="14"/>
        <v/>
      </c>
      <c r="W114" s="73" t="str">
        <f t="shared" ca="1" si="13"/>
        <v/>
      </c>
      <c r="X114" s="186"/>
      <c r="Y114" s="178"/>
      <c r="Z114" s="111" t="str">
        <f t="shared" si="15"/>
        <v/>
      </c>
      <c r="AB114" s="115" t="str">
        <f>IFERROR(INDEX(tbFuncionarios[],MATCH(SMALL(tbFuncionarios[indice alfabetico],$B114),tbFuncionarios[indice alfabetico],0),3),"")</f>
        <v/>
      </c>
    </row>
    <row r="115" spans="2:28" ht="24.95" customHeight="1" x14ac:dyDescent="0.25">
      <c r="B115" s="74">
        <f t="shared" si="10"/>
        <v>108</v>
      </c>
      <c r="C115" s="170"/>
      <c r="D115" s="171"/>
      <c r="E115" s="180"/>
      <c r="F115" s="181"/>
      <c r="G115" s="40" t="str">
        <f t="shared" ca="1" si="11"/>
        <v/>
      </c>
      <c r="H115" s="41" t="str">
        <f t="shared" si="12"/>
        <v/>
      </c>
      <c r="I115" s="187"/>
      <c r="J115" s="183"/>
      <c r="K115" s="171"/>
      <c r="L115" s="184"/>
      <c r="M115" s="180"/>
      <c r="N115" s="180"/>
      <c r="O115" s="185"/>
      <c r="P115" s="183"/>
      <c r="Q115" s="183"/>
      <c r="R115" s="183"/>
      <c r="S115" s="183"/>
      <c r="T115" s="181"/>
      <c r="U115" s="176"/>
      <c r="V115" s="45" t="str">
        <f t="shared" si="14"/>
        <v/>
      </c>
      <c r="W115" s="73" t="str">
        <f t="shared" ca="1" si="13"/>
        <v/>
      </c>
      <c r="X115" s="186"/>
      <c r="Y115" s="178"/>
      <c r="Z115" s="111" t="str">
        <f t="shared" si="15"/>
        <v/>
      </c>
      <c r="AB115" s="115" t="str">
        <f>IFERROR(INDEX(tbFuncionarios[],MATCH(SMALL(tbFuncionarios[indice alfabetico],$B115),tbFuncionarios[indice alfabetico],0),3),"")</f>
        <v/>
      </c>
    </row>
    <row r="116" spans="2:28" ht="24.95" customHeight="1" x14ac:dyDescent="0.25">
      <c r="B116" s="74">
        <f t="shared" si="10"/>
        <v>109</v>
      </c>
      <c r="C116" s="170"/>
      <c r="D116" s="171"/>
      <c r="E116" s="180"/>
      <c r="F116" s="181"/>
      <c r="G116" s="40" t="str">
        <f t="shared" ca="1" si="11"/>
        <v/>
      </c>
      <c r="H116" s="41" t="str">
        <f t="shared" si="12"/>
        <v/>
      </c>
      <c r="I116" s="187"/>
      <c r="J116" s="183"/>
      <c r="K116" s="171"/>
      <c r="L116" s="184"/>
      <c r="M116" s="180"/>
      <c r="N116" s="180"/>
      <c r="O116" s="185"/>
      <c r="P116" s="183"/>
      <c r="Q116" s="183"/>
      <c r="R116" s="183"/>
      <c r="S116" s="183"/>
      <c r="T116" s="181"/>
      <c r="U116" s="176"/>
      <c r="V116" s="45" t="str">
        <f t="shared" si="14"/>
        <v/>
      </c>
      <c r="W116" s="73" t="str">
        <f t="shared" ca="1" si="13"/>
        <v/>
      </c>
      <c r="X116" s="186"/>
      <c r="Y116" s="178"/>
      <c r="Z116" s="111" t="str">
        <f t="shared" si="15"/>
        <v/>
      </c>
      <c r="AB116" s="115" t="str">
        <f>IFERROR(INDEX(tbFuncionarios[],MATCH(SMALL(tbFuncionarios[indice alfabetico],$B116),tbFuncionarios[indice alfabetico],0),3),"")</f>
        <v/>
      </c>
    </row>
    <row r="117" spans="2:28" ht="24.95" customHeight="1" x14ac:dyDescent="0.25">
      <c r="B117" s="74">
        <f t="shared" si="10"/>
        <v>110</v>
      </c>
      <c r="C117" s="170"/>
      <c r="D117" s="171"/>
      <c r="E117" s="180"/>
      <c r="F117" s="181"/>
      <c r="G117" s="40" t="str">
        <f t="shared" ca="1" si="11"/>
        <v/>
      </c>
      <c r="H117" s="41" t="str">
        <f t="shared" si="12"/>
        <v/>
      </c>
      <c r="I117" s="187"/>
      <c r="J117" s="183"/>
      <c r="K117" s="171"/>
      <c r="L117" s="184"/>
      <c r="M117" s="180"/>
      <c r="N117" s="180"/>
      <c r="O117" s="185"/>
      <c r="P117" s="183"/>
      <c r="Q117" s="183"/>
      <c r="R117" s="183"/>
      <c r="S117" s="183"/>
      <c r="T117" s="181"/>
      <c r="U117" s="176"/>
      <c r="V117" s="45" t="str">
        <f t="shared" si="14"/>
        <v/>
      </c>
      <c r="W117" s="73" t="str">
        <f t="shared" ca="1" si="13"/>
        <v/>
      </c>
      <c r="X117" s="186"/>
      <c r="Y117" s="178"/>
      <c r="Z117" s="111" t="str">
        <f t="shared" si="15"/>
        <v/>
      </c>
      <c r="AB117" s="115" t="str">
        <f>IFERROR(INDEX(tbFuncionarios[],MATCH(SMALL(tbFuncionarios[indice alfabetico],$B117),tbFuncionarios[indice alfabetico],0),3),"")</f>
        <v/>
      </c>
    </row>
    <row r="118" spans="2:28" ht="24.95" customHeight="1" x14ac:dyDescent="0.25">
      <c r="B118" s="74">
        <f t="shared" si="10"/>
        <v>111</v>
      </c>
      <c r="C118" s="170"/>
      <c r="D118" s="171"/>
      <c r="E118" s="180"/>
      <c r="F118" s="181"/>
      <c r="G118" s="40" t="str">
        <f t="shared" ca="1" si="11"/>
        <v/>
      </c>
      <c r="H118" s="41" t="str">
        <f t="shared" si="12"/>
        <v/>
      </c>
      <c r="I118" s="187"/>
      <c r="J118" s="183"/>
      <c r="K118" s="171"/>
      <c r="L118" s="184"/>
      <c r="M118" s="180"/>
      <c r="N118" s="180"/>
      <c r="O118" s="185"/>
      <c r="P118" s="183"/>
      <c r="Q118" s="183"/>
      <c r="R118" s="183"/>
      <c r="S118" s="183"/>
      <c r="T118" s="181"/>
      <c r="U118" s="176"/>
      <c r="V118" s="45" t="str">
        <f t="shared" si="14"/>
        <v/>
      </c>
      <c r="W118" s="73" t="str">
        <f t="shared" ca="1" si="13"/>
        <v/>
      </c>
      <c r="X118" s="186"/>
      <c r="Y118" s="178"/>
      <c r="Z118" s="111" t="str">
        <f t="shared" si="15"/>
        <v/>
      </c>
      <c r="AB118" s="115" t="str">
        <f>IFERROR(INDEX(tbFuncionarios[],MATCH(SMALL(tbFuncionarios[indice alfabetico],$B118),tbFuncionarios[indice alfabetico],0),3),"")</f>
        <v/>
      </c>
    </row>
    <row r="119" spans="2:28" ht="24.95" customHeight="1" x14ac:dyDescent="0.25">
      <c r="B119" s="74">
        <f t="shared" si="10"/>
        <v>112</v>
      </c>
      <c r="C119" s="170"/>
      <c r="D119" s="171"/>
      <c r="E119" s="180"/>
      <c r="F119" s="181"/>
      <c r="G119" s="40" t="str">
        <f t="shared" ca="1" si="11"/>
        <v/>
      </c>
      <c r="H119" s="41" t="str">
        <f t="shared" si="12"/>
        <v/>
      </c>
      <c r="I119" s="187"/>
      <c r="J119" s="183"/>
      <c r="K119" s="171"/>
      <c r="L119" s="184"/>
      <c r="M119" s="180"/>
      <c r="N119" s="180"/>
      <c r="O119" s="185"/>
      <c r="P119" s="183"/>
      <c r="Q119" s="183"/>
      <c r="R119" s="183"/>
      <c r="S119" s="183"/>
      <c r="T119" s="181"/>
      <c r="U119" s="176"/>
      <c r="V119" s="45" t="str">
        <f t="shared" si="14"/>
        <v/>
      </c>
      <c r="W119" s="73" t="str">
        <f t="shared" ca="1" si="13"/>
        <v/>
      </c>
      <c r="X119" s="186"/>
      <c r="Y119" s="178"/>
      <c r="Z119" s="111" t="str">
        <f t="shared" si="15"/>
        <v/>
      </c>
      <c r="AB119" s="115" t="str">
        <f>IFERROR(INDEX(tbFuncionarios[],MATCH(SMALL(tbFuncionarios[indice alfabetico],$B119),tbFuncionarios[indice alfabetico],0),3),"")</f>
        <v/>
      </c>
    </row>
    <row r="120" spans="2:28" ht="24.95" customHeight="1" x14ac:dyDescent="0.25">
      <c r="B120" s="74">
        <f t="shared" si="10"/>
        <v>113</v>
      </c>
      <c r="C120" s="170"/>
      <c r="D120" s="171"/>
      <c r="E120" s="180"/>
      <c r="F120" s="181"/>
      <c r="G120" s="40" t="str">
        <f t="shared" ca="1" si="11"/>
        <v/>
      </c>
      <c r="H120" s="41" t="str">
        <f t="shared" si="12"/>
        <v/>
      </c>
      <c r="I120" s="187"/>
      <c r="J120" s="183"/>
      <c r="K120" s="171"/>
      <c r="L120" s="184"/>
      <c r="M120" s="180"/>
      <c r="N120" s="180"/>
      <c r="O120" s="185"/>
      <c r="P120" s="183"/>
      <c r="Q120" s="183"/>
      <c r="R120" s="183"/>
      <c r="S120" s="183"/>
      <c r="T120" s="181"/>
      <c r="U120" s="176"/>
      <c r="V120" s="45" t="str">
        <f t="shared" si="14"/>
        <v/>
      </c>
      <c r="W120" s="73" t="str">
        <f t="shared" ca="1" si="13"/>
        <v/>
      </c>
      <c r="X120" s="186"/>
      <c r="Y120" s="178"/>
      <c r="Z120" s="111" t="str">
        <f t="shared" si="15"/>
        <v/>
      </c>
      <c r="AB120" s="115" t="str">
        <f>IFERROR(INDEX(tbFuncionarios[],MATCH(SMALL(tbFuncionarios[indice alfabetico],$B120),tbFuncionarios[indice alfabetico],0),3),"")</f>
        <v/>
      </c>
    </row>
    <row r="121" spans="2:28" ht="24.95" customHeight="1" x14ac:dyDescent="0.25">
      <c r="B121" s="74">
        <f t="shared" si="10"/>
        <v>114</v>
      </c>
      <c r="C121" s="170"/>
      <c r="D121" s="171"/>
      <c r="E121" s="180"/>
      <c r="F121" s="181"/>
      <c r="G121" s="40" t="str">
        <f t="shared" ca="1" si="11"/>
        <v/>
      </c>
      <c r="H121" s="41" t="str">
        <f t="shared" si="12"/>
        <v/>
      </c>
      <c r="I121" s="187"/>
      <c r="J121" s="183"/>
      <c r="K121" s="171"/>
      <c r="L121" s="184"/>
      <c r="M121" s="180"/>
      <c r="N121" s="180"/>
      <c r="O121" s="185"/>
      <c r="P121" s="183"/>
      <c r="Q121" s="183"/>
      <c r="R121" s="183"/>
      <c r="S121" s="183"/>
      <c r="T121" s="181"/>
      <c r="U121" s="176"/>
      <c r="V121" s="45" t="str">
        <f t="shared" si="14"/>
        <v/>
      </c>
      <c r="W121" s="73" t="str">
        <f t="shared" ca="1" si="13"/>
        <v/>
      </c>
      <c r="X121" s="186"/>
      <c r="Y121" s="178"/>
      <c r="Z121" s="111" t="str">
        <f t="shared" si="15"/>
        <v/>
      </c>
      <c r="AB121" s="115" t="str">
        <f>IFERROR(INDEX(tbFuncionarios[],MATCH(SMALL(tbFuncionarios[indice alfabetico],$B121),tbFuncionarios[indice alfabetico],0),3),"")</f>
        <v/>
      </c>
    </row>
    <row r="122" spans="2:28" ht="24.95" customHeight="1" x14ac:dyDescent="0.25">
      <c r="B122" s="74">
        <f t="shared" si="10"/>
        <v>115</v>
      </c>
      <c r="C122" s="170"/>
      <c r="D122" s="171"/>
      <c r="E122" s="180"/>
      <c r="F122" s="181"/>
      <c r="G122" s="40" t="str">
        <f t="shared" ca="1" si="11"/>
        <v/>
      </c>
      <c r="H122" s="41" t="str">
        <f t="shared" si="12"/>
        <v/>
      </c>
      <c r="I122" s="187"/>
      <c r="J122" s="183"/>
      <c r="K122" s="171"/>
      <c r="L122" s="184"/>
      <c r="M122" s="180"/>
      <c r="N122" s="180"/>
      <c r="O122" s="185"/>
      <c r="P122" s="183"/>
      <c r="Q122" s="183"/>
      <c r="R122" s="183"/>
      <c r="S122" s="183"/>
      <c r="T122" s="181"/>
      <c r="U122" s="176"/>
      <c r="V122" s="45" t="str">
        <f t="shared" si="14"/>
        <v/>
      </c>
      <c r="W122" s="73" t="str">
        <f t="shared" ca="1" si="13"/>
        <v/>
      </c>
      <c r="X122" s="186"/>
      <c r="Y122" s="178"/>
      <c r="Z122" s="111" t="str">
        <f t="shared" si="15"/>
        <v/>
      </c>
      <c r="AB122" s="115" t="str">
        <f>IFERROR(INDEX(tbFuncionarios[],MATCH(SMALL(tbFuncionarios[indice alfabetico],$B122),tbFuncionarios[indice alfabetico],0),3),"")</f>
        <v/>
      </c>
    </row>
    <row r="123" spans="2:28" ht="24.95" customHeight="1" x14ac:dyDescent="0.25">
      <c r="B123" s="74">
        <f t="shared" si="10"/>
        <v>116</v>
      </c>
      <c r="C123" s="170"/>
      <c r="D123" s="171"/>
      <c r="E123" s="180"/>
      <c r="F123" s="181"/>
      <c r="G123" s="40" t="str">
        <f t="shared" ca="1" si="11"/>
        <v/>
      </c>
      <c r="H123" s="41" t="str">
        <f t="shared" si="12"/>
        <v/>
      </c>
      <c r="I123" s="187"/>
      <c r="J123" s="183"/>
      <c r="K123" s="171"/>
      <c r="L123" s="184"/>
      <c r="M123" s="180"/>
      <c r="N123" s="180"/>
      <c r="O123" s="185"/>
      <c r="P123" s="183"/>
      <c r="Q123" s="183"/>
      <c r="R123" s="183"/>
      <c r="S123" s="183"/>
      <c r="T123" s="181"/>
      <c r="U123" s="176"/>
      <c r="V123" s="45" t="str">
        <f t="shared" si="14"/>
        <v/>
      </c>
      <c r="W123" s="73" t="str">
        <f t="shared" ca="1" si="13"/>
        <v/>
      </c>
      <c r="X123" s="186"/>
      <c r="Y123" s="178"/>
      <c r="Z123" s="111" t="str">
        <f t="shared" si="15"/>
        <v/>
      </c>
      <c r="AB123" s="115" t="str">
        <f>IFERROR(INDEX(tbFuncionarios[],MATCH(SMALL(tbFuncionarios[indice alfabetico],$B123),tbFuncionarios[indice alfabetico],0),3),"")</f>
        <v/>
      </c>
    </row>
    <row r="124" spans="2:28" ht="24.95" customHeight="1" x14ac:dyDescent="0.25">
      <c r="B124" s="74">
        <f t="shared" si="10"/>
        <v>117</v>
      </c>
      <c r="C124" s="170"/>
      <c r="D124" s="171"/>
      <c r="E124" s="180"/>
      <c r="F124" s="181"/>
      <c r="G124" s="40" t="str">
        <f t="shared" ca="1" si="11"/>
        <v/>
      </c>
      <c r="H124" s="41" t="str">
        <f t="shared" si="12"/>
        <v/>
      </c>
      <c r="I124" s="187"/>
      <c r="J124" s="183"/>
      <c r="K124" s="171"/>
      <c r="L124" s="184"/>
      <c r="M124" s="180"/>
      <c r="N124" s="180"/>
      <c r="O124" s="185"/>
      <c r="P124" s="183"/>
      <c r="Q124" s="183"/>
      <c r="R124" s="183"/>
      <c r="S124" s="183"/>
      <c r="T124" s="181"/>
      <c r="U124" s="176"/>
      <c r="V124" s="45" t="str">
        <f t="shared" si="14"/>
        <v/>
      </c>
      <c r="W124" s="73" t="str">
        <f t="shared" ca="1" si="13"/>
        <v/>
      </c>
      <c r="X124" s="186"/>
      <c r="Y124" s="178"/>
      <c r="Z124" s="111" t="str">
        <f t="shared" si="15"/>
        <v/>
      </c>
      <c r="AB124" s="115" t="str">
        <f>IFERROR(INDEX(tbFuncionarios[],MATCH(SMALL(tbFuncionarios[indice alfabetico],$B124),tbFuncionarios[indice alfabetico],0),3),"")</f>
        <v/>
      </c>
    </row>
    <row r="125" spans="2:28" ht="24.95" customHeight="1" x14ac:dyDescent="0.25">
      <c r="B125" s="74">
        <f t="shared" si="10"/>
        <v>118</v>
      </c>
      <c r="C125" s="170"/>
      <c r="D125" s="171"/>
      <c r="E125" s="180"/>
      <c r="F125" s="181"/>
      <c r="G125" s="40" t="str">
        <f t="shared" ca="1" si="11"/>
        <v/>
      </c>
      <c r="H125" s="41" t="str">
        <f t="shared" si="12"/>
        <v/>
      </c>
      <c r="I125" s="187"/>
      <c r="J125" s="183"/>
      <c r="K125" s="171"/>
      <c r="L125" s="184"/>
      <c r="M125" s="180"/>
      <c r="N125" s="180"/>
      <c r="O125" s="185"/>
      <c r="P125" s="183"/>
      <c r="Q125" s="183"/>
      <c r="R125" s="183"/>
      <c r="S125" s="183"/>
      <c r="T125" s="181"/>
      <c r="U125" s="176"/>
      <c r="V125" s="45" t="str">
        <f t="shared" si="14"/>
        <v/>
      </c>
      <c r="W125" s="73" t="str">
        <f t="shared" ca="1" si="13"/>
        <v/>
      </c>
      <c r="X125" s="186"/>
      <c r="Y125" s="178"/>
      <c r="Z125" s="111" t="str">
        <f t="shared" si="15"/>
        <v/>
      </c>
      <c r="AB125" s="115" t="str">
        <f>IFERROR(INDEX(tbFuncionarios[],MATCH(SMALL(tbFuncionarios[indice alfabetico],$B125),tbFuncionarios[indice alfabetico],0),3),"")</f>
        <v/>
      </c>
    </row>
    <row r="126" spans="2:28" ht="24.95" customHeight="1" x14ac:dyDescent="0.25">
      <c r="B126" s="74">
        <f t="shared" si="10"/>
        <v>119</v>
      </c>
      <c r="C126" s="170"/>
      <c r="D126" s="171"/>
      <c r="E126" s="180"/>
      <c r="F126" s="181"/>
      <c r="G126" s="40" t="str">
        <f t="shared" ca="1" si="11"/>
        <v/>
      </c>
      <c r="H126" s="41" t="str">
        <f t="shared" si="12"/>
        <v/>
      </c>
      <c r="I126" s="187"/>
      <c r="J126" s="183"/>
      <c r="K126" s="171"/>
      <c r="L126" s="184"/>
      <c r="M126" s="180"/>
      <c r="N126" s="180"/>
      <c r="O126" s="185"/>
      <c r="P126" s="183"/>
      <c r="Q126" s="183"/>
      <c r="R126" s="183"/>
      <c r="S126" s="183"/>
      <c r="T126" s="181"/>
      <c r="U126" s="176"/>
      <c r="V126" s="45" t="str">
        <f t="shared" si="14"/>
        <v/>
      </c>
      <c r="W126" s="73" t="str">
        <f t="shared" ca="1" si="13"/>
        <v/>
      </c>
      <c r="X126" s="186"/>
      <c r="Y126" s="178"/>
      <c r="Z126" s="111" t="str">
        <f t="shared" si="15"/>
        <v/>
      </c>
      <c r="AB126" s="115" t="str">
        <f>IFERROR(INDEX(tbFuncionarios[],MATCH(SMALL(tbFuncionarios[indice alfabetico],$B126),tbFuncionarios[indice alfabetico],0),3),"")</f>
        <v/>
      </c>
    </row>
    <row r="127" spans="2:28" ht="24.95" customHeight="1" x14ac:dyDescent="0.25">
      <c r="B127" s="74">
        <f t="shared" si="10"/>
        <v>120</v>
      </c>
      <c r="C127" s="170"/>
      <c r="D127" s="171"/>
      <c r="E127" s="180"/>
      <c r="F127" s="181"/>
      <c r="G127" s="40" t="str">
        <f t="shared" ca="1" si="11"/>
        <v/>
      </c>
      <c r="H127" s="41" t="str">
        <f t="shared" si="12"/>
        <v/>
      </c>
      <c r="I127" s="187"/>
      <c r="J127" s="183"/>
      <c r="K127" s="171"/>
      <c r="L127" s="184"/>
      <c r="M127" s="180"/>
      <c r="N127" s="180"/>
      <c r="O127" s="185"/>
      <c r="P127" s="183"/>
      <c r="Q127" s="183"/>
      <c r="R127" s="183"/>
      <c r="S127" s="183"/>
      <c r="T127" s="181"/>
      <c r="U127" s="176"/>
      <c r="V127" s="45" t="str">
        <f t="shared" si="14"/>
        <v/>
      </c>
      <c r="W127" s="73" t="str">
        <f t="shared" ca="1" si="13"/>
        <v/>
      </c>
      <c r="X127" s="186"/>
      <c r="Y127" s="178"/>
      <c r="Z127" s="111" t="str">
        <f t="shared" si="15"/>
        <v/>
      </c>
      <c r="AB127" s="115" t="str">
        <f>IFERROR(INDEX(tbFuncionarios[],MATCH(SMALL(tbFuncionarios[indice alfabetico],$B127),tbFuncionarios[indice alfabetico],0),3),"")</f>
        <v/>
      </c>
    </row>
    <row r="128" spans="2:28" ht="24.95" customHeight="1" x14ac:dyDescent="0.25">
      <c r="B128" s="74">
        <f t="shared" si="10"/>
        <v>121</v>
      </c>
      <c r="C128" s="170"/>
      <c r="D128" s="171"/>
      <c r="E128" s="180"/>
      <c r="F128" s="181"/>
      <c r="G128" s="40" t="str">
        <f t="shared" ca="1" si="11"/>
        <v/>
      </c>
      <c r="H128" s="41" t="str">
        <f t="shared" si="12"/>
        <v/>
      </c>
      <c r="I128" s="187"/>
      <c r="J128" s="183"/>
      <c r="K128" s="171"/>
      <c r="L128" s="184"/>
      <c r="M128" s="180"/>
      <c r="N128" s="180"/>
      <c r="O128" s="185"/>
      <c r="P128" s="183"/>
      <c r="Q128" s="183"/>
      <c r="R128" s="183"/>
      <c r="S128" s="183"/>
      <c r="T128" s="181"/>
      <c r="U128" s="176"/>
      <c r="V128" s="45" t="str">
        <f t="shared" si="14"/>
        <v/>
      </c>
      <c r="W128" s="73" t="str">
        <f t="shared" ca="1" si="13"/>
        <v/>
      </c>
      <c r="X128" s="186"/>
      <c r="Y128" s="178"/>
      <c r="Z128" s="111" t="str">
        <f t="shared" si="15"/>
        <v/>
      </c>
      <c r="AB128" s="115" t="str">
        <f>IFERROR(INDEX(tbFuncionarios[],MATCH(SMALL(tbFuncionarios[indice alfabetico],$B128),tbFuncionarios[indice alfabetico],0),3),"")</f>
        <v/>
      </c>
    </row>
    <row r="129" spans="2:28" ht="24.95" customHeight="1" x14ac:dyDescent="0.25">
      <c r="B129" s="74">
        <f t="shared" si="10"/>
        <v>122</v>
      </c>
      <c r="C129" s="170"/>
      <c r="D129" s="171"/>
      <c r="E129" s="180"/>
      <c r="F129" s="181"/>
      <c r="G129" s="40" t="str">
        <f t="shared" ca="1" si="11"/>
        <v/>
      </c>
      <c r="H129" s="41" t="str">
        <f t="shared" si="12"/>
        <v/>
      </c>
      <c r="I129" s="187"/>
      <c r="J129" s="183"/>
      <c r="K129" s="171"/>
      <c r="L129" s="184"/>
      <c r="M129" s="180"/>
      <c r="N129" s="180"/>
      <c r="O129" s="185"/>
      <c r="P129" s="183"/>
      <c r="Q129" s="183"/>
      <c r="R129" s="183"/>
      <c r="S129" s="183"/>
      <c r="T129" s="181"/>
      <c r="U129" s="176"/>
      <c r="V129" s="45" t="str">
        <f t="shared" si="14"/>
        <v/>
      </c>
      <c r="W129" s="73" t="str">
        <f t="shared" ca="1" si="13"/>
        <v/>
      </c>
      <c r="X129" s="186"/>
      <c r="Y129" s="178"/>
      <c r="Z129" s="111" t="str">
        <f t="shared" si="15"/>
        <v/>
      </c>
      <c r="AB129" s="115" t="str">
        <f>IFERROR(INDEX(tbFuncionarios[],MATCH(SMALL(tbFuncionarios[indice alfabetico],$B129),tbFuncionarios[indice alfabetico],0),3),"")</f>
        <v/>
      </c>
    </row>
    <row r="130" spans="2:28" ht="24.95" customHeight="1" x14ac:dyDescent="0.25">
      <c r="B130" s="74">
        <f t="shared" si="10"/>
        <v>123</v>
      </c>
      <c r="C130" s="170"/>
      <c r="D130" s="171"/>
      <c r="E130" s="180"/>
      <c r="F130" s="181"/>
      <c r="G130" s="40" t="str">
        <f t="shared" ca="1" si="11"/>
        <v/>
      </c>
      <c r="H130" s="41" t="str">
        <f t="shared" si="12"/>
        <v/>
      </c>
      <c r="I130" s="187"/>
      <c r="J130" s="183"/>
      <c r="K130" s="171"/>
      <c r="L130" s="184"/>
      <c r="M130" s="180"/>
      <c r="N130" s="180"/>
      <c r="O130" s="185"/>
      <c r="P130" s="183"/>
      <c r="Q130" s="183"/>
      <c r="R130" s="183"/>
      <c r="S130" s="183"/>
      <c r="T130" s="181"/>
      <c r="U130" s="176"/>
      <c r="V130" s="45" t="str">
        <f t="shared" si="14"/>
        <v/>
      </c>
      <c r="W130" s="73" t="str">
        <f t="shared" ca="1" si="13"/>
        <v/>
      </c>
      <c r="X130" s="186"/>
      <c r="Y130" s="178"/>
      <c r="Z130" s="111" t="str">
        <f t="shared" si="15"/>
        <v/>
      </c>
      <c r="AB130" s="115" t="str">
        <f>IFERROR(INDEX(tbFuncionarios[],MATCH(SMALL(tbFuncionarios[indice alfabetico],$B130),tbFuncionarios[indice alfabetico],0),3),"")</f>
        <v/>
      </c>
    </row>
    <row r="131" spans="2:28" ht="24.95" customHeight="1" x14ac:dyDescent="0.25">
      <c r="B131" s="74">
        <f t="shared" si="10"/>
        <v>124</v>
      </c>
      <c r="C131" s="170"/>
      <c r="D131" s="171"/>
      <c r="E131" s="180"/>
      <c r="F131" s="181"/>
      <c r="G131" s="40" t="str">
        <f t="shared" ca="1" si="11"/>
        <v/>
      </c>
      <c r="H131" s="41" t="str">
        <f t="shared" si="12"/>
        <v/>
      </c>
      <c r="I131" s="187"/>
      <c r="J131" s="183"/>
      <c r="K131" s="171"/>
      <c r="L131" s="184"/>
      <c r="M131" s="180"/>
      <c r="N131" s="180"/>
      <c r="O131" s="185"/>
      <c r="P131" s="183"/>
      <c r="Q131" s="183"/>
      <c r="R131" s="183"/>
      <c r="S131" s="183"/>
      <c r="T131" s="181"/>
      <c r="U131" s="176"/>
      <c r="V131" s="45" t="str">
        <f t="shared" si="14"/>
        <v/>
      </c>
      <c r="W131" s="73" t="str">
        <f t="shared" ca="1" si="13"/>
        <v/>
      </c>
      <c r="X131" s="186"/>
      <c r="Y131" s="178"/>
      <c r="Z131" s="111" t="str">
        <f t="shared" si="15"/>
        <v/>
      </c>
      <c r="AB131" s="115" t="str">
        <f>IFERROR(INDEX(tbFuncionarios[],MATCH(SMALL(tbFuncionarios[indice alfabetico],$B131),tbFuncionarios[indice alfabetico],0),3),"")</f>
        <v/>
      </c>
    </row>
    <row r="132" spans="2:28" ht="24.95" customHeight="1" x14ac:dyDescent="0.25">
      <c r="B132" s="74">
        <f t="shared" si="10"/>
        <v>125</v>
      </c>
      <c r="C132" s="170"/>
      <c r="D132" s="171"/>
      <c r="E132" s="180"/>
      <c r="F132" s="181"/>
      <c r="G132" s="40" t="str">
        <f t="shared" ca="1" si="11"/>
        <v/>
      </c>
      <c r="H132" s="41" t="str">
        <f t="shared" si="12"/>
        <v/>
      </c>
      <c r="I132" s="187"/>
      <c r="J132" s="183"/>
      <c r="K132" s="171"/>
      <c r="L132" s="184"/>
      <c r="M132" s="180"/>
      <c r="N132" s="180"/>
      <c r="O132" s="185"/>
      <c r="P132" s="183"/>
      <c r="Q132" s="183"/>
      <c r="R132" s="183"/>
      <c r="S132" s="183"/>
      <c r="T132" s="181"/>
      <c r="U132" s="176"/>
      <c r="V132" s="45" t="str">
        <f t="shared" si="14"/>
        <v/>
      </c>
      <c r="W132" s="73" t="str">
        <f t="shared" ca="1" si="13"/>
        <v/>
      </c>
      <c r="X132" s="186"/>
      <c r="Y132" s="178"/>
      <c r="Z132" s="111" t="str">
        <f t="shared" si="15"/>
        <v/>
      </c>
      <c r="AB132" s="115" t="str">
        <f>IFERROR(INDEX(tbFuncionarios[],MATCH(SMALL(tbFuncionarios[indice alfabetico],$B132),tbFuncionarios[indice alfabetico],0),3),"")</f>
        <v/>
      </c>
    </row>
    <row r="133" spans="2:28" ht="24.95" customHeight="1" x14ac:dyDescent="0.25">
      <c r="B133" s="74">
        <f t="shared" si="10"/>
        <v>126</v>
      </c>
      <c r="C133" s="170"/>
      <c r="D133" s="171"/>
      <c r="E133" s="180"/>
      <c r="F133" s="181"/>
      <c r="G133" s="40" t="str">
        <f t="shared" ca="1" si="11"/>
        <v/>
      </c>
      <c r="H133" s="41" t="str">
        <f t="shared" si="12"/>
        <v/>
      </c>
      <c r="I133" s="187"/>
      <c r="J133" s="183"/>
      <c r="K133" s="171"/>
      <c r="L133" s="184"/>
      <c r="M133" s="180"/>
      <c r="N133" s="180"/>
      <c r="O133" s="185"/>
      <c r="P133" s="183"/>
      <c r="Q133" s="183"/>
      <c r="R133" s="183"/>
      <c r="S133" s="183"/>
      <c r="T133" s="181"/>
      <c r="U133" s="176"/>
      <c r="V133" s="45" t="str">
        <f t="shared" si="14"/>
        <v/>
      </c>
      <c r="W133" s="73" t="str">
        <f t="shared" ca="1" si="13"/>
        <v/>
      </c>
      <c r="X133" s="186"/>
      <c r="Y133" s="178"/>
      <c r="Z133" s="111" t="str">
        <f t="shared" si="15"/>
        <v/>
      </c>
      <c r="AB133" s="115" t="str">
        <f>IFERROR(INDEX(tbFuncionarios[],MATCH(SMALL(tbFuncionarios[indice alfabetico],$B133),tbFuncionarios[indice alfabetico],0),3),"")</f>
        <v/>
      </c>
    </row>
    <row r="134" spans="2:28" ht="24.95" customHeight="1" x14ac:dyDescent="0.25">
      <c r="B134" s="74">
        <f t="shared" si="10"/>
        <v>127</v>
      </c>
      <c r="C134" s="170"/>
      <c r="D134" s="171"/>
      <c r="E134" s="180"/>
      <c r="F134" s="181"/>
      <c r="G134" s="40" t="str">
        <f t="shared" ca="1" si="11"/>
        <v/>
      </c>
      <c r="H134" s="41" t="str">
        <f t="shared" si="12"/>
        <v/>
      </c>
      <c r="I134" s="187"/>
      <c r="J134" s="183"/>
      <c r="K134" s="171"/>
      <c r="L134" s="184"/>
      <c r="M134" s="180"/>
      <c r="N134" s="180"/>
      <c r="O134" s="185"/>
      <c r="P134" s="183"/>
      <c r="Q134" s="183"/>
      <c r="R134" s="183"/>
      <c r="S134" s="183"/>
      <c r="T134" s="181"/>
      <c r="U134" s="176"/>
      <c r="V134" s="45" t="str">
        <f t="shared" si="14"/>
        <v/>
      </c>
      <c r="W134" s="73" t="str">
        <f t="shared" ca="1" si="13"/>
        <v/>
      </c>
      <c r="X134" s="186"/>
      <c r="Y134" s="178"/>
      <c r="Z134" s="111" t="str">
        <f t="shared" si="15"/>
        <v/>
      </c>
      <c r="AB134" s="115" t="str">
        <f>IFERROR(INDEX(tbFuncionarios[],MATCH(SMALL(tbFuncionarios[indice alfabetico],$B134),tbFuncionarios[indice alfabetico],0),3),"")</f>
        <v/>
      </c>
    </row>
    <row r="135" spans="2:28" ht="24.95" customHeight="1" x14ac:dyDescent="0.25">
      <c r="B135" s="74">
        <f t="shared" si="10"/>
        <v>128</v>
      </c>
      <c r="C135" s="170"/>
      <c r="D135" s="171"/>
      <c r="E135" s="180"/>
      <c r="F135" s="181"/>
      <c r="G135" s="40" t="str">
        <f t="shared" ca="1" si="11"/>
        <v/>
      </c>
      <c r="H135" s="41" t="str">
        <f t="shared" si="12"/>
        <v/>
      </c>
      <c r="I135" s="187"/>
      <c r="J135" s="183"/>
      <c r="K135" s="171"/>
      <c r="L135" s="184"/>
      <c r="M135" s="180"/>
      <c r="N135" s="180"/>
      <c r="O135" s="185"/>
      <c r="P135" s="183"/>
      <c r="Q135" s="183"/>
      <c r="R135" s="183"/>
      <c r="S135" s="183"/>
      <c r="T135" s="181"/>
      <c r="U135" s="176"/>
      <c r="V135" s="45" t="str">
        <f t="shared" si="14"/>
        <v/>
      </c>
      <c r="W135" s="73" t="str">
        <f t="shared" ca="1" si="13"/>
        <v/>
      </c>
      <c r="X135" s="186"/>
      <c r="Y135" s="178"/>
      <c r="Z135" s="111" t="str">
        <f t="shared" si="15"/>
        <v/>
      </c>
      <c r="AB135" s="115" t="str">
        <f>IFERROR(INDEX(tbFuncionarios[],MATCH(SMALL(tbFuncionarios[indice alfabetico],$B135),tbFuncionarios[indice alfabetico],0),3),"")</f>
        <v/>
      </c>
    </row>
    <row r="136" spans="2:28" ht="24.95" customHeight="1" x14ac:dyDescent="0.25">
      <c r="B136" s="74">
        <f t="shared" si="10"/>
        <v>129</v>
      </c>
      <c r="C136" s="170"/>
      <c r="D136" s="171"/>
      <c r="E136" s="180"/>
      <c r="F136" s="181"/>
      <c r="G136" s="40" t="str">
        <f t="shared" ca="1" si="11"/>
        <v/>
      </c>
      <c r="H136" s="41" t="str">
        <f t="shared" si="12"/>
        <v/>
      </c>
      <c r="I136" s="187"/>
      <c r="J136" s="183"/>
      <c r="K136" s="171"/>
      <c r="L136" s="184"/>
      <c r="M136" s="180"/>
      <c r="N136" s="180"/>
      <c r="O136" s="185"/>
      <c r="P136" s="183"/>
      <c r="Q136" s="183"/>
      <c r="R136" s="183"/>
      <c r="S136" s="183"/>
      <c r="T136" s="181"/>
      <c r="U136" s="176"/>
      <c r="V136" s="45" t="str">
        <f t="shared" ref="V136:V167" si="16">IFERROR(IF(T136="","",TEXT(T136,"MMMM")),"")</f>
        <v/>
      </c>
      <c r="W136" s="73" t="str">
        <f t="shared" ca="1" si="13"/>
        <v/>
      </c>
      <c r="X136" s="186"/>
      <c r="Y136" s="178"/>
      <c r="Z136" s="111" t="str">
        <f t="shared" ref="Z136:Z167" si="17">IF($D136="","",VLOOKUP(UPPER(LEFT($D136,1)),$AD$8:$AF$33,2,FALSE)+VLOOKUP(UPPER(RIGHT(LEFT($D136,SEARCH(" ",$D136)+1),1)),$AD$8:$AF$33,3,FALSE)+(ROW()/10000))</f>
        <v/>
      </c>
      <c r="AB136" s="115" t="str">
        <f>IFERROR(INDEX(tbFuncionarios[],MATCH(SMALL(tbFuncionarios[indice alfabetico],$B136),tbFuncionarios[indice alfabetico],0),3),"")</f>
        <v/>
      </c>
    </row>
    <row r="137" spans="2:28" ht="24.95" customHeight="1" x14ac:dyDescent="0.25">
      <c r="B137" s="74">
        <f t="shared" ref="B137:B200" si="18">IF(ISNUMBER(B136),B136+1,1)</f>
        <v>130</v>
      </c>
      <c r="C137" s="170"/>
      <c r="D137" s="171"/>
      <c r="E137" s="180"/>
      <c r="F137" s="181"/>
      <c r="G137" s="40" t="str">
        <f t="shared" ref="G137:G200" ca="1" si="19">IFERROR(IF(F137="","",YEAR(TODAY())-YEAR(F137)),"")</f>
        <v/>
      </c>
      <c r="H137" s="41" t="str">
        <f t="shared" ref="H137:H200" si="20">IFERROR(IF(F137="","",TEXT(F137,"MMMM")),"")</f>
        <v/>
      </c>
      <c r="I137" s="187"/>
      <c r="J137" s="183"/>
      <c r="K137" s="171"/>
      <c r="L137" s="184"/>
      <c r="M137" s="180"/>
      <c r="N137" s="180"/>
      <c r="O137" s="185"/>
      <c r="P137" s="183"/>
      <c r="Q137" s="183"/>
      <c r="R137" s="183"/>
      <c r="S137" s="183"/>
      <c r="T137" s="181"/>
      <c r="U137" s="176"/>
      <c r="V137" s="45" t="str">
        <f t="shared" si="16"/>
        <v/>
      </c>
      <c r="W137" s="73" t="str">
        <f t="shared" ref="W137:W200" ca="1" si="21">IFERROR(IF(T137="","",IF(U137="",ROUND(((TODAY()-T137)/365),1),ROUND(((U137-T137)/365),1))),"")</f>
        <v/>
      </c>
      <c r="X137" s="186"/>
      <c r="Y137" s="178"/>
      <c r="Z137" s="111" t="str">
        <f t="shared" si="17"/>
        <v/>
      </c>
      <c r="AB137" s="115" t="str">
        <f>IFERROR(INDEX(tbFuncionarios[],MATCH(SMALL(tbFuncionarios[indice alfabetico],$B137),tbFuncionarios[indice alfabetico],0),3),"")</f>
        <v/>
      </c>
    </row>
    <row r="138" spans="2:28" ht="24.95" customHeight="1" x14ac:dyDescent="0.25">
      <c r="B138" s="74">
        <f t="shared" si="18"/>
        <v>131</v>
      </c>
      <c r="C138" s="170"/>
      <c r="D138" s="171"/>
      <c r="E138" s="180"/>
      <c r="F138" s="181"/>
      <c r="G138" s="40" t="str">
        <f t="shared" ca="1" si="19"/>
        <v/>
      </c>
      <c r="H138" s="41" t="str">
        <f t="shared" si="20"/>
        <v/>
      </c>
      <c r="I138" s="187"/>
      <c r="J138" s="183"/>
      <c r="K138" s="171"/>
      <c r="L138" s="184"/>
      <c r="M138" s="180"/>
      <c r="N138" s="180"/>
      <c r="O138" s="185"/>
      <c r="P138" s="183"/>
      <c r="Q138" s="183"/>
      <c r="R138" s="183"/>
      <c r="S138" s="183"/>
      <c r="T138" s="181"/>
      <c r="U138" s="176"/>
      <c r="V138" s="45" t="str">
        <f t="shared" si="16"/>
        <v/>
      </c>
      <c r="W138" s="73" t="str">
        <f t="shared" ca="1" si="21"/>
        <v/>
      </c>
      <c r="X138" s="186"/>
      <c r="Y138" s="178"/>
      <c r="Z138" s="111" t="str">
        <f t="shared" si="17"/>
        <v/>
      </c>
      <c r="AB138" s="115" t="str">
        <f>IFERROR(INDEX(tbFuncionarios[],MATCH(SMALL(tbFuncionarios[indice alfabetico],$B138),tbFuncionarios[indice alfabetico],0),3),"")</f>
        <v/>
      </c>
    </row>
    <row r="139" spans="2:28" ht="24.95" customHeight="1" x14ac:dyDescent="0.25">
      <c r="B139" s="74">
        <f t="shared" si="18"/>
        <v>132</v>
      </c>
      <c r="C139" s="170"/>
      <c r="D139" s="171"/>
      <c r="E139" s="180"/>
      <c r="F139" s="181"/>
      <c r="G139" s="40" t="str">
        <f t="shared" ca="1" si="19"/>
        <v/>
      </c>
      <c r="H139" s="41" t="str">
        <f t="shared" si="20"/>
        <v/>
      </c>
      <c r="I139" s="187"/>
      <c r="J139" s="183"/>
      <c r="K139" s="171"/>
      <c r="L139" s="184"/>
      <c r="M139" s="180"/>
      <c r="N139" s="180"/>
      <c r="O139" s="185"/>
      <c r="P139" s="183"/>
      <c r="Q139" s="183"/>
      <c r="R139" s="183"/>
      <c r="S139" s="183"/>
      <c r="T139" s="181"/>
      <c r="U139" s="176"/>
      <c r="V139" s="45" t="str">
        <f t="shared" si="16"/>
        <v/>
      </c>
      <c r="W139" s="73" t="str">
        <f t="shared" ca="1" si="21"/>
        <v/>
      </c>
      <c r="X139" s="186"/>
      <c r="Y139" s="178"/>
      <c r="Z139" s="111" t="str">
        <f t="shared" si="17"/>
        <v/>
      </c>
      <c r="AB139" s="115" t="str">
        <f>IFERROR(INDEX(tbFuncionarios[],MATCH(SMALL(tbFuncionarios[indice alfabetico],$B139),tbFuncionarios[indice alfabetico],0),3),"")</f>
        <v/>
      </c>
    </row>
    <row r="140" spans="2:28" ht="24.95" customHeight="1" x14ac:dyDescent="0.25">
      <c r="B140" s="74">
        <f t="shared" si="18"/>
        <v>133</v>
      </c>
      <c r="C140" s="170"/>
      <c r="D140" s="171"/>
      <c r="E140" s="180"/>
      <c r="F140" s="181"/>
      <c r="G140" s="40" t="str">
        <f t="shared" ca="1" si="19"/>
        <v/>
      </c>
      <c r="H140" s="41" t="str">
        <f t="shared" si="20"/>
        <v/>
      </c>
      <c r="I140" s="187"/>
      <c r="J140" s="183"/>
      <c r="K140" s="171"/>
      <c r="L140" s="184"/>
      <c r="M140" s="180"/>
      <c r="N140" s="180"/>
      <c r="O140" s="185"/>
      <c r="P140" s="183"/>
      <c r="Q140" s="183"/>
      <c r="R140" s="183"/>
      <c r="S140" s="183"/>
      <c r="T140" s="181"/>
      <c r="U140" s="176"/>
      <c r="V140" s="45" t="str">
        <f t="shared" si="16"/>
        <v/>
      </c>
      <c r="W140" s="73" t="str">
        <f t="shared" ca="1" si="21"/>
        <v/>
      </c>
      <c r="X140" s="186"/>
      <c r="Y140" s="178"/>
      <c r="Z140" s="111" t="str">
        <f t="shared" si="17"/>
        <v/>
      </c>
      <c r="AB140" s="115" t="str">
        <f>IFERROR(INDEX(tbFuncionarios[],MATCH(SMALL(tbFuncionarios[indice alfabetico],$B140),tbFuncionarios[indice alfabetico],0),3),"")</f>
        <v/>
      </c>
    </row>
    <row r="141" spans="2:28" ht="24.95" customHeight="1" x14ac:dyDescent="0.25">
      <c r="B141" s="74">
        <f t="shared" si="18"/>
        <v>134</v>
      </c>
      <c r="C141" s="170"/>
      <c r="D141" s="171"/>
      <c r="E141" s="180"/>
      <c r="F141" s="181"/>
      <c r="G141" s="40" t="str">
        <f t="shared" ca="1" si="19"/>
        <v/>
      </c>
      <c r="H141" s="41" t="str">
        <f t="shared" si="20"/>
        <v/>
      </c>
      <c r="I141" s="187"/>
      <c r="J141" s="183"/>
      <c r="K141" s="171"/>
      <c r="L141" s="184"/>
      <c r="M141" s="180"/>
      <c r="N141" s="180"/>
      <c r="O141" s="185"/>
      <c r="P141" s="183"/>
      <c r="Q141" s="183"/>
      <c r="R141" s="183"/>
      <c r="S141" s="183"/>
      <c r="T141" s="181"/>
      <c r="U141" s="176"/>
      <c r="V141" s="45" t="str">
        <f t="shared" si="16"/>
        <v/>
      </c>
      <c r="W141" s="73" t="str">
        <f t="shared" ca="1" si="21"/>
        <v/>
      </c>
      <c r="X141" s="186"/>
      <c r="Y141" s="178"/>
      <c r="Z141" s="111" t="str">
        <f t="shared" si="17"/>
        <v/>
      </c>
      <c r="AB141" s="115" t="str">
        <f>IFERROR(INDEX(tbFuncionarios[],MATCH(SMALL(tbFuncionarios[indice alfabetico],$B141),tbFuncionarios[indice alfabetico],0),3),"")</f>
        <v/>
      </c>
    </row>
    <row r="142" spans="2:28" ht="24.95" customHeight="1" x14ac:dyDescent="0.25">
      <c r="B142" s="74">
        <f t="shared" si="18"/>
        <v>135</v>
      </c>
      <c r="C142" s="170"/>
      <c r="D142" s="171"/>
      <c r="E142" s="180"/>
      <c r="F142" s="181"/>
      <c r="G142" s="40" t="str">
        <f t="shared" ca="1" si="19"/>
        <v/>
      </c>
      <c r="H142" s="41" t="str">
        <f t="shared" si="20"/>
        <v/>
      </c>
      <c r="I142" s="187"/>
      <c r="J142" s="183"/>
      <c r="K142" s="171"/>
      <c r="L142" s="184"/>
      <c r="M142" s="180"/>
      <c r="N142" s="180"/>
      <c r="O142" s="185"/>
      <c r="P142" s="183"/>
      <c r="Q142" s="183"/>
      <c r="R142" s="183"/>
      <c r="S142" s="183"/>
      <c r="T142" s="181"/>
      <c r="U142" s="176"/>
      <c r="V142" s="45" t="str">
        <f t="shared" si="16"/>
        <v/>
      </c>
      <c r="W142" s="73" t="str">
        <f t="shared" ca="1" si="21"/>
        <v/>
      </c>
      <c r="X142" s="186"/>
      <c r="Y142" s="178"/>
      <c r="Z142" s="111" t="str">
        <f t="shared" si="17"/>
        <v/>
      </c>
      <c r="AB142" s="115" t="str">
        <f>IFERROR(INDEX(tbFuncionarios[],MATCH(SMALL(tbFuncionarios[indice alfabetico],$B142),tbFuncionarios[indice alfabetico],0),3),"")</f>
        <v/>
      </c>
    </row>
    <row r="143" spans="2:28" ht="24.95" customHeight="1" x14ac:dyDescent="0.25">
      <c r="B143" s="74">
        <f t="shared" si="18"/>
        <v>136</v>
      </c>
      <c r="C143" s="170"/>
      <c r="D143" s="171"/>
      <c r="E143" s="180"/>
      <c r="F143" s="181"/>
      <c r="G143" s="40" t="str">
        <f t="shared" ca="1" si="19"/>
        <v/>
      </c>
      <c r="H143" s="41" t="str">
        <f t="shared" si="20"/>
        <v/>
      </c>
      <c r="I143" s="187"/>
      <c r="J143" s="183"/>
      <c r="K143" s="171"/>
      <c r="L143" s="184"/>
      <c r="M143" s="180"/>
      <c r="N143" s="180"/>
      <c r="O143" s="185"/>
      <c r="P143" s="183"/>
      <c r="Q143" s="183"/>
      <c r="R143" s="183"/>
      <c r="S143" s="183"/>
      <c r="T143" s="181"/>
      <c r="U143" s="176"/>
      <c r="V143" s="45" t="str">
        <f t="shared" si="16"/>
        <v/>
      </c>
      <c r="W143" s="73" t="str">
        <f t="shared" ca="1" si="21"/>
        <v/>
      </c>
      <c r="X143" s="186"/>
      <c r="Y143" s="178"/>
      <c r="Z143" s="111" t="str">
        <f t="shared" si="17"/>
        <v/>
      </c>
      <c r="AB143" s="115" t="str">
        <f>IFERROR(INDEX(tbFuncionarios[],MATCH(SMALL(tbFuncionarios[indice alfabetico],$B143),tbFuncionarios[indice alfabetico],0),3),"")</f>
        <v/>
      </c>
    </row>
    <row r="144" spans="2:28" ht="24.95" customHeight="1" x14ac:dyDescent="0.25">
      <c r="B144" s="74">
        <f t="shared" si="18"/>
        <v>137</v>
      </c>
      <c r="C144" s="170"/>
      <c r="D144" s="171"/>
      <c r="E144" s="180"/>
      <c r="F144" s="181"/>
      <c r="G144" s="40" t="str">
        <f t="shared" ca="1" si="19"/>
        <v/>
      </c>
      <c r="H144" s="41" t="str">
        <f t="shared" si="20"/>
        <v/>
      </c>
      <c r="I144" s="187"/>
      <c r="J144" s="183"/>
      <c r="K144" s="171"/>
      <c r="L144" s="184"/>
      <c r="M144" s="180"/>
      <c r="N144" s="180"/>
      <c r="O144" s="185"/>
      <c r="P144" s="183"/>
      <c r="Q144" s="183"/>
      <c r="R144" s="183"/>
      <c r="S144" s="183"/>
      <c r="T144" s="181"/>
      <c r="U144" s="176"/>
      <c r="V144" s="45" t="str">
        <f t="shared" si="16"/>
        <v/>
      </c>
      <c r="W144" s="73" t="str">
        <f t="shared" ca="1" si="21"/>
        <v/>
      </c>
      <c r="X144" s="186"/>
      <c r="Y144" s="178"/>
      <c r="Z144" s="111" t="str">
        <f t="shared" si="17"/>
        <v/>
      </c>
      <c r="AB144" s="115" t="str">
        <f>IFERROR(INDEX(tbFuncionarios[],MATCH(SMALL(tbFuncionarios[indice alfabetico],$B144),tbFuncionarios[indice alfabetico],0),3),"")</f>
        <v/>
      </c>
    </row>
    <row r="145" spans="2:28" ht="24.95" customHeight="1" x14ac:dyDescent="0.25">
      <c r="B145" s="74">
        <f t="shared" si="18"/>
        <v>138</v>
      </c>
      <c r="C145" s="170"/>
      <c r="D145" s="171"/>
      <c r="E145" s="180"/>
      <c r="F145" s="181"/>
      <c r="G145" s="40" t="str">
        <f t="shared" ca="1" si="19"/>
        <v/>
      </c>
      <c r="H145" s="41" t="str">
        <f t="shared" si="20"/>
        <v/>
      </c>
      <c r="I145" s="187"/>
      <c r="J145" s="183"/>
      <c r="K145" s="171"/>
      <c r="L145" s="184"/>
      <c r="M145" s="180"/>
      <c r="N145" s="180"/>
      <c r="O145" s="185"/>
      <c r="P145" s="183"/>
      <c r="Q145" s="183"/>
      <c r="R145" s="183"/>
      <c r="S145" s="183"/>
      <c r="T145" s="181"/>
      <c r="U145" s="176"/>
      <c r="V145" s="45" t="str">
        <f t="shared" si="16"/>
        <v/>
      </c>
      <c r="W145" s="73" t="str">
        <f t="shared" ca="1" si="21"/>
        <v/>
      </c>
      <c r="X145" s="186"/>
      <c r="Y145" s="178"/>
      <c r="Z145" s="111" t="str">
        <f t="shared" si="17"/>
        <v/>
      </c>
      <c r="AB145" s="115" t="str">
        <f>IFERROR(INDEX(tbFuncionarios[],MATCH(SMALL(tbFuncionarios[indice alfabetico],$B145),tbFuncionarios[indice alfabetico],0),3),"")</f>
        <v/>
      </c>
    </row>
    <row r="146" spans="2:28" ht="24.95" customHeight="1" x14ac:dyDescent="0.25">
      <c r="B146" s="74">
        <f t="shared" si="18"/>
        <v>139</v>
      </c>
      <c r="C146" s="170"/>
      <c r="D146" s="171"/>
      <c r="E146" s="180"/>
      <c r="F146" s="181"/>
      <c r="G146" s="40" t="str">
        <f t="shared" ca="1" si="19"/>
        <v/>
      </c>
      <c r="H146" s="41" t="str">
        <f t="shared" si="20"/>
        <v/>
      </c>
      <c r="I146" s="187"/>
      <c r="J146" s="183"/>
      <c r="K146" s="171"/>
      <c r="L146" s="184"/>
      <c r="M146" s="180"/>
      <c r="N146" s="180"/>
      <c r="O146" s="185"/>
      <c r="P146" s="183"/>
      <c r="Q146" s="183"/>
      <c r="R146" s="183"/>
      <c r="S146" s="183"/>
      <c r="T146" s="181"/>
      <c r="U146" s="176"/>
      <c r="V146" s="45" t="str">
        <f t="shared" si="16"/>
        <v/>
      </c>
      <c r="W146" s="73" t="str">
        <f t="shared" ca="1" si="21"/>
        <v/>
      </c>
      <c r="X146" s="186"/>
      <c r="Y146" s="178"/>
      <c r="Z146" s="111" t="str">
        <f t="shared" si="17"/>
        <v/>
      </c>
      <c r="AB146" s="115" t="str">
        <f>IFERROR(INDEX(tbFuncionarios[],MATCH(SMALL(tbFuncionarios[indice alfabetico],$B146),tbFuncionarios[indice alfabetico],0),3),"")</f>
        <v/>
      </c>
    </row>
    <row r="147" spans="2:28" ht="24.95" customHeight="1" x14ac:dyDescent="0.25">
      <c r="B147" s="74">
        <f t="shared" si="18"/>
        <v>140</v>
      </c>
      <c r="C147" s="170"/>
      <c r="D147" s="171"/>
      <c r="E147" s="180"/>
      <c r="F147" s="181"/>
      <c r="G147" s="40" t="str">
        <f t="shared" ca="1" si="19"/>
        <v/>
      </c>
      <c r="H147" s="41" t="str">
        <f t="shared" si="20"/>
        <v/>
      </c>
      <c r="I147" s="187"/>
      <c r="J147" s="183"/>
      <c r="K147" s="171"/>
      <c r="L147" s="184"/>
      <c r="M147" s="180"/>
      <c r="N147" s="180"/>
      <c r="O147" s="185"/>
      <c r="P147" s="183"/>
      <c r="Q147" s="183"/>
      <c r="R147" s="183"/>
      <c r="S147" s="183"/>
      <c r="T147" s="181"/>
      <c r="U147" s="176"/>
      <c r="V147" s="45" t="str">
        <f t="shared" si="16"/>
        <v/>
      </c>
      <c r="W147" s="73" t="str">
        <f t="shared" ca="1" si="21"/>
        <v/>
      </c>
      <c r="X147" s="186"/>
      <c r="Y147" s="178"/>
      <c r="Z147" s="111" t="str">
        <f t="shared" si="17"/>
        <v/>
      </c>
      <c r="AB147" s="115" t="str">
        <f>IFERROR(INDEX(tbFuncionarios[],MATCH(SMALL(tbFuncionarios[indice alfabetico],$B147),tbFuncionarios[indice alfabetico],0),3),"")</f>
        <v/>
      </c>
    </row>
    <row r="148" spans="2:28" ht="24.95" customHeight="1" x14ac:dyDescent="0.25">
      <c r="B148" s="74">
        <f t="shared" si="18"/>
        <v>141</v>
      </c>
      <c r="C148" s="170"/>
      <c r="D148" s="171"/>
      <c r="E148" s="180"/>
      <c r="F148" s="181"/>
      <c r="G148" s="40" t="str">
        <f t="shared" ca="1" si="19"/>
        <v/>
      </c>
      <c r="H148" s="41" t="str">
        <f t="shared" si="20"/>
        <v/>
      </c>
      <c r="I148" s="187"/>
      <c r="J148" s="183"/>
      <c r="K148" s="171"/>
      <c r="L148" s="184"/>
      <c r="M148" s="180"/>
      <c r="N148" s="180"/>
      <c r="O148" s="185"/>
      <c r="P148" s="183"/>
      <c r="Q148" s="183"/>
      <c r="R148" s="183"/>
      <c r="S148" s="183"/>
      <c r="T148" s="181"/>
      <c r="U148" s="176"/>
      <c r="V148" s="45" t="str">
        <f t="shared" si="16"/>
        <v/>
      </c>
      <c r="W148" s="73" t="str">
        <f t="shared" ca="1" si="21"/>
        <v/>
      </c>
      <c r="X148" s="186"/>
      <c r="Y148" s="178"/>
      <c r="Z148" s="111" t="str">
        <f t="shared" si="17"/>
        <v/>
      </c>
      <c r="AB148" s="115" t="str">
        <f>IFERROR(INDEX(tbFuncionarios[],MATCH(SMALL(tbFuncionarios[indice alfabetico],$B148),tbFuncionarios[indice alfabetico],0),3),"")</f>
        <v/>
      </c>
    </row>
    <row r="149" spans="2:28" ht="24.95" customHeight="1" x14ac:dyDescent="0.25">
      <c r="B149" s="74">
        <f t="shared" si="18"/>
        <v>142</v>
      </c>
      <c r="C149" s="170"/>
      <c r="D149" s="171"/>
      <c r="E149" s="180"/>
      <c r="F149" s="181"/>
      <c r="G149" s="40" t="str">
        <f t="shared" ca="1" si="19"/>
        <v/>
      </c>
      <c r="H149" s="41" t="str">
        <f t="shared" si="20"/>
        <v/>
      </c>
      <c r="I149" s="187"/>
      <c r="J149" s="183"/>
      <c r="K149" s="171"/>
      <c r="L149" s="184"/>
      <c r="M149" s="180"/>
      <c r="N149" s="180"/>
      <c r="O149" s="185"/>
      <c r="P149" s="183"/>
      <c r="Q149" s="183"/>
      <c r="R149" s="183"/>
      <c r="S149" s="183"/>
      <c r="T149" s="181"/>
      <c r="U149" s="176"/>
      <c r="V149" s="45" t="str">
        <f t="shared" si="16"/>
        <v/>
      </c>
      <c r="W149" s="73" t="str">
        <f t="shared" ca="1" si="21"/>
        <v/>
      </c>
      <c r="X149" s="186"/>
      <c r="Y149" s="178"/>
      <c r="Z149" s="111" t="str">
        <f t="shared" si="17"/>
        <v/>
      </c>
      <c r="AB149" s="115" t="str">
        <f>IFERROR(INDEX(tbFuncionarios[],MATCH(SMALL(tbFuncionarios[indice alfabetico],$B149),tbFuncionarios[indice alfabetico],0),3),"")</f>
        <v/>
      </c>
    </row>
    <row r="150" spans="2:28" ht="24.95" customHeight="1" x14ac:dyDescent="0.25">
      <c r="B150" s="74">
        <f t="shared" si="18"/>
        <v>143</v>
      </c>
      <c r="C150" s="170"/>
      <c r="D150" s="171"/>
      <c r="E150" s="180"/>
      <c r="F150" s="181"/>
      <c r="G150" s="40" t="str">
        <f t="shared" ca="1" si="19"/>
        <v/>
      </c>
      <c r="H150" s="41" t="str">
        <f t="shared" si="20"/>
        <v/>
      </c>
      <c r="I150" s="187"/>
      <c r="J150" s="183"/>
      <c r="K150" s="171"/>
      <c r="L150" s="184"/>
      <c r="M150" s="180"/>
      <c r="N150" s="180"/>
      <c r="O150" s="185"/>
      <c r="P150" s="183"/>
      <c r="Q150" s="183"/>
      <c r="R150" s="183"/>
      <c r="S150" s="183"/>
      <c r="T150" s="181"/>
      <c r="U150" s="176"/>
      <c r="V150" s="45" t="str">
        <f t="shared" si="16"/>
        <v/>
      </c>
      <c r="W150" s="73" t="str">
        <f t="shared" ca="1" si="21"/>
        <v/>
      </c>
      <c r="X150" s="186"/>
      <c r="Y150" s="178"/>
      <c r="Z150" s="111" t="str">
        <f t="shared" si="17"/>
        <v/>
      </c>
      <c r="AB150" s="115" t="str">
        <f>IFERROR(INDEX(tbFuncionarios[],MATCH(SMALL(tbFuncionarios[indice alfabetico],$B150),tbFuncionarios[indice alfabetico],0),3),"")</f>
        <v/>
      </c>
    </row>
    <row r="151" spans="2:28" ht="24.95" customHeight="1" x14ac:dyDescent="0.25">
      <c r="B151" s="74">
        <f t="shared" si="18"/>
        <v>144</v>
      </c>
      <c r="C151" s="170"/>
      <c r="D151" s="171"/>
      <c r="E151" s="180"/>
      <c r="F151" s="181"/>
      <c r="G151" s="40" t="str">
        <f t="shared" ca="1" si="19"/>
        <v/>
      </c>
      <c r="H151" s="41" t="str">
        <f t="shared" si="20"/>
        <v/>
      </c>
      <c r="I151" s="187"/>
      <c r="J151" s="183"/>
      <c r="K151" s="171"/>
      <c r="L151" s="184"/>
      <c r="M151" s="180"/>
      <c r="N151" s="180"/>
      <c r="O151" s="185"/>
      <c r="P151" s="183"/>
      <c r="Q151" s="183"/>
      <c r="R151" s="183"/>
      <c r="S151" s="183"/>
      <c r="T151" s="181"/>
      <c r="U151" s="176"/>
      <c r="V151" s="45" t="str">
        <f t="shared" si="16"/>
        <v/>
      </c>
      <c r="W151" s="73" t="str">
        <f t="shared" ca="1" si="21"/>
        <v/>
      </c>
      <c r="X151" s="186"/>
      <c r="Y151" s="178"/>
      <c r="Z151" s="111" t="str">
        <f t="shared" si="17"/>
        <v/>
      </c>
      <c r="AB151" s="115" t="str">
        <f>IFERROR(INDEX(tbFuncionarios[],MATCH(SMALL(tbFuncionarios[indice alfabetico],$B151),tbFuncionarios[indice alfabetico],0),3),"")</f>
        <v/>
      </c>
    </row>
    <row r="152" spans="2:28" ht="24.95" customHeight="1" x14ac:dyDescent="0.25">
      <c r="B152" s="74">
        <f t="shared" si="18"/>
        <v>145</v>
      </c>
      <c r="C152" s="170"/>
      <c r="D152" s="171"/>
      <c r="E152" s="180"/>
      <c r="F152" s="181"/>
      <c r="G152" s="40" t="str">
        <f t="shared" ca="1" si="19"/>
        <v/>
      </c>
      <c r="H152" s="41" t="str">
        <f t="shared" si="20"/>
        <v/>
      </c>
      <c r="I152" s="187"/>
      <c r="J152" s="183"/>
      <c r="K152" s="171"/>
      <c r="L152" s="184"/>
      <c r="M152" s="180"/>
      <c r="N152" s="180"/>
      <c r="O152" s="185"/>
      <c r="P152" s="183"/>
      <c r="Q152" s="183"/>
      <c r="R152" s="183"/>
      <c r="S152" s="183"/>
      <c r="T152" s="181"/>
      <c r="U152" s="176"/>
      <c r="V152" s="45" t="str">
        <f t="shared" si="16"/>
        <v/>
      </c>
      <c r="W152" s="73" t="str">
        <f t="shared" ca="1" si="21"/>
        <v/>
      </c>
      <c r="X152" s="186"/>
      <c r="Y152" s="178"/>
      <c r="Z152" s="111" t="str">
        <f t="shared" si="17"/>
        <v/>
      </c>
      <c r="AB152" s="115" t="str">
        <f>IFERROR(INDEX(tbFuncionarios[],MATCH(SMALL(tbFuncionarios[indice alfabetico],$B152),tbFuncionarios[indice alfabetico],0),3),"")</f>
        <v/>
      </c>
    </row>
    <row r="153" spans="2:28" ht="24.95" customHeight="1" x14ac:dyDescent="0.25">
      <c r="B153" s="74">
        <f t="shared" si="18"/>
        <v>146</v>
      </c>
      <c r="C153" s="170"/>
      <c r="D153" s="171"/>
      <c r="E153" s="180"/>
      <c r="F153" s="181"/>
      <c r="G153" s="40" t="str">
        <f t="shared" ca="1" si="19"/>
        <v/>
      </c>
      <c r="H153" s="41" t="str">
        <f t="shared" si="20"/>
        <v/>
      </c>
      <c r="I153" s="187"/>
      <c r="J153" s="183"/>
      <c r="K153" s="171"/>
      <c r="L153" s="184"/>
      <c r="M153" s="180"/>
      <c r="N153" s="180"/>
      <c r="O153" s="185"/>
      <c r="P153" s="183"/>
      <c r="Q153" s="183"/>
      <c r="R153" s="183"/>
      <c r="S153" s="183"/>
      <c r="T153" s="181"/>
      <c r="U153" s="176"/>
      <c r="V153" s="45" t="str">
        <f t="shared" si="16"/>
        <v/>
      </c>
      <c r="W153" s="73" t="str">
        <f t="shared" ca="1" si="21"/>
        <v/>
      </c>
      <c r="X153" s="186"/>
      <c r="Y153" s="178"/>
      <c r="Z153" s="111" t="str">
        <f t="shared" si="17"/>
        <v/>
      </c>
      <c r="AB153" s="115" t="str">
        <f>IFERROR(INDEX(tbFuncionarios[],MATCH(SMALL(tbFuncionarios[indice alfabetico],$B153),tbFuncionarios[indice alfabetico],0),3),"")</f>
        <v/>
      </c>
    </row>
    <row r="154" spans="2:28" ht="24.95" customHeight="1" x14ac:dyDescent="0.25">
      <c r="B154" s="74">
        <f t="shared" si="18"/>
        <v>147</v>
      </c>
      <c r="C154" s="170"/>
      <c r="D154" s="171"/>
      <c r="E154" s="180"/>
      <c r="F154" s="181"/>
      <c r="G154" s="40" t="str">
        <f t="shared" ca="1" si="19"/>
        <v/>
      </c>
      <c r="H154" s="41" t="str">
        <f t="shared" si="20"/>
        <v/>
      </c>
      <c r="I154" s="187"/>
      <c r="J154" s="183"/>
      <c r="K154" s="171"/>
      <c r="L154" s="184"/>
      <c r="M154" s="180"/>
      <c r="N154" s="180"/>
      <c r="O154" s="185"/>
      <c r="P154" s="183"/>
      <c r="Q154" s="183"/>
      <c r="R154" s="183"/>
      <c r="S154" s="183"/>
      <c r="T154" s="181"/>
      <c r="U154" s="176"/>
      <c r="V154" s="45" t="str">
        <f t="shared" si="16"/>
        <v/>
      </c>
      <c r="W154" s="73" t="str">
        <f t="shared" ca="1" si="21"/>
        <v/>
      </c>
      <c r="X154" s="186"/>
      <c r="Y154" s="178"/>
      <c r="Z154" s="111" t="str">
        <f t="shared" si="17"/>
        <v/>
      </c>
      <c r="AB154" s="115" t="str">
        <f>IFERROR(INDEX(tbFuncionarios[],MATCH(SMALL(tbFuncionarios[indice alfabetico],$B154),tbFuncionarios[indice alfabetico],0),3),"")</f>
        <v/>
      </c>
    </row>
    <row r="155" spans="2:28" ht="24.95" customHeight="1" x14ac:dyDescent="0.25">
      <c r="B155" s="74">
        <f t="shared" si="18"/>
        <v>148</v>
      </c>
      <c r="C155" s="170"/>
      <c r="D155" s="171"/>
      <c r="E155" s="180"/>
      <c r="F155" s="181"/>
      <c r="G155" s="40" t="str">
        <f t="shared" ca="1" si="19"/>
        <v/>
      </c>
      <c r="H155" s="41" t="str">
        <f t="shared" si="20"/>
        <v/>
      </c>
      <c r="I155" s="187"/>
      <c r="J155" s="183"/>
      <c r="K155" s="171"/>
      <c r="L155" s="184"/>
      <c r="M155" s="180"/>
      <c r="N155" s="180"/>
      <c r="O155" s="185"/>
      <c r="P155" s="183"/>
      <c r="Q155" s="183"/>
      <c r="R155" s="183"/>
      <c r="S155" s="183"/>
      <c r="T155" s="181"/>
      <c r="U155" s="176"/>
      <c r="V155" s="45" t="str">
        <f t="shared" si="16"/>
        <v/>
      </c>
      <c r="W155" s="73" t="str">
        <f t="shared" ca="1" si="21"/>
        <v/>
      </c>
      <c r="X155" s="186"/>
      <c r="Y155" s="178"/>
      <c r="Z155" s="111" t="str">
        <f t="shared" si="17"/>
        <v/>
      </c>
      <c r="AB155" s="115" t="str">
        <f>IFERROR(INDEX(tbFuncionarios[],MATCH(SMALL(tbFuncionarios[indice alfabetico],$B155),tbFuncionarios[indice alfabetico],0),3),"")</f>
        <v/>
      </c>
    </row>
    <row r="156" spans="2:28" ht="24.95" customHeight="1" x14ac:dyDescent="0.25">
      <c r="B156" s="74">
        <f t="shared" si="18"/>
        <v>149</v>
      </c>
      <c r="C156" s="170"/>
      <c r="D156" s="171"/>
      <c r="E156" s="180"/>
      <c r="F156" s="181"/>
      <c r="G156" s="40" t="str">
        <f t="shared" ca="1" si="19"/>
        <v/>
      </c>
      <c r="H156" s="41" t="str">
        <f t="shared" si="20"/>
        <v/>
      </c>
      <c r="I156" s="187"/>
      <c r="J156" s="183"/>
      <c r="K156" s="171"/>
      <c r="L156" s="184"/>
      <c r="M156" s="180"/>
      <c r="N156" s="180"/>
      <c r="O156" s="185"/>
      <c r="P156" s="183"/>
      <c r="Q156" s="183"/>
      <c r="R156" s="183"/>
      <c r="S156" s="183"/>
      <c r="T156" s="181"/>
      <c r="U156" s="176"/>
      <c r="V156" s="45" t="str">
        <f t="shared" si="16"/>
        <v/>
      </c>
      <c r="W156" s="73" t="str">
        <f t="shared" ca="1" si="21"/>
        <v/>
      </c>
      <c r="X156" s="186"/>
      <c r="Y156" s="178"/>
      <c r="Z156" s="111" t="str">
        <f t="shared" si="17"/>
        <v/>
      </c>
      <c r="AB156" s="115" t="str">
        <f>IFERROR(INDEX(tbFuncionarios[],MATCH(SMALL(tbFuncionarios[indice alfabetico],$B156),tbFuncionarios[indice alfabetico],0),3),"")</f>
        <v/>
      </c>
    </row>
    <row r="157" spans="2:28" ht="24.95" customHeight="1" x14ac:dyDescent="0.25">
      <c r="B157" s="74">
        <f t="shared" si="18"/>
        <v>150</v>
      </c>
      <c r="C157" s="170"/>
      <c r="D157" s="171"/>
      <c r="E157" s="180"/>
      <c r="F157" s="181"/>
      <c r="G157" s="40" t="str">
        <f t="shared" ca="1" si="19"/>
        <v/>
      </c>
      <c r="H157" s="41" t="str">
        <f t="shared" si="20"/>
        <v/>
      </c>
      <c r="I157" s="187"/>
      <c r="J157" s="183"/>
      <c r="K157" s="171"/>
      <c r="L157" s="184"/>
      <c r="M157" s="180"/>
      <c r="N157" s="180"/>
      <c r="O157" s="185"/>
      <c r="P157" s="183"/>
      <c r="Q157" s="183"/>
      <c r="R157" s="183"/>
      <c r="S157" s="183"/>
      <c r="T157" s="181"/>
      <c r="U157" s="176"/>
      <c r="V157" s="45" t="str">
        <f t="shared" si="16"/>
        <v/>
      </c>
      <c r="W157" s="73" t="str">
        <f t="shared" ca="1" si="21"/>
        <v/>
      </c>
      <c r="X157" s="186"/>
      <c r="Y157" s="178"/>
      <c r="Z157" s="111" t="str">
        <f t="shared" si="17"/>
        <v/>
      </c>
      <c r="AB157" s="115" t="str">
        <f>IFERROR(INDEX(tbFuncionarios[],MATCH(SMALL(tbFuncionarios[indice alfabetico],$B157),tbFuncionarios[indice alfabetico],0),3),"")</f>
        <v/>
      </c>
    </row>
    <row r="158" spans="2:28" ht="24.95" customHeight="1" x14ac:dyDescent="0.25">
      <c r="B158" s="74">
        <f t="shared" si="18"/>
        <v>151</v>
      </c>
      <c r="C158" s="170"/>
      <c r="D158" s="171"/>
      <c r="E158" s="180"/>
      <c r="F158" s="181"/>
      <c r="G158" s="40" t="str">
        <f t="shared" ca="1" si="19"/>
        <v/>
      </c>
      <c r="H158" s="41" t="str">
        <f t="shared" si="20"/>
        <v/>
      </c>
      <c r="I158" s="187"/>
      <c r="J158" s="183"/>
      <c r="K158" s="171"/>
      <c r="L158" s="184"/>
      <c r="M158" s="180"/>
      <c r="N158" s="180"/>
      <c r="O158" s="185"/>
      <c r="P158" s="183"/>
      <c r="Q158" s="183"/>
      <c r="R158" s="183"/>
      <c r="S158" s="183"/>
      <c r="T158" s="181"/>
      <c r="U158" s="176"/>
      <c r="V158" s="45" t="str">
        <f t="shared" si="16"/>
        <v/>
      </c>
      <c r="W158" s="73" t="str">
        <f t="shared" ca="1" si="21"/>
        <v/>
      </c>
      <c r="X158" s="186"/>
      <c r="Y158" s="178"/>
      <c r="Z158" s="111" t="str">
        <f t="shared" si="17"/>
        <v/>
      </c>
      <c r="AB158" s="115" t="str">
        <f>IFERROR(INDEX(tbFuncionarios[],MATCH(SMALL(tbFuncionarios[indice alfabetico],$B158),tbFuncionarios[indice alfabetico],0),3),"")</f>
        <v/>
      </c>
    </row>
    <row r="159" spans="2:28" ht="24.95" customHeight="1" x14ac:dyDescent="0.25">
      <c r="B159" s="74">
        <f t="shared" si="18"/>
        <v>152</v>
      </c>
      <c r="C159" s="170"/>
      <c r="D159" s="171"/>
      <c r="E159" s="180"/>
      <c r="F159" s="181"/>
      <c r="G159" s="40" t="str">
        <f t="shared" ca="1" si="19"/>
        <v/>
      </c>
      <c r="H159" s="41" t="str">
        <f t="shared" si="20"/>
        <v/>
      </c>
      <c r="I159" s="187"/>
      <c r="J159" s="183"/>
      <c r="K159" s="171"/>
      <c r="L159" s="184"/>
      <c r="M159" s="180"/>
      <c r="N159" s="180"/>
      <c r="O159" s="185"/>
      <c r="P159" s="183"/>
      <c r="Q159" s="183"/>
      <c r="R159" s="183"/>
      <c r="S159" s="183"/>
      <c r="T159" s="181"/>
      <c r="U159" s="176"/>
      <c r="V159" s="45" t="str">
        <f t="shared" si="16"/>
        <v/>
      </c>
      <c r="W159" s="73" t="str">
        <f t="shared" ca="1" si="21"/>
        <v/>
      </c>
      <c r="X159" s="186"/>
      <c r="Y159" s="178"/>
      <c r="Z159" s="111" t="str">
        <f t="shared" si="17"/>
        <v/>
      </c>
      <c r="AB159" s="115" t="str">
        <f>IFERROR(INDEX(tbFuncionarios[],MATCH(SMALL(tbFuncionarios[indice alfabetico],$B159),tbFuncionarios[indice alfabetico],0),3),"")</f>
        <v/>
      </c>
    </row>
    <row r="160" spans="2:28" ht="24.95" customHeight="1" x14ac:dyDescent="0.25">
      <c r="B160" s="74">
        <f t="shared" si="18"/>
        <v>153</v>
      </c>
      <c r="C160" s="170"/>
      <c r="D160" s="171"/>
      <c r="E160" s="180"/>
      <c r="F160" s="181"/>
      <c r="G160" s="40" t="str">
        <f t="shared" ca="1" si="19"/>
        <v/>
      </c>
      <c r="H160" s="41" t="str">
        <f t="shared" si="20"/>
        <v/>
      </c>
      <c r="I160" s="187"/>
      <c r="J160" s="183"/>
      <c r="K160" s="171"/>
      <c r="L160" s="184"/>
      <c r="M160" s="180"/>
      <c r="N160" s="180"/>
      <c r="O160" s="185"/>
      <c r="P160" s="183"/>
      <c r="Q160" s="183"/>
      <c r="R160" s="183"/>
      <c r="S160" s="183"/>
      <c r="T160" s="181"/>
      <c r="U160" s="176"/>
      <c r="V160" s="45" t="str">
        <f t="shared" si="16"/>
        <v/>
      </c>
      <c r="W160" s="73" t="str">
        <f t="shared" ca="1" si="21"/>
        <v/>
      </c>
      <c r="X160" s="186"/>
      <c r="Y160" s="178"/>
      <c r="Z160" s="111" t="str">
        <f t="shared" si="17"/>
        <v/>
      </c>
      <c r="AB160" s="115" t="str">
        <f>IFERROR(INDEX(tbFuncionarios[],MATCH(SMALL(tbFuncionarios[indice alfabetico],$B160),tbFuncionarios[indice alfabetico],0),3),"")</f>
        <v/>
      </c>
    </row>
    <row r="161" spans="2:28" ht="24.95" customHeight="1" x14ac:dyDescent="0.25">
      <c r="B161" s="74">
        <f t="shared" si="18"/>
        <v>154</v>
      </c>
      <c r="C161" s="170"/>
      <c r="D161" s="171"/>
      <c r="E161" s="180"/>
      <c r="F161" s="181"/>
      <c r="G161" s="40" t="str">
        <f t="shared" ca="1" si="19"/>
        <v/>
      </c>
      <c r="H161" s="41" t="str">
        <f t="shared" si="20"/>
        <v/>
      </c>
      <c r="I161" s="187"/>
      <c r="J161" s="183"/>
      <c r="K161" s="171"/>
      <c r="L161" s="184"/>
      <c r="M161" s="180"/>
      <c r="N161" s="180"/>
      <c r="O161" s="185"/>
      <c r="P161" s="183"/>
      <c r="Q161" s="183"/>
      <c r="R161" s="183"/>
      <c r="S161" s="183"/>
      <c r="T161" s="181"/>
      <c r="U161" s="176"/>
      <c r="V161" s="45" t="str">
        <f t="shared" si="16"/>
        <v/>
      </c>
      <c r="W161" s="73" t="str">
        <f t="shared" ca="1" si="21"/>
        <v/>
      </c>
      <c r="X161" s="186"/>
      <c r="Y161" s="178"/>
      <c r="Z161" s="111" t="str">
        <f t="shared" si="17"/>
        <v/>
      </c>
      <c r="AB161" s="115" t="str">
        <f>IFERROR(INDEX(tbFuncionarios[],MATCH(SMALL(tbFuncionarios[indice alfabetico],$B161),tbFuncionarios[indice alfabetico],0),3),"")</f>
        <v/>
      </c>
    </row>
    <row r="162" spans="2:28" ht="24.95" customHeight="1" x14ac:dyDescent="0.25">
      <c r="B162" s="74">
        <f t="shared" si="18"/>
        <v>155</v>
      </c>
      <c r="C162" s="170"/>
      <c r="D162" s="171"/>
      <c r="E162" s="180"/>
      <c r="F162" s="181"/>
      <c r="G162" s="40" t="str">
        <f t="shared" ca="1" si="19"/>
        <v/>
      </c>
      <c r="H162" s="41" t="str">
        <f t="shared" si="20"/>
        <v/>
      </c>
      <c r="I162" s="187"/>
      <c r="J162" s="183"/>
      <c r="K162" s="171"/>
      <c r="L162" s="184"/>
      <c r="M162" s="180"/>
      <c r="N162" s="180"/>
      <c r="O162" s="185"/>
      <c r="P162" s="183"/>
      <c r="Q162" s="183"/>
      <c r="R162" s="183"/>
      <c r="S162" s="183"/>
      <c r="T162" s="181"/>
      <c r="U162" s="176"/>
      <c r="V162" s="45" t="str">
        <f t="shared" si="16"/>
        <v/>
      </c>
      <c r="W162" s="73" t="str">
        <f t="shared" ca="1" si="21"/>
        <v/>
      </c>
      <c r="X162" s="186"/>
      <c r="Y162" s="178"/>
      <c r="Z162" s="111" t="str">
        <f t="shared" si="17"/>
        <v/>
      </c>
      <c r="AB162" s="115" t="str">
        <f>IFERROR(INDEX(tbFuncionarios[],MATCH(SMALL(tbFuncionarios[indice alfabetico],$B162),tbFuncionarios[indice alfabetico],0),3),"")</f>
        <v/>
      </c>
    </row>
    <row r="163" spans="2:28" ht="24.95" customHeight="1" x14ac:dyDescent="0.25">
      <c r="B163" s="74">
        <f t="shared" si="18"/>
        <v>156</v>
      </c>
      <c r="C163" s="170"/>
      <c r="D163" s="171"/>
      <c r="E163" s="180"/>
      <c r="F163" s="181"/>
      <c r="G163" s="40" t="str">
        <f t="shared" ca="1" si="19"/>
        <v/>
      </c>
      <c r="H163" s="41" t="str">
        <f t="shared" si="20"/>
        <v/>
      </c>
      <c r="I163" s="187"/>
      <c r="J163" s="183"/>
      <c r="K163" s="171"/>
      <c r="L163" s="184"/>
      <c r="M163" s="180"/>
      <c r="N163" s="180"/>
      <c r="O163" s="185"/>
      <c r="P163" s="183"/>
      <c r="Q163" s="183"/>
      <c r="R163" s="183"/>
      <c r="S163" s="183"/>
      <c r="T163" s="181"/>
      <c r="U163" s="176"/>
      <c r="V163" s="45" t="str">
        <f t="shared" si="16"/>
        <v/>
      </c>
      <c r="W163" s="73" t="str">
        <f t="shared" ca="1" si="21"/>
        <v/>
      </c>
      <c r="X163" s="186"/>
      <c r="Y163" s="178"/>
      <c r="Z163" s="111" t="str">
        <f t="shared" si="17"/>
        <v/>
      </c>
      <c r="AB163" s="115" t="str">
        <f>IFERROR(INDEX(tbFuncionarios[],MATCH(SMALL(tbFuncionarios[indice alfabetico],$B163),tbFuncionarios[indice alfabetico],0),3),"")</f>
        <v/>
      </c>
    </row>
    <row r="164" spans="2:28" ht="24.95" customHeight="1" x14ac:dyDescent="0.25">
      <c r="B164" s="74">
        <f t="shared" si="18"/>
        <v>157</v>
      </c>
      <c r="C164" s="170"/>
      <c r="D164" s="171"/>
      <c r="E164" s="180"/>
      <c r="F164" s="181"/>
      <c r="G164" s="40" t="str">
        <f t="shared" ca="1" si="19"/>
        <v/>
      </c>
      <c r="H164" s="41" t="str">
        <f t="shared" si="20"/>
        <v/>
      </c>
      <c r="I164" s="187"/>
      <c r="J164" s="183"/>
      <c r="K164" s="171"/>
      <c r="L164" s="184"/>
      <c r="M164" s="180"/>
      <c r="N164" s="180"/>
      <c r="O164" s="185"/>
      <c r="P164" s="183"/>
      <c r="Q164" s="183"/>
      <c r="R164" s="183"/>
      <c r="S164" s="183"/>
      <c r="T164" s="181"/>
      <c r="U164" s="176"/>
      <c r="V164" s="45" t="str">
        <f t="shared" si="16"/>
        <v/>
      </c>
      <c r="W164" s="73" t="str">
        <f t="shared" ca="1" si="21"/>
        <v/>
      </c>
      <c r="X164" s="186"/>
      <c r="Y164" s="178"/>
      <c r="Z164" s="111" t="str">
        <f t="shared" si="17"/>
        <v/>
      </c>
      <c r="AB164" s="115" t="str">
        <f>IFERROR(INDEX(tbFuncionarios[],MATCH(SMALL(tbFuncionarios[indice alfabetico],$B164),tbFuncionarios[indice alfabetico],0),3),"")</f>
        <v/>
      </c>
    </row>
    <row r="165" spans="2:28" ht="24.95" customHeight="1" x14ac:dyDescent="0.25">
      <c r="B165" s="74">
        <f t="shared" si="18"/>
        <v>158</v>
      </c>
      <c r="C165" s="170"/>
      <c r="D165" s="171"/>
      <c r="E165" s="180"/>
      <c r="F165" s="181"/>
      <c r="G165" s="40" t="str">
        <f t="shared" ca="1" si="19"/>
        <v/>
      </c>
      <c r="H165" s="41" t="str">
        <f t="shared" si="20"/>
        <v/>
      </c>
      <c r="I165" s="187"/>
      <c r="J165" s="183"/>
      <c r="K165" s="171"/>
      <c r="L165" s="184"/>
      <c r="M165" s="180"/>
      <c r="N165" s="180"/>
      <c r="O165" s="185"/>
      <c r="P165" s="183"/>
      <c r="Q165" s="183"/>
      <c r="R165" s="183"/>
      <c r="S165" s="183"/>
      <c r="T165" s="181"/>
      <c r="U165" s="176"/>
      <c r="V165" s="45" t="str">
        <f t="shared" si="16"/>
        <v/>
      </c>
      <c r="W165" s="73" t="str">
        <f t="shared" ca="1" si="21"/>
        <v/>
      </c>
      <c r="X165" s="186"/>
      <c r="Y165" s="178"/>
      <c r="Z165" s="111" t="str">
        <f t="shared" si="17"/>
        <v/>
      </c>
      <c r="AB165" s="115" t="str">
        <f>IFERROR(INDEX(tbFuncionarios[],MATCH(SMALL(tbFuncionarios[indice alfabetico],$B165),tbFuncionarios[indice alfabetico],0),3),"")</f>
        <v/>
      </c>
    </row>
    <row r="166" spans="2:28" ht="24.95" customHeight="1" x14ac:dyDescent="0.25">
      <c r="B166" s="74">
        <f t="shared" si="18"/>
        <v>159</v>
      </c>
      <c r="C166" s="170"/>
      <c r="D166" s="171"/>
      <c r="E166" s="180"/>
      <c r="F166" s="181"/>
      <c r="G166" s="40" t="str">
        <f t="shared" ca="1" si="19"/>
        <v/>
      </c>
      <c r="H166" s="41" t="str">
        <f t="shared" si="20"/>
        <v/>
      </c>
      <c r="I166" s="187"/>
      <c r="J166" s="183"/>
      <c r="K166" s="171"/>
      <c r="L166" s="184"/>
      <c r="M166" s="180"/>
      <c r="N166" s="180"/>
      <c r="O166" s="185"/>
      <c r="P166" s="183"/>
      <c r="Q166" s="183"/>
      <c r="R166" s="183"/>
      <c r="S166" s="183"/>
      <c r="T166" s="181"/>
      <c r="U166" s="176"/>
      <c r="V166" s="45" t="str">
        <f t="shared" si="16"/>
        <v/>
      </c>
      <c r="W166" s="73" t="str">
        <f t="shared" ca="1" si="21"/>
        <v/>
      </c>
      <c r="X166" s="186"/>
      <c r="Y166" s="178"/>
      <c r="Z166" s="111" t="str">
        <f t="shared" si="17"/>
        <v/>
      </c>
      <c r="AB166" s="115" t="str">
        <f>IFERROR(INDEX(tbFuncionarios[],MATCH(SMALL(tbFuncionarios[indice alfabetico],$B166),tbFuncionarios[indice alfabetico],0),3),"")</f>
        <v/>
      </c>
    </row>
    <row r="167" spans="2:28" ht="24.95" customHeight="1" x14ac:dyDescent="0.25">
      <c r="B167" s="74">
        <f t="shared" si="18"/>
        <v>160</v>
      </c>
      <c r="C167" s="170"/>
      <c r="D167" s="171"/>
      <c r="E167" s="180"/>
      <c r="F167" s="181"/>
      <c r="G167" s="40" t="str">
        <f t="shared" ca="1" si="19"/>
        <v/>
      </c>
      <c r="H167" s="41" t="str">
        <f t="shared" si="20"/>
        <v/>
      </c>
      <c r="I167" s="187"/>
      <c r="J167" s="183"/>
      <c r="K167" s="171"/>
      <c r="L167" s="184"/>
      <c r="M167" s="180"/>
      <c r="N167" s="180"/>
      <c r="O167" s="185"/>
      <c r="P167" s="183"/>
      <c r="Q167" s="183"/>
      <c r="R167" s="183"/>
      <c r="S167" s="183"/>
      <c r="T167" s="181"/>
      <c r="U167" s="176"/>
      <c r="V167" s="45" t="str">
        <f t="shared" si="16"/>
        <v/>
      </c>
      <c r="W167" s="73" t="str">
        <f t="shared" ca="1" si="21"/>
        <v/>
      </c>
      <c r="X167" s="186"/>
      <c r="Y167" s="178"/>
      <c r="Z167" s="111" t="str">
        <f t="shared" si="17"/>
        <v/>
      </c>
      <c r="AB167" s="115" t="str">
        <f>IFERROR(INDEX(tbFuncionarios[],MATCH(SMALL(tbFuncionarios[indice alfabetico],$B167),tbFuncionarios[indice alfabetico],0),3),"")</f>
        <v/>
      </c>
    </row>
    <row r="168" spans="2:28" ht="24.95" customHeight="1" x14ac:dyDescent="0.25">
      <c r="B168" s="74">
        <f t="shared" si="18"/>
        <v>161</v>
      </c>
      <c r="C168" s="170"/>
      <c r="D168" s="171"/>
      <c r="E168" s="180"/>
      <c r="F168" s="181"/>
      <c r="G168" s="40" t="str">
        <f t="shared" ca="1" si="19"/>
        <v/>
      </c>
      <c r="H168" s="41" t="str">
        <f t="shared" si="20"/>
        <v/>
      </c>
      <c r="I168" s="187"/>
      <c r="J168" s="183"/>
      <c r="K168" s="171"/>
      <c r="L168" s="184"/>
      <c r="M168" s="180"/>
      <c r="N168" s="180"/>
      <c r="O168" s="185"/>
      <c r="P168" s="183"/>
      <c r="Q168" s="183"/>
      <c r="R168" s="183"/>
      <c r="S168" s="183"/>
      <c r="T168" s="181"/>
      <c r="U168" s="176"/>
      <c r="V168" s="45" t="str">
        <f t="shared" ref="V168:V199" si="22">IFERROR(IF(T168="","",TEXT(T168,"MMMM")),"")</f>
        <v/>
      </c>
      <c r="W168" s="73" t="str">
        <f t="shared" ca="1" si="21"/>
        <v/>
      </c>
      <c r="X168" s="186"/>
      <c r="Y168" s="178"/>
      <c r="Z168" s="111" t="str">
        <f t="shared" ref="Z168:Z199" si="23">IF($D168="","",VLOOKUP(UPPER(LEFT($D168,1)),$AD$8:$AF$33,2,FALSE)+VLOOKUP(UPPER(RIGHT(LEFT($D168,SEARCH(" ",$D168)+1),1)),$AD$8:$AF$33,3,FALSE)+(ROW()/10000))</f>
        <v/>
      </c>
      <c r="AB168" s="115" t="str">
        <f>IFERROR(INDEX(tbFuncionarios[],MATCH(SMALL(tbFuncionarios[indice alfabetico],$B168),tbFuncionarios[indice alfabetico],0),3),"")</f>
        <v/>
      </c>
    </row>
    <row r="169" spans="2:28" ht="24.95" customHeight="1" x14ac:dyDescent="0.25">
      <c r="B169" s="74">
        <f t="shared" si="18"/>
        <v>162</v>
      </c>
      <c r="C169" s="170"/>
      <c r="D169" s="171"/>
      <c r="E169" s="180"/>
      <c r="F169" s="181"/>
      <c r="G169" s="40" t="str">
        <f t="shared" ca="1" si="19"/>
        <v/>
      </c>
      <c r="H169" s="41" t="str">
        <f t="shared" si="20"/>
        <v/>
      </c>
      <c r="I169" s="187"/>
      <c r="J169" s="183"/>
      <c r="K169" s="171"/>
      <c r="L169" s="184"/>
      <c r="M169" s="180"/>
      <c r="N169" s="180"/>
      <c r="O169" s="185"/>
      <c r="P169" s="183"/>
      <c r="Q169" s="183"/>
      <c r="R169" s="183"/>
      <c r="S169" s="183"/>
      <c r="T169" s="181"/>
      <c r="U169" s="176"/>
      <c r="V169" s="45" t="str">
        <f t="shared" si="22"/>
        <v/>
      </c>
      <c r="W169" s="73" t="str">
        <f t="shared" ca="1" si="21"/>
        <v/>
      </c>
      <c r="X169" s="186"/>
      <c r="Y169" s="178"/>
      <c r="Z169" s="111" t="str">
        <f t="shared" si="23"/>
        <v/>
      </c>
      <c r="AB169" s="115" t="str">
        <f>IFERROR(INDEX(tbFuncionarios[],MATCH(SMALL(tbFuncionarios[indice alfabetico],$B169),tbFuncionarios[indice alfabetico],0),3),"")</f>
        <v/>
      </c>
    </row>
    <row r="170" spans="2:28" ht="24.95" customHeight="1" x14ac:dyDescent="0.25">
      <c r="B170" s="74">
        <f t="shared" si="18"/>
        <v>163</v>
      </c>
      <c r="C170" s="170"/>
      <c r="D170" s="171"/>
      <c r="E170" s="180"/>
      <c r="F170" s="181"/>
      <c r="G170" s="40" t="str">
        <f t="shared" ca="1" si="19"/>
        <v/>
      </c>
      <c r="H170" s="41" t="str">
        <f t="shared" si="20"/>
        <v/>
      </c>
      <c r="I170" s="187"/>
      <c r="J170" s="183"/>
      <c r="K170" s="171"/>
      <c r="L170" s="184"/>
      <c r="M170" s="180"/>
      <c r="N170" s="180"/>
      <c r="O170" s="185"/>
      <c r="P170" s="183"/>
      <c r="Q170" s="183"/>
      <c r="R170" s="183"/>
      <c r="S170" s="183"/>
      <c r="T170" s="181"/>
      <c r="U170" s="176"/>
      <c r="V170" s="45" t="str">
        <f t="shared" si="22"/>
        <v/>
      </c>
      <c r="W170" s="73" t="str">
        <f t="shared" ca="1" si="21"/>
        <v/>
      </c>
      <c r="X170" s="186"/>
      <c r="Y170" s="178"/>
      <c r="Z170" s="111" t="str">
        <f t="shared" si="23"/>
        <v/>
      </c>
      <c r="AB170" s="115" t="str">
        <f>IFERROR(INDEX(tbFuncionarios[],MATCH(SMALL(tbFuncionarios[indice alfabetico],$B170),tbFuncionarios[indice alfabetico],0),3),"")</f>
        <v/>
      </c>
    </row>
    <row r="171" spans="2:28" ht="24.95" customHeight="1" x14ac:dyDescent="0.25">
      <c r="B171" s="74">
        <f t="shared" si="18"/>
        <v>164</v>
      </c>
      <c r="C171" s="170"/>
      <c r="D171" s="171"/>
      <c r="E171" s="180"/>
      <c r="F171" s="181"/>
      <c r="G171" s="40" t="str">
        <f t="shared" ca="1" si="19"/>
        <v/>
      </c>
      <c r="H171" s="41" t="str">
        <f t="shared" si="20"/>
        <v/>
      </c>
      <c r="I171" s="187"/>
      <c r="J171" s="183"/>
      <c r="K171" s="171"/>
      <c r="L171" s="184"/>
      <c r="M171" s="180"/>
      <c r="N171" s="180"/>
      <c r="O171" s="185"/>
      <c r="P171" s="183"/>
      <c r="Q171" s="183"/>
      <c r="R171" s="183"/>
      <c r="S171" s="183"/>
      <c r="T171" s="181"/>
      <c r="U171" s="176"/>
      <c r="V171" s="45" t="str">
        <f t="shared" si="22"/>
        <v/>
      </c>
      <c r="W171" s="73" t="str">
        <f t="shared" ca="1" si="21"/>
        <v/>
      </c>
      <c r="X171" s="186"/>
      <c r="Y171" s="178"/>
      <c r="Z171" s="111" t="str">
        <f t="shared" si="23"/>
        <v/>
      </c>
      <c r="AB171" s="115" t="str">
        <f>IFERROR(INDEX(tbFuncionarios[],MATCH(SMALL(tbFuncionarios[indice alfabetico],$B171),tbFuncionarios[indice alfabetico],0),3),"")</f>
        <v/>
      </c>
    </row>
    <row r="172" spans="2:28" ht="24.95" customHeight="1" x14ac:dyDescent="0.25">
      <c r="B172" s="74">
        <f t="shared" si="18"/>
        <v>165</v>
      </c>
      <c r="C172" s="170"/>
      <c r="D172" s="171"/>
      <c r="E172" s="180"/>
      <c r="F172" s="181"/>
      <c r="G172" s="40" t="str">
        <f t="shared" ca="1" si="19"/>
        <v/>
      </c>
      <c r="H172" s="41" t="str">
        <f t="shared" si="20"/>
        <v/>
      </c>
      <c r="I172" s="187"/>
      <c r="J172" s="183"/>
      <c r="K172" s="171"/>
      <c r="L172" s="184"/>
      <c r="M172" s="180"/>
      <c r="N172" s="180"/>
      <c r="O172" s="185"/>
      <c r="P172" s="183"/>
      <c r="Q172" s="183"/>
      <c r="R172" s="183"/>
      <c r="S172" s="183"/>
      <c r="T172" s="181"/>
      <c r="U172" s="176"/>
      <c r="V172" s="45" t="str">
        <f t="shared" si="22"/>
        <v/>
      </c>
      <c r="W172" s="73" t="str">
        <f t="shared" ca="1" si="21"/>
        <v/>
      </c>
      <c r="X172" s="186"/>
      <c r="Y172" s="178"/>
      <c r="Z172" s="111" t="str">
        <f t="shared" si="23"/>
        <v/>
      </c>
      <c r="AB172" s="115" t="str">
        <f>IFERROR(INDEX(tbFuncionarios[],MATCH(SMALL(tbFuncionarios[indice alfabetico],$B172),tbFuncionarios[indice alfabetico],0),3),"")</f>
        <v/>
      </c>
    </row>
    <row r="173" spans="2:28" ht="24.95" customHeight="1" x14ac:dyDescent="0.25">
      <c r="B173" s="74">
        <f t="shared" si="18"/>
        <v>166</v>
      </c>
      <c r="C173" s="170"/>
      <c r="D173" s="171"/>
      <c r="E173" s="180"/>
      <c r="F173" s="181"/>
      <c r="G173" s="40" t="str">
        <f t="shared" ca="1" si="19"/>
        <v/>
      </c>
      <c r="H173" s="41" t="str">
        <f t="shared" si="20"/>
        <v/>
      </c>
      <c r="I173" s="187"/>
      <c r="J173" s="183"/>
      <c r="K173" s="171"/>
      <c r="L173" s="184"/>
      <c r="M173" s="180"/>
      <c r="N173" s="180"/>
      <c r="O173" s="185"/>
      <c r="P173" s="183"/>
      <c r="Q173" s="183"/>
      <c r="R173" s="183"/>
      <c r="S173" s="183"/>
      <c r="T173" s="181"/>
      <c r="U173" s="176"/>
      <c r="V173" s="45" t="str">
        <f t="shared" si="22"/>
        <v/>
      </c>
      <c r="W173" s="73" t="str">
        <f t="shared" ca="1" si="21"/>
        <v/>
      </c>
      <c r="X173" s="186"/>
      <c r="Y173" s="178"/>
      <c r="Z173" s="111" t="str">
        <f t="shared" si="23"/>
        <v/>
      </c>
      <c r="AB173" s="115" t="str">
        <f>IFERROR(INDEX(tbFuncionarios[],MATCH(SMALL(tbFuncionarios[indice alfabetico],$B173),tbFuncionarios[indice alfabetico],0),3),"")</f>
        <v/>
      </c>
    </row>
    <row r="174" spans="2:28" ht="24.95" customHeight="1" x14ac:dyDescent="0.25">
      <c r="B174" s="74">
        <f t="shared" si="18"/>
        <v>167</v>
      </c>
      <c r="C174" s="170"/>
      <c r="D174" s="171"/>
      <c r="E174" s="180"/>
      <c r="F174" s="181"/>
      <c r="G174" s="40" t="str">
        <f t="shared" ca="1" si="19"/>
        <v/>
      </c>
      <c r="H174" s="41" t="str">
        <f t="shared" si="20"/>
        <v/>
      </c>
      <c r="I174" s="187"/>
      <c r="J174" s="183"/>
      <c r="K174" s="171"/>
      <c r="L174" s="184"/>
      <c r="M174" s="180"/>
      <c r="N174" s="180"/>
      <c r="O174" s="185"/>
      <c r="P174" s="183"/>
      <c r="Q174" s="183"/>
      <c r="R174" s="183"/>
      <c r="S174" s="183"/>
      <c r="T174" s="181"/>
      <c r="U174" s="176"/>
      <c r="V174" s="45" t="str">
        <f t="shared" si="22"/>
        <v/>
      </c>
      <c r="W174" s="73" t="str">
        <f t="shared" ca="1" si="21"/>
        <v/>
      </c>
      <c r="X174" s="186"/>
      <c r="Y174" s="178"/>
      <c r="Z174" s="111" t="str">
        <f t="shared" si="23"/>
        <v/>
      </c>
      <c r="AB174" s="115" t="str">
        <f>IFERROR(INDEX(tbFuncionarios[],MATCH(SMALL(tbFuncionarios[indice alfabetico],$B174),tbFuncionarios[indice alfabetico],0),3),"")</f>
        <v/>
      </c>
    </row>
    <row r="175" spans="2:28" ht="24.95" customHeight="1" x14ac:dyDescent="0.25">
      <c r="B175" s="74">
        <f t="shared" si="18"/>
        <v>168</v>
      </c>
      <c r="C175" s="170"/>
      <c r="D175" s="171"/>
      <c r="E175" s="180"/>
      <c r="F175" s="181"/>
      <c r="G175" s="40" t="str">
        <f t="shared" ca="1" si="19"/>
        <v/>
      </c>
      <c r="H175" s="41" t="str">
        <f t="shared" si="20"/>
        <v/>
      </c>
      <c r="I175" s="187"/>
      <c r="J175" s="183"/>
      <c r="K175" s="171"/>
      <c r="L175" s="184"/>
      <c r="M175" s="180"/>
      <c r="N175" s="180"/>
      <c r="O175" s="185"/>
      <c r="P175" s="183"/>
      <c r="Q175" s="183"/>
      <c r="R175" s="183"/>
      <c r="S175" s="183"/>
      <c r="T175" s="181"/>
      <c r="U175" s="176"/>
      <c r="V175" s="45" t="str">
        <f t="shared" si="22"/>
        <v/>
      </c>
      <c r="W175" s="73" t="str">
        <f t="shared" ca="1" si="21"/>
        <v/>
      </c>
      <c r="X175" s="186"/>
      <c r="Y175" s="178"/>
      <c r="Z175" s="111" t="str">
        <f t="shared" si="23"/>
        <v/>
      </c>
      <c r="AB175" s="115" t="str">
        <f>IFERROR(INDEX(tbFuncionarios[],MATCH(SMALL(tbFuncionarios[indice alfabetico],$B175),tbFuncionarios[indice alfabetico],0),3),"")</f>
        <v/>
      </c>
    </row>
    <row r="176" spans="2:28" ht="24.95" customHeight="1" x14ac:dyDescent="0.25">
      <c r="B176" s="74">
        <f t="shared" si="18"/>
        <v>169</v>
      </c>
      <c r="C176" s="170"/>
      <c r="D176" s="171"/>
      <c r="E176" s="180"/>
      <c r="F176" s="181"/>
      <c r="G176" s="40" t="str">
        <f t="shared" ca="1" si="19"/>
        <v/>
      </c>
      <c r="H176" s="41" t="str">
        <f t="shared" si="20"/>
        <v/>
      </c>
      <c r="I176" s="187"/>
      <c r="J176" s="183"/>
      <c r="K176" s="171"/>
      <c r="L176" s="184"/>
      <c r="M176" s="180"/>
      <c r="N176" s="180"/>
      <c r="O176" s="185"/>
      <c r="P176" s="183"/>
      <c r="Q176" s="183"/>
      <c r="R176" s="183"/>
      <c r="S176" s="183"/>
      <c r="T176" s="181"/>
      <c r="U176" s="176"/>
      <c r="V176" s="45" t="str">
        <f t="shared" si="22"/>
        <v/>
      </c>
      <c r="W176" s="73" t="str">
        <f t="shared" ca="1" si="21"/>
        <v/>
      </c>
      <c r="X176" s="186"/>
      <c r="Y176" s="178"/>
      <c r="Z176" s="111" t="str">
        <f t="shared" si="23"/>
        <v/>
      </c>
      <c r="AB176" s="115" t="str">
        <f>IFERROR(INDEX(tbFuncionarios[],MATCH(SMALL(tbFuncionarios[indice alfabetico],$B176),tbFuncionarios[indice alfabetico],0),3),"")</f>
        <v/>
      </c>
    </row>
    <row r="177" spans="2:28" ht="24.95" customHeight="1" x14ac:dyDescent="0.25">
      <c r="B177" s="74">
        <f t="shared" si="18"/>
        <v>170</v>
      </c>
      <c r="C177" s="170"/>
      <c r="D177" s="171"/>
      <c r="E177" s="180"/>
      <c r="F177" s="181"/>
      <c r="G177" s="40" t="str">
        <f t="shared" ca="1" si="19"/>
        <v/>
      </c>
      <c r="H177" s="41" t="str">
        <f t="shared" si="20"/>
        <v/>
      </c>
      <c r="I177" s="187"/>
      <c r="J177" s="183"/>
      <c r="K177" s="171"/>
      <c r="L177" s="184"/>
      <c r="M177" s="180"/>
      <c r="N177" s="180"/>
      <c r="O177" s="185"/>
      <c r="P177" s="183"/>
      <c r="Q177" s="183"/>
      <c r="R177" s="183"/>
      <c r="S177" s="183"/>
      <c r="T177" s="181"/>
      <c r="U177" s="176"/>
      <c r="V177" s="45" t="str">
        <f t="shared" si="22"/>
        <v/>
      </c>
      <c r="W177" s="73" t="str">
        <f t="shared" ca="1" si="21"/>
        <v/>
      </c>
      <c r="X177" s="186"/>
      <c r="Y177" s="178"/>
      <c r="Z177" s="111" t="str">
        <f t="shared" si="23"/>
        <v/>
      </c>
      <c r="AB177" s="115" t="str">
        <f>IFERROR(INDEX(tbFuncionarios[],MATCH(SMALL(tbFuncionarios[indice alfabetico],$B177),tbFuncionarios[indice alfabetico],0),3),"")</f>
        <v/>
      </c>
    </row>
    <row r="178" spans="2:28" ht="24.95" customHeight="1" x14ac:dyDescent="0.25">
      <c r="B178" s="74">
        <f t="shared" si="18"/>
        <v>171</v>
      </c>
      <c r="C178" s="170"/>
      <c r="D178" s="171"/>
      <c r="E178" s="180"/>
      <c r="F178" s="181"/>
      <c r="G178" s="40" t="str">
        <f t="shared" ca="1" si="19"/>
        <v/>
      </c>
      <c r="H178" s="41" t="str">
        <f t="shared" si="20"/>
        <v/>
      </c>
      <c r="I178" s="187"/>
      <c r="J178" s="183"/>
      <c r="K178" s="171"/>
      <c r="L178" s="184"/>
      <c r="M178" s="180"/>
      <c r="N178" s="180"/>
      <c r="O178" s="185"/>
      <c r="P178" s="183"/>
      <c r="Q178" s="183"/>
      <c r="R178" s="183"/>
      <c r="S178" s="183"/>
      <c r="T178" s="181"/>
      <c r="U178" s="176"/>
      <c r="V178" s="45" t="str">
        <f t="shared" si="22"/>
        <v/>
      </c>
      <c r="W178" s="73" t="str">
        <f t="shared" ca="1" si="21"/>
        <v/>
      </c>
      <c r="X178" s="186"/>
      <c r="Y178" s="178"/>
      <c r="Z178" s="111" t="str">
        <f t="shared" si="23"/>
        <v/>
      </c>
      <c r="AB178" s="115" t="str">
        <f>IFERROR(INDEX(tbFuncionarios[],MATCH(SMALL(tbFuncionarios[indice alfabetico],$B178),tbFuncionarios[indice alfabetico],0),3),"")</f>
        <v/>
      </c>
    </row>
    <row r="179" spans="2:28" ht="24.95" customHeight="1" x14ac:dyDescent="0.25">
      <c r="B179" s="74">
        <f t="shared" si="18"/>
        <v>172</v>
      </c>
      <c r="C179" s="170"/>
      <c r="D179" s="171"/>
      <c r="E179" s="180"/>
      <c r="F179" s="181"/>
      <c r="G179" s="40" t="str">
        <f t="shared" ca="1" si="19"/>
        <v/>
      </c>
      <c r="H179" s="41" t="str">
        <f t="shared" si="20"/>
        <v/>
      </c>
      <c r="I179" s="187"/>
      <c r="J179" s="183"/>
      <c r="K179" s="171"/>
      <c r="L179" s="184"/>
      <c r="M179" s="180"/>
      <c r="N179" s="180"/>
      <c r="O179" s="185"/>
      <c r="P179" s="183"/>
      <c r="Q179" s="183"/>
      <c r="R179" s="183"/>
      <c r="S179" s="183"/>
      <c r="T179" s="181"/>
      <c r="U179" s="176"/>
      <c r="V179" s="45" t="str">
        <f t="shared" si="22"/>
        <v/>
      </c>
      <c r="W179" s="73" t="str">
        <f t="shared" ca="1" si="21"/>
        <v/>
      </c>
      <c r="X179" s="186"/>
      <c r="Y179" s="178"/>
      <c r="Z179" s="111" t="str">
        <f t="shared" si="23"/>
        <v/>
      </c>
      <c r="AB179" s="115" t="str">
        <f>IFERROR(INDEX(tbFuncionarios[],MATCH(SMALL(tbFuncionarios[indice alfabetico],$B179),tbFuncionarios[indice alfabetico],0),3),"")</f>
        <v/>
      </c>
    </row>
    <row r="180" spans="2:28" ht="24.95" customHeight="1" x14ac:dyDescent="0.25">
      <c r="B180" s="74">
        <f t="shared" si="18"/>
        <v>173</v>
      </c>
      <c r="C180" s="170"/>
      <c r="D180" s="171"/>
      <c r="E180" s="180"/>
      <c r="F180" s="181"/>
      <c r="G180" s="40" t="str">
        <f t="shared" ca="1" si="19"/>
        <v/>
      </c>
      <c r="H180" s="41" t="str">
        <f t="shared" si="20"/>
        <v/>
      </c>
      <c r="I180" s="187"/>
      <c r="J180" s="183"/>
      <c r="K180" s="171"/>
      <c r="L180" s="184"/>
      <c r="M180" s="180"/>
      <c r="N180" s="180"/>
      <c r="O180" s="185"/>
      <c r="P180" s="183"/>
      <c r="Q180" s="183"/>
      <c r="R180" s="183"/>
      <c r="S180" s="183"/>
      <c r="T180" s="181"/>
      <c r="U180" s="176"/>
      <c r="V180" s="45" t="str">
        <f t="shared" si="22"/>
        <v/>
      </c>
      <c r="W180" s="73" t="str">
        <f t="shared" ca="1" si="21"/>
        <v/>
      </c>
      <c r="X180" s="186"/>
      <c r="Y180" s="178"/>
      <c r="Z180" s="111" t="str">
        <f t="shared" si="23"/>
        <v/>
      </c>
      <c r="AB180" s="115" t="str">
        <f>IFERROR(INDEX(tbFuncionarios[],MATCH(SMALL(tbFuncionarios[indice alfabetico],$B180),tbFuncionarios[indice alfabetico],0),3),"")</f>
        <v/>
      </c>
    </row>
    <row r="181" spans="2:28" ht="24.95" customHeight="1" x14ac:dyDescent="0.25">
      <c r="B181" s="74">
        <f t="shared" si="18"/>
        <v>174</v>
      </c>
      <c r="C181" s="170"/>
      <c r="D181" s="171"/>
      <c r="E181" s="180"/>
      <c r="F181" s="181"/>
      <c r="G181" s="40" t="str">
        <f t="shared" ca="1" si="19"/>
        <v/>
      </c>
      <c r="H181" s="41" t="str">
        <f t="shared" si="20"/>
        <v/>
      </c>
      <c r="I181" s="187"/>
      <c r="J181" s="183"/>
      <c r="K181" s="171"/>
      <c r="L181" s="184"/>
      <c r="M181" s="180"/>
      <c r="N181" s="180"/>
      <c r="O181" s="185"/>
      <c r="P181" s="183"/>
      <c r="Q181" s="183"/>
      <c r="R181" s="183"/>
      <c r="S181" s="183"/>
      <c r="T181" s="181"/>
      <c r="U181" s="176"/>
      <c r="V181" s="45" t="str">
        <f t="shared" si="22"/>
        <v/>
      </c>
      <c r="W181" s="73" t="str">
        <f t="shared" ca="1" si="21"/>
        <v/>
      </c>
      <c r="X181" s="186"/>
      <c r="Y181" s="178"/>
      <c r="Z181" s="111" t="str">
        <f t="shared" si="23"/>
        <v/>
      </c>
      <c r="AB181" s="115" t="str">
        <f>IFERROR(INDEX(tbFuncionarios[],MATCH(SMALL(tbFuncionarios[indice alfabetico],$B181),tbFuncionarios[indice alfabetico],0),3),"")</f>
        <v/>
      </c>
    </row>
    <row r="182" spans="2:28" ht="24.95" customHeight="1" x14ac:dyDescent="0.25">
      <c r="B182" s="74">
        <f t="shared" si="18"/>
        <v>175</v>
      </c>
      <c r="C182" s="170"/>
      <c r="D182" s="171"/>
      <c r="E182" s="180"/>
      <c r="F182" s="181"/>
      <c r="G182" s="40" t="str">
        <f t="shared" ca="1" si="19"/>
        <v/>
      </c>
      <c r="H182" s="41" t="str">
        <f t="shared" si="20"/>
        <v/>
      </c>
      <c r="I182" s="187"/>
      <c r="J182" s="183"/>
      <c r="K182" s="171"/>
      <c r="L182" s="184"/>
      <c r="M182" s="180"/>
      <c r="N182" s="180"/>
      <c r="O182" s="185"/>
      <c r="P182" s="183"/>
      <c r="Q182" s="183"/>
      <c r="R182" s="183"/>
      <c r="S182" s="183"/>
      <c r="T182" s="181"/>
      <c r="U182" s="176"/>
      <c r="V182" s="45" t="str">
        <f t="shared" si="22"/>
        <v/>
      </c>
      <c r="W182" s="73" t="str">
        <f t="shared" ca="1" si="21"/>
        <v/>
      </c>
      <c r="X182" s="186"/>
      <c r="Y182" s="178"/>
      <c r="Z182" s="111" t="str">
        <f t="shared" si="23"/>
        <v/>
      </c>
      <c r="AB182" s="115" t="str">
        <f>IFERROR(INDEX(tbFuncionarios[],MATCH(SMALL(tbFuncionarios[indice alfabetico],$B182),tbFuncionarios[indice alfabetico],0),3),"")</f>
        <v/>
      </c>
    </row>
    <row r="183" spans="2:28" ht="24.95" customHeight="1" x14ac:dyDescent="0.25">
      <c r="B183" s="74">
        <f t="shared" si="18"/>
        <v>176</v>
      </c>
      <c r="C183" s="170"/>
      <c r="D183" s="171"/>
      <c r="E183" s="180"/>
      <c r="F183" s="181"/>
      <c r="G183" s="40" t="str">
        <f t="shared" ca="1" si="19"/>
        <v/>
      </c>
      <c r="H183" s="41" t="str">
        <f t="shared" si="20"/>
        <v/>
      </c>
      <c r="I183" s="187"/>
      <c r="J183" s="183"/>
      <c r="K183" s="171"/>
      <c r="L183" s="184"/>
      <c r="M183" s="180"/>
      <c r="N183" s="180"/>
      <c r="O183" s="185"/>
      <c r="P183" s="183"/>
      <c r="Q183" s="183"/>
      <c r="R183" s="183"/>
      <c r="S183" s="183"/>
      <c r="T183" s="181"/>
      <c r="U183" s="176"/>
      <c r="V183" s="45" t="str">
        <f t="shared" si="22"/>
        <v/>
      </c>
      <c r="W183" s="73" t="str">
        <f t="shared" ca="1" si="21"/>
        <v/>
      </c>
      <c r="X183" s="186"/>
      <c r="Y183" s="178"/>
      <c r="Z183" s="111" t="str">
        <f t="shared" si="23"/>
        <v/>
      </c>
      <c r="AB183" s="115" t="str">
        <f>IFERROR(INDEX(tbFuncionarios[],MATCH(SMALL(tbFuncionarios[indice alfabetico],$B183),tbFuncionarios[indice alfabetico],0),3),"")</f>
        <v/>
      </c>
    </row>
    <row r="184" spans="2:28" ht="24.95" customHeight="1" x14ac:dyDescent="0.25">
      <c r="B184" s="74">
        <f t="shared" si="18"/>
        <v>177</v>
      </c>
      <c r="C184" s="170"/>
      <c r="D184" s="171"/>
      <c r="E184" s="180"/>
      <c r="F184" s="181"/>
      <c r="G184" s="40" t="str">
        <f t="shared" ca="1" si="19"/>
        <v/>
      </c>
      <c r="H184" s="41" t="str">
        <f t="shared" si="20"/>
        <v/>
      </c>
      <c r="I184" s="187"/>
      <c r="J184" s="183"/>
      <c r="K184" s="171"/>
      <c r="L184" s="184"/>
      <c r="M184" s="180"/>
      <c r="N184" s="180"/>
      <c r="O184" s="185"/>
      <c r="P184" s="183"/>
      <c r="Q184" s="183"/>
      <c r="R184" s="183"/>
      <c r="S184" s="183"/>
      <c r="T184" s="181"/>
      <c r="U184" s="176"/>
      <c r="V184" s="45" t="str">
        <f t="shared" si="22"/>
        <v/>
      </c>
      <c r="W184" s="73" t="str">
        <f t="shared" ca="1" si="21"/>
        <v/>
      </c>
      <c r="X184" s="186"/>
      <c r="Y184" s="178"/>
      <c r="Z184" s="111" t="str">
        <f t="shared" si="23"/>
        <v/>
      </c>
      <c r="AB184" s="115" t="str">
        <f>IFERROR(INDEX(tbFuncionarios[],MATCH(SMALL(tbFuncionarios[indice alfabetico],$B184),tbFuncionarios[indice alfabetico],0),3),"")</f>
        <v/>
      </c>
    </row>
    <row r="185" spans="2:28" ht="24.95" customHeight="1" x14ac:dyDescent="0.25">
      <c r="B185" s="74">
        <f t="shared" si="18"/>
        <v>178</v>
      </c>
      <c r="C185" s="170"/>
      <c r="D185" s="171"/>
      <c r="E185" s="180"/>
      <c r="F185" s="181"/>
      <c r="G185" s="40" t="str">
        <f t="shared" ca="1" si="19"/>
        <v/>
      </c>
      <c r="H185" s="41" t="str">
        <f t="shared" si="20"/>
        <v/>
      </c>
      <c r="I185" s="187"/>
      <c r="J185" s="183"/>
      <c r="K185" s="171"/>
      <c r="L185" s="184"/>
      <c r="M185" s="180"/>
      <c r="N185" s="180"/>
      <c r="O185" s="185"/>
      <c r="P185" s="183"/>
      <c r="Q185" s="183"/>
      <c r="R185" s="183"/>
      <c r="S185" s="183"/>
      <c r="T185" s="181"/>
      <c r="U185" s="176"/>
      <c r="V185" s="45" t="str">
        <f t="shared" si="22"/>
        <v/>
      </c>
      <c r="W185" s="73" t="str">
        <f t="shared" ca="1" si="21"/>
        <v/>
      </c>
      <c r="X185" s="186"/>
      <c r="Y185" s="178"/>
      <c r="Z185" s="111" t="str">
        <f t="shared" si="23"/>
        <v/>
      </c>
      <c r="AB185" s="115" t="str">
        <f>IFERROR(INDEX(tbFuncionarios[],MATCH(SMALL(tbFuncionarios[indice alfabetico],$B185),tbFuncionarios[indice alfabetico],0),3),"")</f>
        <v/>
      </c>
    </row>
    <row r="186" spans="2:28" ht="24.95" customHeight="1" x14ac:dyDescent="0.25">
      <c r="B186" s="74">
        <f t="shared" si="18"/>
        <v>179</v>
      </c>
      <c r="C186" s="170"/>
      <c r="D186" s="171"/>
      <c r="E186" s="180"/>
      <c r="F186" s="181"/>
      <c r="G186" s="40" t="str">
        <f t="shared" ca="1" si="19"/>
        <v/>
      </c>
      <c r="H186" s="41" t="str">
        <f t="shared" si="20"/>
        <v/>
      </c>
      <c r="I186" s="187"/>
      <c r="J186" s="183"/>
      <c r="K186" s="171"/>
      <c r="L186" s="184"/>
      <c r="M186" s="180"/>
      <c r="N186" s="180"/>
      <c r="O186" s="185"/>
      <c r="P186" s="183"/>
      <c r="Q186" s="183"/>
      <c r="R186" s="183"/>
      <c r="S186" s="183"/>
      <c r="T186" s="181"/>
      <c r="U186" s="176"/>
      <c r="V186" s="45" t="str">
        <f t="shared" si="22"/>
        <v/>
      </c>
      <c r="W186" s="73" t="str">
        <f t="shared" ca="1" si="21"/>
        <v/>
      </c>
      <c r="X186" s="186"/>
      <c r="Y186" s="178"/>
      <c r="Z186" s="111" t="str">
        <f t="shared" si="23"/>
        <v/>
      </c>
      <c r="AB186" s="115" t="str">
        <f>IFERROR(INDEX(tbFuncionarios[],MATCH(SMALL(tbFuncionarios[indice alfabetico],$B186),tbFuncionarios[indice alfabetico],0),3),"")</f>
        <v/>
      </c>
    </row>
    <row r="187" spans="2:28" ht="24.95" customHeight="1" x14ac:dyDescent="0.25">
      <c r="B187" s="74">
        <f t="shared" si="18"/>
        <v>180</v>
      </c>
      <c r="C187" s="170"/>
      <c r="D187" s="171"/>
      <c r="E187" s="180"/>
      <c r="F187" s="181"/>
      <c r="G187" s="40" t="str">
        <f t="shared" ca="1" si="19"/>
        <v/>
      </c>
      <c r="H187" s="41" t="str">
        <f t="shared" si="20"/>
        <v/>
      </c>
      <c r="I187" s="187"/>
      <c r="J187" s="183"/>
      <c r="K187" s="171"/>
      <c r="L187" s="184"/>
      <c r="M187" s="180"/>
      <c r="N187" s="180"/>
      <c r="O187" s="185"/>
      <c r="P187" s="183"/>
      <c r="Q187" s="183"/>
      <c r="R187" s="183"/>
      <c r="S187" s="183"/>
      <c r="T187" s="181"/>
      <c r="U187" s="176"/>
      <c r="V187" s="45" t="str">
        <f t="shared" si="22"/>
        <v/>
      </c>
      <c r="W187" s="73" t="str">
        <f t="shared" ca="1" si="21"/>
        <v/>
      </c>
      <c r="X187" s="186"/>
      <c r="Y187" s="178"/>
      <c r="Z187" s="111" t="str">
        <f t="shared" si="23"/>
        <v/>
      </c>
      <c r="AB187" s="115" t="str">
        <f>IFERROR(INDEX(tbFuncionarios[],MATCH(SMALL(tbFuncionarios[indice alfabetico],$B187),tbFuncionarios[indice alfabetico],0),3),"")</f>
        <v/>
      </c>
    </row>
    <row r="188" spans="2:28" ht="24.95" customHeight="1" x14ac:dyDescent="0.25">
      <c r="B188" s="74">
        <f t="shared" si="18"/>
        <v>181</v>
      </c>
      <c r="C188" s="170"/>
      <c r="D188" s="171"/>
      <c r="E188" s="180"/>
      <c r="F188" s="181"/>
      <c r="G188" s="40" t="str">
        <f t="shared" ca="1" si="19"/>
        <v/>
      </c>
      <c r="H188" s="41" t="str">
        <f t="shared" si="20"/>
        <v/>
      </c>
      <c r="I188" s="187"/>
      <c r="J188" s="183"/>
      <c r="K188" s="171"/>
      <c r="L188" s="184"/>
      <c r="M188" s="180"/>
      <c r="N188" s="180"/>
      <c r="O188" s="185"/>
      <c r="P188" s="183"/>
      <c r="Q188" s="183"/>
      <c r="R188" s="183"/>
      <c r="S188" s="183"/>
      <c r="T188" s="181"/>
      <c r="U188" s="176"/>
      <c r="V188" s="45" t="str">
        <f t="shared" si="22"/>
        <v/>
      </c>
      <c r="W188" s="73" t="str">
        <f t="shared" ca="1" si="21"/>
        <v/>
      </c>
      <c r="X188" s="186"/>
      <c r="Y188" s="178"/>
      <c r="Z188" s="111" t="str">
        <f t="shared" si="23"/>
        <v/>
      </c>
      <c r="AB188" s="115" t="str">
        <f>IFERROR(INDEX(tbFuncionarios[],MATCH(SMALL(tbFuncionarios[indice alfabetico],$B188),tbFuncionarios[indice alfabetico],0),3),"")</f>
        <v/>
      </c>
    </row>
    <row r="189" spans="2:28" ht="24.95" customHeight="1" x14ac:dyDescent="0.25">
      <c r="B189" s="74">
        <f t="shared" si="18"/>
        <v>182</v>
      </c>
      <c r="C189" s="170"/>
      <c r="D189" s="171"/>
      <c r="E189" s="180"/>
      <c r="F189" s="181"/>
      <c r="G189" s="40" t="str">
        <f t="shared" ca="1" si="19"/>
        <v/>
      </c>
      <c r="H189" s="41" t="str">
        <f t="shared" si="20"/>
        <v/>
      </c>
      <c r="I189" s="187"/>
      <c r="J189" s="183"/>
      <c r="K189" s="171"/>
      <c r="L189" s="184"/>
      <c r="M189" s="180"/>
      <c r="N189" s="180"/>
      <c r="O189" s="185"/>
      <c r="P189" s="183"/>
      <c r="Q189" s="183"/>
      <c r="R189" s="183"/>
      <c r="S189" s="183"/>
      <c r="T189" s="181"/>
      <c r="U189" s="176"/>
      <c r="V189" s="45" t="str">
        <f t="shared" si="22"/>
        <v/>
      </c>
      <c r="W189" s="73" t="str">
        <f t="shared" ca="1" si="21"/>
        <v/>
      </c>
      <c r="X189" s="186"/>
      <c r="Y189" s="178"/>
      <c r="Z189" s="111" t="str">
        <f t="shared" si="23"/>
        <v/>
      </c>
      <c r="AB189" s="115" t="str">
        <f>IFERROR(INDEX(tbFuncionarios[],MATCH(SMALL(tbFuncionarios[indice alfabetico],$B189),tbFuncionarios[indice alfabetico],0),3),"")</f>
        <v/>
      </c>
    </row>
    <row r="190" spans="2:28" ht="24.95" customHeight="1" x14ac:dyDescent="0.25">
      <c r="B190" s="74">
        <f t="shared" si="18"/>
        <v>183</v>
      </c>
      <c r="C190" s="170"/>
      <c r="D190" s="171"/>
      <c r="E190" s="180"/>
      <c r="F190" s="181"/>
      <c r="G190" s="40" t="str">
        <f t="shared" ca="1" si="19"/>
        <v/>
      </c>
      <c r="H190" s="41" t="str">
        <f t="shared" si="20"/>
        <v/>
      </c>
      <c r="I190" s="187"/>
      <c r="J190" s="183"/>
      <c r="K190" s="171"/>
      <c r="L190" s="184"/>
      <c r="M190" s="180"/>
      <c r="N190" s="180"/>
      <c r="O190" s="185"/>
      <c r="P190" s="183"/>
      <c r="Q190" s="183"/>
      <c r="R190" s="183"/>
      <c r="S190" s="183"/>
      <c r="T190" s="181"/>
      <c r="U190" s="176"/>
      <c r="V190" s="45" t="str">
        <f t="shared" si="22"/>
        <v/>
      </c>
      <c r="W190" s="73" t="str">
        <f t="shared" ca="1" si="21"/>
        <v/>
      </c>
      <c r="X190" s="186"/>
      <c r="Y190" s="178"/>
      <c r="Z190" s="111" t="str">
        <f t="shared" si="23"/>
        <v/>
      </c>
      <c r="AB190" s="115" t="str">
        <f>IFERROR(INDEX(tbFuncionarios[],MATCH(SMALL(tbFuncionarios[indice alfabetico],$B190),tbFuncionarios[indice alfabetico],0),3),"")</f>
        <v/>
      </c>
    </row>
    <row r="191" spans="2:28" ht="24.95" customHeight="1" x14ac:dyDescent="0.25">
      <c r="B191" s="74">
        <f t="shared" si="18"/>
        <v>184</v>
      </c>
      <c r="C191" s="170"/>
      <c r="D191" s="171"/>
      <c r="E191" s="180"/>
      <c r="F191" s="181"/>
      <c r="G191" s="40" t="str">
        <f t="shared" ca="1" si="19"/>
        <v/>
      </c>
      <c r="H191" s="41" t="str">
        <f t="shared" si="20"/>
        <v/>
      </c>
      <c r="I191" s="187"/>
      <c r="J191" s="183"/>
      <c r="K191" s="171"/>
      <c r="L191" s="184"/>
      <c r="M191" s="180"/>
      <c r="N191" s="180"/>
      <c r="O191" s="185"/>
      <c r="P191" s="183"/>
      <c r="Q191" s="183"/>
      <c r="R191" s="183"/>
      <c r="S191" s="183"/>
      <c r="T191" s="181"/>
      <c r="U191" s="176"/>
      <c r="V191" s="45" t="str">
        <f t="shared" si="22"/>
        <v/>
      </c>
      <c r="W191" s="73" t="str">
        <f t="shared" ca="1" si="21"/>
        <v/>
      </c>
      <c r="X191" s="186"/>
      <c r="Y191" s="178"/>
      <c r="Z191" s="111" t="str">
        <f t="shared" si="23"/>
        <v/>
      </c>
      <c r="AB191" s="115" t="str">
        <f>IFERROR(INDEX(tbFuncionarios[],MATCH(SMALL(tbFuncionarios[indice alfabetico],$B191),tbFuncionarios[indice alfabetico],0),3),"")</f>
        <v/>
      </c>
    </row>
    <row r="192" spans="2:28" ht="24.95" customHeight="1" x14ac:dyDescent="0.25">
      <c r="B192" s="74">
        <f t="shared" si="18"/>
        <v>185</v>
      </c>
      <c r="C192" s="170"/>
      <c r="D192" s="171"/>
      <c r="E192" s="180"/>
      <c r="F192" s="181"/>
      <c r="G192" s="40" t="str">
        <f t="shared" ca="1" si="19"/>
        <v/>
      </c>
      <c r="H192" s="41" t="str">
        <f t="shared" si="20"/>
        <v/>
      </c>
      <c r="I192" s="187"/>
      <c r="J192" s="183"/>
      <c r="K192" s="171"/>
      <c r="L192" s="184"/>
      <c r="M192" s="180"/>
      <c r="N192" s="180"/>
      <c r="O192" s="185"/>
      <c r="P192" s="183"/>
      <c r="Q192" s="183"/>
      <c r="R192" s="183"/>
      <c r="S192" s="183"/>
      <c r="T192" s="181"/>
      <c r="U192" s="176"/>
      <c r="V192" s="45" t="str">
        <f t="shared" si="22"/>
        <v/>
      </c>
      <c r="W192" s="73" t="str">
        <f t="shared" ca="1" si="21"/>
        <v/>
      </c>
      <c r="X192" s="186"/>
      <c r="Y192" s="178"/>
      <c r="Z192" s="111" t="str">
        <f t="shared" si="23"/>
        <v/>
      </c>
      <c r="AB192" s="115" t="str">
        <f>IFERROR(INDEX(tbFuncionarios[],MATCH(SMALL(tbFuncionarios[indice alfabetico],$B192),tbFuncionarios[indice alfabetico],0),3),"")</f>
        <v/>
      </c>
    </row>
    <row r="193" spans="2:28" ht="24.95" customHeight="1" x14ac:dyDescent="0.25">
      <c r="B193" s="74">
        <f t="shared" si="18"/>
        <v>186</v>
      </c>
      <c r="C193" s="170"/>
      <c r="D193" s="171"/>
      <c r="E193" s="180"/>
      <c r="F193" s="181"/>
      <c r="G193" s="40" t="str">
        <f t="shared" ca="1" si="19"/>
        <v/>
      </c>
      <c r="H193" s="41" t="str">
        <f t="shared" si="20"/>
        <v/>
      </c>
      <c r="I193" s="187"/>
      <c r="J193" s="183"/>
      <c r="K193" s="171"/>
      <c r="L193" s="184"/>
      <c r="M193" s="180"/>
      <c r="N193" s="180"/>
      <c r="O193" s="185"/>
      <c r="P193" s="183"/>
      <c r="Q193" s="183"/>
      <c r="R193" s="183"/>
      <c r="S193" s="183"/>
      <c r="T193" s="181"/>
      <c r="U193" s="176"/>
      <c r="V193" s="45" t="str">
        <f t="shared" si="22"/>
        <v/>
      </c>
      <c r="W193" s="73" t="str">
        <f t="shared" ca="1" si="21"/>
        <v/>
      </c>
      <c r="X193" s="186"/>
      <c r="Y193" s="178"/>
      <c r="Z193" s="111" t="str">
        <f t="shared" si="23"/>
        <v/>
      </c>
      <c r="AB193" s="115" t="str">
        <f>IFERROR(INDEX(tbFuncionarios[],MATCH(SMALL(tbFuncionarios[indice alfabetico],$B193),tbFuncionarios[indice alfabetico],0),3),"")</f>
        <v/>
      </c>
    </row>
    <row r="194" spans="2:28" ht="24.95" customHeight="1" x14ac:dyDescent="0.25">
      <c r="B194" s="74">
        <f t="shared" si="18"/>
        <v>187</v>
      </c>
      <c r="C194" s="170"/>
      <c r="D194" s="171"/>
      <c r="E194" s="180"/>
      <c r="F194" s="181"/>
      <c r="G194" s="40" t="str">
        <f t="shared" ca="1" si="19"/>
        <v/>
      </c>
      <c r="H194" s="41" t="str">
        <f t="shared" si="20"/>
        <v/>
      </c>
      <c r="I194" s="187"/>
      <c r="J194" s="183"/>
      <c r="K194" s="171"/>
      <c r="L194" s="184"/>
      <c r="M194" s="180"/>
      <c r="N194" s="180"/>
      <c r="O194" s="185"/>
      <c r="P194" s="183"/>
      <c r="Q194" s="183"/>
      <c r="R194" s="183"/>
      <c r="S194" s="183"/>
      <c r="T194" s="181"/>
      <c r="U194" s="176"/>
      <c r="V194" s="45" t="str">
        <f t="shared" si="22"/>
        <v/>
      </c>
      <c r="W194" s="73" t="str">
        <f t="shared" ca="1" si="21"/>
        <v/>
      </c>
      <c r="X194" s="186"/>
      <c r="Y194" s="178"/>
      <c r="Z194" s="111" t="str">
        <f t="shared" si="23"/>
        <v/>
      </c>
      <c r="AB194" s="115" t="str">
        <f>IFERROR(INDEX(tbFuncionarios[],MATCH(SMALL(tbFuncionarios[indice alfabetico],$B194),tbFuncionarios[indice alfabetico],0),3),"")</f>
        <v/>
      </c>
    </row>
    <row r="195" spans="2:28" ht="24.95" customHeight="1" x14ac:dyDescent="0.25">
      <c r="B195" s="74">
        <f t="shared" si="18"/>
        <v>188</v>
      </c>
      <c r="C195" s="170"/>
      <c r="D195" s="171"/>
      <c r="E195" s="180"/>
      <c r="F195" s="181"/>
      <c r="G195" s="40" t="str">
        <f t="shared" ca="1" si="19"/>
        <v/>
      </c>
      <c r="H195" s="41" t="str">
        <f t="shared" si="20"/>
        <v/>
      </c>
      <c r="I195" s="187"/>
      <c r="J195" s="183"/>
      <c r="K195" s="171"/>
      <c r="L195" s="184"/>
      <c r="M195" s="180"/>
      <c r="N195" s="180"/>
      <c r="O195" s="185"/>
      <c r="P195" s="183"/>
      <c r="Q195" s="183"/>
      <c r="R195" s="183"/>
      <c r="S195" s="183"/>
      <c r="T195" s="181"/>
      <c r="U195" s="176"/>
      <c r="V195" s="45" t="str">
        <f t="shared" si="22"/>
        <v/>
      </c>
      <c r="W195" s="73" t="str">
        <f t="shared" ca="1" si="21"/>
        <v/>
      </c>
      <c r="X195" s="186"/>
      <c r="Y195" s="178"/>
      <c r="Z195" s="111" t="str">
        <f t="shared" si="23"/>
        <v/>
      </c>
      <c r="AB195" s="115" t="str">
        <f>IFERROR(INDEX(tbFuncionarios[],MATCH(SMALL(tbFuncionarios[indice alfabetico],$B195),tbFuncionarios[indice alfabetico],0),3),"")</f>
        <v/>
      </c>
    </row>
    <row r="196" spans="2:28" ht="24.95" customHeight="1" x14ac:dyDescent="0.25">
      <c r="B196" s="74">
        <f t="shared" si="18"/>
        <v>189</v>
      </c>
      <c r="C196" s="170"/>
      <c r="D196" s="171"/>
      <c r="E196" s="180"/>
      <c r="F196" s="181"/>
      <c r="G196" s="40" t="str">
        <f t="shared" ca="1" si="19"/>
        <v/>
      </c>
      <c r="H196" s="41" t="str">
        <f t="shared" si="20"/>
        <v/>
      </c>
      <c r="I196" s="187"/>
      <c r="J196" s="183"/>
      <c r="K196" s="171"/>
      <c r="L196" s="184"/>
      <c r="M196" s="180"/>
      <c r="N196" s="180"/>
      <c r="O196" s="185"/>
      <c r="P196" s="183"/>
      <c r="Q196" s="183"/>
      <c r="R196" s="183"/>
      <c r="S196" s="183"/>
      <c r="T196" s="181"/>
      <c r="U196" s="176"/>
      <c r="V196" s="45" t="str">
        <f t="shared" si="22"/>
        <v/>
      </c>
      <c r="W196" s="73" t="str">
        <f t="shared" ca="1" si="21"/>
        <v/>
      </c>
      <c r="X196" s="186"/>
      <c r="Y196" s="178"/>
      <c r="Z196" s="111" t="str">
        <f t="shared" si="23"/>
        <v/>
      </c>
      <c r="AB196" s="115" t="str">
        <f>IFERROR(INDEX(tbFuncionarios[],MATCH(SMALL(tbFuncionarios[indice alfabetico],$B196),tbFuncionarios[indice alfabetico],0),3),"")</f>
        <v/>
      </c>
    </row>
    <row r="197" spans="2:28" ht="24.95" customHeight="1" x14ac:dyDescent="0.25">
      <c r="B197" s="74">
        <f t="shared" si="18"/>
        <v>190</v>
      </c>
      <c r="C197" s="170"/>
      <c r="D197" s="171"/>
      <c r="E197" s="180"/>
      <c r="F197" s="181"/>
      <c r="G197" s="40" t="str">
        <f t="shared" ca="1" si="19"/>
        <v/>
      </c>
      <c r="H197" s="41" t="str">
        <f t="shared" si="20"/>
        <v/>
      </c>
      <c r="I197" s="187"/>
      <c r="J197" s="183"/>
      <c r="K197" s="171"/>
      <c r="L197" s="184"/>
      <c r="M197" s="180"/>
      <c r="N197" s="180"/>
      <c r="O197" s="185"/>
      <c r="P197" s="183"/>
      <c r="Q197" s="183"/>
      <c r="R197" s="183"/>
      <c r="S197" s="183"/>
      <c r="T197" s="181"/>
      <c r="U197" s="176"/>
      <c r="V197" s="45" t="str">
        <f t="shared" si="22"/>
        <v/>
      </c>
      <c r="W197" s="73" t="str">
        <f t="shared" ca="1" si="21"/>
        <v/>
      </c>
      <c r="X197" s="186"/>
      <c r="Y197" s="178"/>
      <c r="Z197" s="111" t="str">
        <f t="shared" si="23"/>
        <v/>
      </c>
      <c r="AB197" s="115" t="str">
        <f>IFERROR(INDEX(tbFuncionarios[],MATCH(SMALL(tbFuncionarios[indice alfabetico],$B197),tbFuncionarios[indice alfabetico],0),3),"")</f>
        <v/>
      </c>
    </row>
    <row r="198" spans="2:28" ht="24.95" customHeight="1" x14ac:dyDescent="0.25">
      <c r="B198" s="74">
        <f t="shared" si="18"/>
        <v>191</v>
      </c>
      <c r="C198" s="170"/>
      <c r="D198" s="171"/>
      <c r="E198" s="180"/>
      <c r="F198" s="181"/>
      <c r="G198" s="40" t="str">
        <f t="shared" ca="1" si="19"/>
        <v/>
      </c>
      <c r="H198" s="41" t="str">
        <f t="shared" si="20"/>
        <v/>
      </c>
      <c r="I198" s="187"/>
      <c r="J198" s="183"/>
      <c r="K198" s="171"/>
      <c r="L198" s="184"/>
      <c r="M198" s="180"/>
      <c r="N198" s="180"/>
      <c r="O198" s="185"/>
      <c r="P198" s="183"/>
      <c r="Q198" s="183"/>
      <c r="R198" s="183"/>
      <c r="S198" s="183"/>
      <c r="T198" s="181"/>
      <c r="U198" s="176"/>
      <c r="V198" s="45" t="str">
        <f t="shared" si="22"/>
        <v/>
      </c>
      <c r="W198" s="73" t="str">
        <f t="shared" ca="1" si="21"/>
        <v/>
      </c>
      <c r="X198" s="186"/>
      <c r="Y198" s="178"/>
      <c r="Z198" s="111" t="str">
        <f t="shared" si="23"/>
        <v/>
      </c>
      <c r="AB198" s="115" t="str">
        <f>IFERROR(INDEX(tbFuncionarios[],MATCH(SMALL(tbFuncionarios[indice alfabetico],$B198),tbFuncionarios[indice alfabetico],0),3),"")</f>
        <v/>
      </c>
    </row>
    <row r="199" spans="2:28" ht="24.95" customHeight="1" x14ac:dyDescent="0.25">
      <c r="B199" s="74">
        <f t="shared" si="18"/>
        <v>192</v>
      </c>
      <c r="C199" s="170"/>
      <c r="D199" s="171"/>
      <c r="E199" s="180"/>
      <c r="F199" s="181"/>
      <c r="G199" s="40" t="str">
        <f t="shared" ca="1" si="19"/>
        <v/>
      </c>
      <c r="H199" s="41" t="str">
        <f t="shared" si="20"/>
        <v/>
      </c>
      <c r="I199" s="187"/>
      <c r="J199" s="183"/>
      <c r="K199" s="171"/>
      <c r="L199" s="184"/>
      <c r="M199" s="180"/>
      <c r="N199" s="180"/>
      <c r="O199" s="185"/>
      <c r="P199" s="183"/>
      <c r="Q199" s="183"/>
      <c r="R199" s="183"/>
      <c r="S199" s="183"/>
      <c r="T199" s="181"/>
      <c r="U199" s="176"/>
      <c r="V199" s="45" t="str">
        <f t="shared" si="22"/>
        <v/>
      </c>
      <c r="W199" s="73" t="str">
        <f t="shared" ca="1" si="21"/>
        <v/>
      </c>
      <c r="X199" s="186"/>
      <c r="Y199" s="178"/>
      <c r="Z199" s="111" t="str">
        <f t="shared" si="23"/>
        <v/>
      </c>
      <c r="AB199" s="115" t="str">
        <f>IFERROR(INDEX(tbFuncionarios[],MATCH(SMALL(tbFuncionarios[indice alfabetico],$B199),tbFuncionarios[indice alfabetico],0),3),"")</f>
        <v/>
      </c>
    </row>
    <row r="200" spans="2:28" ht="24.95" customHeight="1" x14ac:dyDescent="0.25">
      <c r="B200" s="74">
        <f t="shared" si="18"/>
        <v>193</v>
      </c>
      <c r="C200" s="170"/>
      <c r="D200" s="171"/>
      <c r="E200" s="180"/>
      <c r="F200" s="181"/>
      <c r="G200" s="40" t="str">
        <f t="shared" ca="1" si="19"/>
        <v/>
      </c>
      <c r="H200" s="41" t="str">
        <f t="shared" si="20"/>
        <v/>
      </c>
      <c r="I200" s="187"/>
      <c r="J200" s="183"/>
      <c r="K200" s="171"/>
      <c r="L200" s="184"/>
      <c r="M200" s="180"/>
      <c r="N200" s="180"/>
      <c r="O200" s="185"/>
      <c r="P200" s="183"/>
      <c r="Q200" s="183"/>
      <c r="R200" s="183"/>
      <c r="S200" s="183"/>
      <c r="T200" s="181"/>
      <c r="U200" s="176"/>
      <c r="V200" s="45" t="str">
        <f t="shared" ref="V200:V207" si="24">IFERROR(IF(T200="","",TEXT(T200,"MMMM")),"")</f>
        <v/>
      </c>
      <c r="W200" s="73" t="str">
        <f t="shared" ca="1" si="21"/>
        <v/>
      </c>
      <c r="X200" s="186"/>
      <c r="Y200" s="178"/>
      <c r="Z200" s="111" t="str">
        <f t="shared" ref="Z200:Z207" si="25">IF($D200="","",VLOOKUP(UPPER(LEFT($D200,1)),$AD$8:$AF$33,2,FALSE)+VLOOKUP(UPPER(RIGHT(LEFT($D200,SEARCH(" ",$D200)+1),1)),$AD$8:$AF$33,3,FALSE)+(ROW()/10000))</f>
        <v/>
      </c>
      <c r="AB200" s="115" t="str">
        <f>IFERROR(INDEX(tbFuncionarios[],MATCH(SMALL(tbFuncionarios[indice alfabetico],$B200),tbFuncionarios[indice alfabetico],0),3),"")</f>
        <v/>
      </c>
    </row>
    <row r="201" spans="2:28" ht="24.95" customHeight="1" x14ac:dyDescent="0.25">
      <c r="B201" s="74">
        <f t="shared" ref="B201:B207" si="26">IF(ISNUMBER(B200),B200+1,1)</f>
        <v>194</v>
      </c>
      <c r="C201" s="170"/>
      <c r="D201" s="171"/>
      <c r="E201" s="180"/>
      <c r="F201" s="181"/>
      <c r="G201" s="40" t="str">
        <f t="shared" ref="G201:G207" ca="1" si="27">IFERROR(IF(F201="","",YEAR(TODAY())-YEAR(F201)),"")</f>
        <v/>
      </c>
      <c r="H201" s="41" t="str">
        <f t="shared" ref="H201:H207" si="28">IFERROR(IF(F201="","",TEXT(F201,"MMMM")),"")</f>
        <v/>
      </c>
      <c r="I201" s="187"/>
      <c r="J201" s="183"/>
      <c r="K201" s="171"/>
      <c r="L201" s="184"/>
      <c r="M201" s="180"/>
      <c r="N201" s="180"/>
      <c r="O201" s="185"/>
      <c r="P201" s="183"/>
      <c r="Q201" s="183"/>
      <c r="R201" s="183"/>
      <c r="S201" s="183"/>
      <c r="T201" s="181"/>
      <c r="U201" s="176"/>
      <c r="V201" s="45" t="str">
        <f t="shared" si="24"/>
        <v/>
      </c>
      <c r="W201" s="73" t="str">
        <f t="shared" ref="W201:W207" ca="1" si="29">IFERROR(IF(T201="","",IF(U201="",ROUND(((TODAY()-T201)/365),1),ROUND(((U201-T201)/365),1))),"")</f>
        <v/>
      </c>
      <c r="X201" s="186"/>
      <c r="Y201" s="178"/>
      <c r="Z201" s="111" t="str">
        <f t="shared" si="25"/>
        <v/>
      </c>
      <c r="AB201" s="115" t="str">
        <f>IFERROR(INDEX(tbFuncionarios[],MATCH(SMALL(tbFuncionarios[indice alfabetico],$B201),tbFuncionarios[indice alfabetico],0),3),"")</f>
        <v/>
      </c>
    </row>
    <row r="202" spans="2:28" ht="24.95" customHeight="1" x14ac:dyDescent="0.25">
      <c r="B202" s="74">
        <f t="shared" si="26"/>
        <v>195</v>
      </c>
      <c r="C202" s="170"/>
      <c r="D202" s="171"/>
      <c r="E202" s="180"/>
      <c r="F202" s="181"/>
      <c r="G202" s="40" t="str">
        <f t="shared" ca="1" si="27"/>
        <v/>
      </c>
      <c r="H202" s="41" t="str">
        <f t="shared" si="28"/>
        <v/>
      </c>
      <c r="I202" s="187"/>
      <c r="J202" s="183"/>
      <c r="K202" s="171"/>
      <c r="L202" s="184"/>
      <c r="M202" s="180"/>
      <c r="N202" s="180"/>
      <c r="O202" s="185"/>
      <c r="P202" s="183"/>
      <c r="Q202" s="183"/>
      <c r="R202" s="183"/>
      <c r="S202" s="183"/>
      <c r="T202" s="181"/>
      <c r="U202" s="176"/>
      <c r="V202" s="45" t="str">
        <f t="shared" si="24"/>
        <v/>
      </c>
      <c r="W202" s="73" t="str">
        <f t="shared" ca="1" si="29"/>
        <v/>
      </c>
      <c r="X202" s="186"/>
      <c r="Y202" s="178"/>
      <c r="Z202" s="111" t="str">
        <f t="shared" si="25"/>
        <v/>
      </c>
      <c r="AB202" s="115" t="str">
        <f>IFERROR(INDEX(tbFuncionarios[],MATCH(SMALL(tbFuncionarios[indice alfabetico],$B202),tbFuncionarios[indice alfabetico],0),3),"")</f>
        <v/>
      </c>
    </row>
    <row r="203" spans="2:28" ht="24.95" customHeight="1" x14ac:dyDescent="0.25">
      <c r="B203" s="74">
        <f t="shared" si="26"/>
        <v>196</v>
      </c>
      <c r="C203" s="170"/>
      <c r="D203" s="171"/>
      <c r="E203" s="180"/>
      <c r="F203" s="181"/>
      <c r="G203" s="40" t="str">
        <f t="shared" ca="1" si="27"/>
        <v/>
      </c>
      <c r="H203" s="41" t="str">
        <f t="shared" si="28"/>
        <v/>
      </c>
      <c r="I203" s="187"/>
      <c r="J203" s="183"/>
      <c r="K203" s="171"/>
      <c r="L203" s="184"/>
      <c r="M203" s="180"/>
      <c r="N203" s="180"/>
      <c r="O203" s="185"/>
      <c r="P203" s="183"/>
      <c r="Q203" s="183"/>
      <c r="R203" s="183"/>
      <c r="S203" s="183"/>
      <c r="T203" s="181"/>
      <c r="U203" s="176"/>
      <c r="V203" s="45" t="str">
        <f t="shared" si="24"/>
        <v/>
      </c>
      <c r="W203" s="73" t="str">
        <f t="shared" ca="1" si="29"/>
        <v/>
      </c>
      <c r="X203" s="186"/>
      <c r="Y203" s="178"/>
      <c r="Z203" s="111" t="str">
        <f t="shared" si="25"/>
        <v/>
      </c>
      <c r="AB203" s="115" t="str">
        <f>IFERROR(INDEX(tbFuncionarios[],MATCH(SMALL(tbFuncionarios[indice alfabetico],$B203),tbFuncionarios[indice alfabetico],0),3),"")</f>
        <v/>
      </c>
    </row>
    <row r="204" spans="2:28" ht="24.95" customHeight="1" x14ac:dyDescent="0.25">
      <c r="B204" s="74">
        <f t="shared" si="26"/>
        <v>197</v>
      </c>
      <c r="C204" s="170"/>
      <c r="D204" s="171"/>
      <c r="E204" s="180"/>
      <c r="F204" s="181"/>
      <c r="G204" s="40" t="str">
        <f t="shared" ca="1" si="27"/>
        <v/>
      </c>
      <c r="H204" s="41" t="str">
        <f t="shared" si="28"/>
        <v/>
      </c>
      <c r="I204" s="187"/>
      <c r="J204" s="183"/>
      <c r="K204" s="171"/>
      <c r="L204" s="184"/>
      <c r="M204" s="180"/>
      <c r="N204" s="180"/>
      <c r="O204" s="185"/>
      <c r="P204" s="183"/>
      <c r="Q204" s="183"/>
      <c r="R204" s="183"/>
      <c r="S204" s="183"/>
      <c r="T204" s="181"/>
      <c r="U204" s="176"/>
      <c r="V204" s="45" t="str">
        <f t="shared" si="24"/>
        <v/>
      </c>
      <c r="W204" s="73" t="str">
        <f t="shared" ca="1" si="29"/>
        <v/>
      </c>
      <c r="X204" s="186"/>
      <c r="Y204" s="178"/>
      <c r="Z204" s="111" t="str">
        <f t="shared" si="25"/>
        <v/>
      </c>
      <c r="AB204" s="115" t="str">
        <f>IFERROR(INDEX(tbFuncionarios[],MATCH(SMALL(tbFuncionarios[indice alfabetico],$B204),tbFuncionarios[indice alfabetico],0),3),"")</f>
        <v/>
      </c>
    </row>
    <row r="205" spans="2:28" ht="24.95" customHeight="1" x14ac:dyDescent="0.25">
      <c r="B205" s="74">
        <f t="shared" si="26"/>
        <v>198</v>
      </c>
      <c r="C205" s="170"/>
      <c r="D205" s="171"/>
      <c r="E205" s="180"/>
      <c r="F205" s="181"/>
      <c r="G205" s="40" t="str">
        <f t="shared" ca="1" si="27"/>
        <v/>
      </c>
      <c r="H205" s="41" t="str">
        <f t="shared" si="28"/>
        <v/>
      </c>
      <c r="I205" s="187"/>
      <c r="J205" s="183"/>
      <c r="K205" s="171"/>
      <c r="L205" s="184"/>
      <c r="M205" s="180"/>
      <c r="N205" s="180"/>
      <c r="O205" s="185"/>
      <c r="P205" s="183"/>
      <c r="Q205" s="183"/>
      <c r="R205" s="183"/>
      <c r="S205" s="183"/>
      <c r="T205" s="181"/>
      <c r="U205" s="176"/>
      <c r="V205" s="45" t="str">
        <f t="shared" si="24"/>
        <v/>
      </c>
      <c r="W205" s="73" t="str">
        <f t="shared" ca="1" si="29"/>
        <v/>
      </c>
      <c r="X205" s="186"/>
      <c r="Y205" s="178"/>
      <c r="Z205" s="111" t="str">
        <f t="shared" si="25"/>
        <v/>
      </c>
      <c r="AB205" s="115" t="str">
        <f>IFERROR(INDEX(tbFuncionarios[],MATCH(SMALL(tbFuncionarios[indice alfabetico],$B205),tbFuncionarios[indice alfabetico],0),3),"")</f>
        <v/>
      </c>
    </row>
    <row r="206" spans="2:28" ht="24.95" customHeight="1" x14ac:dyDescent="0.25">
      <c r="B206" s="74">
        <f t="shared" si="26"/>
        <v>199</v>
      </c>
      <c r="C206" s="170"/>
      <c r="D206" s="171"/>
      <c r="E206" s="180"/>
      <c r="F206" s="181"/>
      <c r="G206" s="40" t="str">
        <f t="shared" ca="1" si="27"/>
        <v/>
      </c>
      <c r="H206" s="41" t="str">
        <f t="shared" si="28"/>
        <v/>
      </c>
      <c r="I206" s="187"/>
      <c r="J206" s="183"/>
      <c r="K206" s="171"/>
      <c r="L206" s="184"/>
      <c r="M206" s="180"/>
      <c r="N206" s="180"/>
      <c r="O206" s="185"/>
      <c r="P206" s="183"/>
      <c r="Q206" s="183"/>
      <c r="R206" s="183"/>
      <c r="S206" s="183"/>
      <c r="T206" s="181"/>
      <c r="U206" s="176"/>
      <c r="V206" s="45" t="str">
        <f t="shared" si="24"/>
        <v/>
      </c>
      <c r="W206" s="73" t="str">
        <f t="shared" ca="1" si="29"/>
        <v/>
      </c>
      <c r="X206" s="186"/>
      <c r="Y206" s="178"/>
      <c r="Z206" s="111" t="str">
        <f t="shared" si="25"/>
        <v/>
      </c>
      <c r="AB206" s="115" t="str">
        <f>IFERROR(INDEX(tbFuncionarios[],MATCH(SMALL(tbFuncionarios[indice alfabetico],$B206),tbFuncionarios[indice alfabetico],0),3),"")</f>
        <v/>
      </c>
    </row>
    <row r="207" spans="2:28" ht="24.95" customHeight="1" x14ac:dyDescent="0.25">
      <c r="B207" s="80">
        <f t="shared" si="26"/>
        <v>200</v>
      </c>
      <c r="C207" s="188"/>
      <c r="D207" s="189"/>
      <c r="E207" s="190"/>
      <c r="F207" s="191"/>
      <c r="G207" s="81" t="str">
        <f t="shared" ca="1" si="27"/>
        <v/>
      </c>
      <c r="H207" s="82" t="str">
        <f t="shared" si="28"/>
        <v/>
      </c>
      <c r="I207" s="192"/>
      <c r="J207" s="193"/>
      <c r="K207" s="189"/>
      <c r="L207" s="194"/>
      <c r="M207" s="190"/>
      <c r="N207" s="190"/>
      <c r="O207" s="195"/>
      <c r="P207" s="193"/>
      <c r="Q207" s="193"/>
      <c r="R207" s="193"/>
      <c r="S207" s="193"/>
      <c r="T207" s="191"/>
      <c r="U207" s="196"/>
      <c r="V207" s="83" t="str">
        <f t="shared" si="24"/>
        <v/>
      </c>
      <c r="W207" s="73" t="str">
        <f t="shared" ca="1" si="29"/>
        <v/>
      </c>
      <c r="X207" s="197"/>
      <c r="Y207" s="198"/>
      <c r="Z207" s="111" t="str">
        <f t="shared" si="25"/>
        <v/>
      </c>
      <c r="AB207" s="115" t="str">
        <f>IFERROR(INDEX(tbFuncionarios[],MATCH(SMALL(tbFuncionarios[indice alfabetico],$B207),tbFuncionarios[indice alfabetico],0),3),"")</f>
        <v/>
      </c>
    </row>
  </sheetData>
  <sheetProtection password="9084" sheet="1" objects="1" scenarios="1" selectLockedCells="1"/>
  <dataValidations count="4">
    <dataValidation type="list" allowBlank="1" showInputMessage="1" showErrorMessage="1" sqref="E8:E207">
      <formula1>"Feminino,Masculino"</formula1>
    </dataValidation>
    <dataValidation type="list" allowBlank="1" showInputMessage="1" showErrorMessage="1" sqref="M8:M207">
      <formula1>"Solteiro,Casado,Viúvo,Divorciado,Outros"</formula1>
    </dataValidation>
    <dataValidation type="date" allowBlank="1" showInputMessage="1" showErrorMessage="1" errorTitle="Erro de operação!" error="_x000a_Informe uma data válida menor que hoje." sqref="T8:T207">
      <formula1>36526</formula1>
      <formula2>TODAY()-1</formula2>
    </dataValidation>
    <dataValidation type="date" operator="greaterThan" allowBlank="1" showInputMessage="1" showErrorMessage="1" errorTitle="Erro de operação!" error="_x000a_Informe uma data maior que a data de admissão." sqref="U8:U207">
      <formula1>$T8</formula1>
    </dataValidation>
  </dataValidations>
  <pageMargins left="0.25" right="0.25" top="0.75" bottom="0.75" header="0.3" footer="0.3"/>
  <pageSetup paperSize="9" orientation="landscape" r:id="rId1"/>
  <drawing r:id="rId2"/>
  <tableParts count="1">
    <tablePart r:id="rId3"/>
  </tableParts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17"/>
  <sheetViews>
    <sheetView showGridLines="0" workbookViewId="0">
      <selection activeCell="C8" sqref="C8:E11"/>
    </sheetView>
  </sheetViews>
  <sheetFormatPr defaultRowHeight="15" x14ac:dyDescent="0.25"/>
  <cols>
    <col min="1" max="1" width="2.7109375" style="8" customWidth="1"/>
    <col min="2" max="2" width="9.140625" style="136"/>
    <col min="3" max="3" width="77" style="136" customWidth="1"/>
    <col min="4" max="4" width="25.85546875" style="209" bestFit="1" customWidth="1"/>
    <col min="5" max="5" width="12.7109375" style="209" bestFit="1" customWidth="1"/>
    <col min="6" max="8" width="0" style="136" hidden="1" customWidth="1"/>
    <col min="9" max="9" width="16.7109375" style="136" hidden="1" customWidth="1"/>
    <col min="10" max="16384" width="9.140625" style="136"/>
  </cols>
  <sheetData>
    <row r="1" spans="1:9" s="105" customFormat="1" ht="30" customHeight="1" x14ac:dyDescent="0.25"/>
    <row r="2" spans="1:9" s="106" customFormat="1" ht="24.95" customHeight="1" x14ac:dyDescent="0.25"/>
    <row r="3" spans="1:9" s="107" customFormat="1" ht="20.100000000000001" customHeight="1" x14ac:dyDescent="0.25"/>
    <row r="4" spans="1:9" s="200" customFormat="1" ht="21" x14ac:dyDescent="0.25">
      <c r="A4" s="46"/>
      <c r="B4" s="199" t="s">
        <v>92</v>
      </c>
      <c r="D4" s="65"/>
      <c r="E4" s="65"/>
    </row>
    <row r="5" spans="1:9" s="200" customFormat="1" x14ac:dyDescent="0.25">
      <c r="A5" s="34"/>
      <c r="D5" s="65"/>
      <c r="E5" s="65"/>
    </row>
    <row r="6" spans="1:9" ht="20.100000000000001" customHeight="1" x14ac:dyDescent="0.25">
      <c r="A6" s="9"/>
      <c r="B6" s="61" t="s">
        <v>218</v>
      </c>
      <c r="C6" s="61"/>
      <c r="D6" s="61"/>
      <c r="E6" s="61"/>
    </row>
    <row r="7" spans="1:9" ht="30" x14ac:dyDescent="0.25">
      <c r="A7" s="10"/>
      <c r="B7" s="201" t="s">
        <v>30</v>
      </c>
      <c r="C7" s="201" t="s">
        <v>29</v>
      </c>
      <c r="D7" s="201" t="s">
        <v>31</v>
      </c>
      <c r="E7" s="202" t="s">
        <v>32</v>
      </c>
      <c r="F7" s="203" t="s">
        <v>77</v>
      </c>
      <c r="G7" s="203" t="s">
        <v>40</v>
      </c>
      <c r="H7" s="203" t="s">
        <v>166</v>
      </c>
      <c r="I7" s="203" t="s">
        <v>199</v>
      </c>
    </row>
    <row r="8" spans="1:9" ht="24.95" customHeight="1" x14ac:dyDescent="0.25">
      <c r="B8" s="204">
        <v>1</v>
      </c>
      <c r="C8" s="210" t="s">
        <v>230</v>
      </c>
      <c r="D8" s="211" t="s">
        <v>231</v>
      </c>
      <c r="E8" s="212">
        <v>40</v>
      </c>
      <c r="F8" s="203">
        <f ca="1">IF($C8="","",IFERROR(COUNTIF(INDIRECT($I8),CadTrei!F$7)+(ROW()/100000),0))</f>
        <v>1.0000800000000001</v>
      </c>
      <c r="G8" s="203">
        <f ca="1">IF($C8="","",IFERROR(COUNTIF(INDIRECT($I8),CadTrei!G$7)+(ROW()/100000),0))</f>
        <v>8.0000000000000007E-5</v>
      </c>
      <c r="H8" s="203">
        <f ca="1">IF($C8="","",IFERROR(COUNTIF(INDIRECT($I8),CadTrei!H$7)+(ROW()/100000),0))</f>
        <v>8.0000000000000007E-5</v>
      </c>
      <c r="I8" s="203" t="s">
        <v>198</v>
      </c>
    </row>
    <row r="9" spans="1:9" ht="24.95" customHeight="1" x14ac:dyDescent="0.25">
      <c r="B9" s="208">
        <v>2</v>
      </c>
      <c r="C9" s="210" t="s">
        <v>232</v>
      </c>
      <c r="D9" s="211" t="s">
        <v>233</v>
      </c>
      <c r="E9" s="212">
        <v>32</v>
      </c>
      <c r="F9" s="203">
        <f ca="1">IF($C9="","",IFERROR(COUNTIF(INDIRECT($I9),CadTrei!F$7)+(ROW()/100000),0))</f>
        <v>9.0000000000000006E-5</v>
      </c>
      <c r="G9" s="203">
        <f ca="1">IF($C9="","",IFERROR(COUNTIF(INDIRECT($I9),CadTrei!G$7)+(ROW()/100000),0))</f>
        <v>9.0000000000000006E-5</v>
      </c>
      <c r="H9" s="203">
        <f ca="1">IF($C9="","",IFERROR(COUNTIF(INDIRECT($I9),CadTrei!H$7)+(ROW()/100000),0))</f>
        <v>9.0000000000000006E-5</v>
      </c>
      <c r="I9" s="203" t="s">
        <v>200</v>
      </c>
    </row>
    <row r="10" spans="1:9" ht="24.95" customHeight="1" x14ac:dyDescent="0.25">
      <c r="B10" s="204">
        <v>3</v>
      </c>
      <c r="C10" s="210" t="s">
        <v>234</v>
      </c>
      <c r="D10" s="211" t="s">
        <v>233</v>
      </c>
      <c r="E10" s="212">
        <v>35</v>
      </c>
      <c r="F10" s="203">
        <f ca="1">IF($C10="","",IFERROR(COUNTIF(INDIRECT($I10),CadTrei!F$7)+(ROW()/100000),0))</f>
        <v>1E-4</v>
      </c>
      <c r="G10" s="203">
        <f ca="1">IF($C10="","",IFERROR(COUNTIF(INDIRECT($I10),CadTrei!G$7)+(ROW()/100000),0))</f>
        <v>1E-4</v>
      </c>
      <c r="H10" s="203">
        <f ca="1">IF($C10="","",IFERROR(COUNTIF(INDIRECT($I10),CadTrei!H$7)+(ROW()/100000),0))</f>
        <v>1E-4</v>
      </c>
      <c r="I10" s="203" t="s">
        <v>201</v>
      </c>
    </row>
    <row r="11" spans="1:9" ht="24.95" customHeight="1" x14ac:dyDescent="0.25">
      <c r="B11" s="204">
        <v>4</v>
      </c>
      <c r="C11" s="210" t="s">
        <v>235</v>
      </c>
      <c r="D11" s="211" t="s">
        <v>233</v>
      </c>
      <c r="E11" s="212">
        <v>35</v>
      </c>
      <c r="F11" s="203">
        <f ca="1">IF($C11="","",IFERROR(COUNTIF(INDIRECT($I11),CadTrei!F$7)+(ROW()/100000),0))</f>
        <v>1.1E-4</v>
      </c>
      <c r="G11" s="203">
        <f ca="1">IF($C11="","",IFERROR(COUNTIF(INDIRECT($I11),CadTrei!G$7)+(ROW()/100000),0))</f>
        <v>1.1E-4</v>
      </c>
      <c r="H11" s="203">
        <f ca="1">IF($C11="","",IFERROR(COUNTIF(INDIRECT($I11),CadTrei!H$7)+(ROW()/100000),0))</f>
        <v>1.1E-4</v>
      </c>
      <c r="I11" s="203" t="s">
        <v>202</v>
      </c>
    </row>
    <row r="12" spans="1:9" ht="24.95" customHeight="1" x14ac:dyDescent="0.25">
      <c r="B12" s="204">
        <v>5</v>
      </c>
      <c r="C12" s="205"/>
      <c r="D12" s="206"/>
      <c r="E12" s="207"/>
      <c r="F12" s="203" t="str">
        <f ca="1">IF($C12="","",IFERROR(COUNTIF(INDIRECT($I12),CadTrei!F$7)+(ROW()/100000),0))</f>
        <v/>
      </c>
      <c r="G12" s="203" t="str">
        <f ca="1">IF($C12="","",IFERROR(COUNTIF(INDIRECT($I12),CadTrei!G$7)+(ROW()/100000),0))</f>
        <v/>
      </c>
      <c r="H12" s="203" t="str">
        <f ca="1">IF($C12="","",IFERROR(COUNTIF(INDIRECT($I12),CadTrei!H$7)+(ROW()/100000),0))</f>
        <v/>
      </c>
      <c r="I12" s="203" t="s">
        <v>203</v>
      </c>
    </row>
    <row r="13" spans="1:9" ht="24.95" customHeight="1" x14ac:dyDescent="0.25">
      <c r="B13" s="204">
        <v>6</v>
      </c>
      <c r="C13" s="205"/>
      <c r="D13" s="206"/>
      <c r="E13" s="207"/>
      <c r="F13" s="203" t="str">
        <f ca="1">IF($C13="","",IFERROR(COUNTIF(INDIRECT($I13),CadTrei!F$7)+(ROW()/100000),0))</f>
        <v/>
      </c>
      <c r="G13" s="203" t="str">
        <f ca="1">IF($C13="","",IFERROR(COUNTIF(INDIRECT($I13),CadTrei!G$7)+(ROW()/100000),0))</f>
        <v/>
      </c>
      <c r="H13" s="203" t="str">
        <f ca="1">IF($C13="","",IFERROR(COUNTIF(INDIRECT($I13),CadTrei!H$7)+(ROW()/100000),0))</f>
        <v/>
      </c>
      <c r="I13" s="203" t="s">
        <v>207</v>
      </c>
    </row>
    <row r="14" spans="1:9" ht="24.95" customHeight="1" x14ac:dyDescent="0.25">
      <c r="B14" s="204">
        <v>7</v>
      </c>
      <c r="C14" s="205"/>
      <c r="D14" s="206"/>
      <c r="E14" s="207"/>
      <c r="F14" s="203" t="str">
        <f ca="1">IF($C14="","",IFERROR(COUNTIF(INDIRECT($I14),CadTrei!F$7)+(ROW()/100000),0))</f>
        <v/>
      </c>
      <c r="G14" s="203" t="str">
        <f ca="1">IF($C14="","",IFERROR(COUNTIF(INDIRECT($I14),CadTrei!G$7)+(ROW()/100000),0))</f>
        <v/>
      </c>
      <c r="H14" s="203" t="str">
        <f ca="1">IF($C14="","",IFERROR(COUNTIF(INDIRECT($I14),CadTrei!H$7)+(ROW()/100000),0))</f>
        <v/>
      </c>
      <c r="I14" s="203" t="s">
        <v>204</v>
      </c>
    </row>
    <row r="15" spans="1:9" ht="24.95" customHeight="1" x14ac:dyDescent="0.25">
      <c r="B15" s="204">
        <v>8</v>
      </c>
      <c r="C15" s="205"/>
      <c r="D15" s="206"/>
      <c r="E15" s="207"/>
      <c r="F15" s="203" t="str">
        <f ca="1">IF($C15="","",IFERROR(COUNTIF(INDIRECT($I15),CadTrei!F$7)+(ROW()/100000),0))</f>
        <v/>
      </c>
      <c r="G15" s="203" t="str">
        <f ca="1">IF($C15="","",IFERROR(COUNTIF(INDIRECT($I15),CadTrei!G$7)+(ROW()/100000),0))</f>
        <v/>
      </c>
      <c r="H15" s="203" t="str">
        <f ca="1">IF($C15="","",IFERROR(COUNTIF(INDIRECT($I15),CadTrei!H$7)+(ROW()/100000),0))</f>
        <v/>
      </c>
      <c r="I15" s="203" t="s">
        <v>205</v>
      </c>
    </row>
    <row r="16" spans="1:9" ht="24.95" customHeight="1" x14ac:dyDescent="0.25">
      <c r="B16" s="204">
        <v>9</v>
      </c>
      <c r="C16" s="205"/>
      <c r="D16" s="206"/>
      <c r="E16" s="207"/>
      <c r="F16" s="203" t="str">
        <f ca="1">IF($C16="","",IFERROR(COUNTIF(INDIRECT($I16),CadTrei!F$7)+(ROW()/100000),0))</f>
        <v/>
      </c>
      <c r="G16" s="203" t="str">
        <f ca="1">IF($C16="","",IFERROR(COUNTIF(INDIRECT($I16),CadTrei!G$7)+(ROW()/100000),0))</f>
        <v/>
      </c>
      <c r="H16" s="203" t="str">
        <f ca="1">IF($C16="","",IFERROR(COUNTIF(INDIRECT($I16),CadTrei!H$7)+(ROW()/100000),0))</f>
        <v/>
      </c>
      <c r="I16" s="203" t="s">
        <v>206</v>
      </c>
    </row>
    <row r="17" spans="2:9" ht="24.95" customHeight="1" x14ac:dyDescent="0.25">
      <c r="B17" s="204">
        <v>10</v>
      </c>
      <c r="C17" s="205"/>
      <c r="D17" s="206"/>
      <c r="E17" s="207"/>
      <c r="F17" s="203" t="str">
        <f ca="1">IF($C17="","",IFERROR(COUNTIF(INDIRECT($I17),CadTrei!F$7)+(ROW()/100000),0))</f>
        <v/>
      </c>
      <c r="G17" s="203" t="str">
        <f ca="1">IF($C17="","",IFERROR(COUNTIF(INDIRECT($I17),CadTrei!G$7)+(ROW()/100000),0))</f>
        <v/>
      </c>
      <c r="H17" s="203" t="str">
        <f ca="1">IF($C17="","",IFERROR(COUNTIF(INDIRECT($I17),CadTrei!H$7)+(ROW()/100000),0))</f>
        <v/>
      </c>
      <c r="I17" s="203" t="s">
        <v>208</v>
      </c>
    </row>
  </sheetData>
  <sheetProtection password="9084" sheet="1" objects="1" scenarios="1"/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3">
    <pageSetUpPr fitToPage="1"/>
  </sheetPr>
  <dimension ref="A1:C49"/>
  <sheetViews>
    <sheetView showGridLines="0" zoomScaleNormal="100" zoomScaleSheetLayoutView="90" zoomScalePageLayoutView="80" workbookViewId="0">
      <selection activeCell="C9" sqref="C9"/>
    </sheetView>
  </sheetViews>
  <sheetFormatPr defaultColWidth="8.85546875" defaultRowHeight="15" x14ac:dyDescent="0.25"/>
  <cols>
    <col min="1" max="1" width="2.7109375" style="96" customWidth="1"/>
    <col min="2" max="2" width="35.5703125" style="1" customWidth="1"/>
    <col min="3" max="3" width="60.85546875" style="1" customWidth="1"/>
    <col min="4" max="16384" width="8.85546875" style="1"/>
  </cols>
  <sheetData>
    <row r="1" spans="1:3" s="105" customFormat="1" ht="30" customHeight="1" x14ac:dyDescent="0.25"/>
    <row r="2" spans="1:3" s="106" customFormat="1" ht="24.95" customHeight="1" x14ac:dyDescent="0.25"/>
    <row r="3" spans="1:3" s="107" customFormat="1" ht="20.100000000000001" customHeight="1" x14ac:dyDescent="0.25"/>
    <row r="4" spans="1:3" s="58" customFormat="1" ht="21" x14ac:dyDescent="0.25">
      <c r="A4" s="94"/>
      <c r="B4" s="117" t="s">
        <v>93</v>
      </c>
    </row>
    <row r="5" spans="1:3" s="59" customFormat="1" ht="14.25" x14ac:dyDescent="0.2">
      <c r="A5" s="95"/>
    </row>
    <row r="6" spans="1:3" ht="20.100000000000001" customHeight="1" x14ac:dyDescent="0.25">
      <c r="B6" s="61" t="s">
        <v>219</v>
      </c>
      <c r="C6" s="104"/>
    </row>
    <row r="7" spans="1:3" x14ac:dyDescent="0.25">
      <c r="B7" s="123" t="s">
        <v>216</v>
      </c>
      <c r="C7" s="123"/>
    </row>
    <row r="8" spans="1:3" x14ac:dyDescent="0.25">
      <c r="A8" s="96">
        <v>2</v>
      </c>
      <c r="B8" s="118" t="s">
        <v>11</v>
      </c>
      <c r="C8" s="120">
        <v>1112</v>
      </c>
    </row>
    <row r="9" spans="1:3" x14ac:dyDescent="0.25">
      <c r="A9" s="96">
        <v>3</v>
      </c>
      <c r="B9" s="119" t="s">
        <v>5</v>
      </c>
      <c r="C9" s="97" t="str">
        <f>IF(C8="","",IFERROR(INDEX(tbFuncionarios[],MATCH($C$8,tbFuncionarios[Matrícula],0),$A9),""))</f>
        <v>Damaris De Souza Leite</v>
      </c>
    </row>
    <row r="10" spans="1:3" x14ac:dyDescent="0.25">
      <c r="A10" s="96">
        <v>4</v>
      </c>
      <c r="B10" s="119" t="s">
        <v>109</v>
      </c>
      <c r="C10" s="97" t="str">
        <f>IF(C9="","",IFERROR(INDEX(tbFuncionarios[],MATCH($C$8,tbFuncionarios[Matrícula],0),$A10),""))</f>
        <v>Feminino</v>
      </c>
    </row>
    <row r="11" spans="1:3" x14ac:dyDescent="0.25">
      <c r="A11" s="96">
        <v>5</v>
      </c>
      <c r="B11" s="118" t="s">
        <v>6</v>
      </c>
      <c r="C11" s="97">
        <f>IF(C10="","",IFERROR(INDEX(tbFuncionarios[],MATCH($C$8,tbFuncionarios[Matrícula],0),$A11),""))</f>
        <v>31220</v>
      </c>
    </row>
    <row r="12" spans="1:3" x14ac:dyDescent="0.25">
      <c r="A12" s="96">
        <v>6</v>
      </c>
      <c r="B12" s="119" t="s">
        <v>3</v>
      </c>
      <c r="C12" s="97">
        <f ca="1">IF(C11="","",IFERROR(INDEX(tbFuncionarios[],MATCH($C$8,tbFuncionarios[Matrícula],0),$A12),""))</f>
        <v>38</v>
      </c>
    </row>
    <row r="13" spans="1:3" x14ac:dyDescent="0.25">
      <c r="A13" s="96">
        <v>7</v>
      </c>
      <c r="B13" s="119" t="s">
        <v>88</v>
      </c>
      <c r="C13" s="97" t="str">
        <f ca="1">IF(C12="","",IFERROR(INDEX(tbFuncionarios[],MATCH($C$8,tbFuncionarios[Matrícula],0),$A13),""))</f>
        <v>junho</v>
      </c>
    </row>
    <row r="14" spans="1:3" x14ac:dyDescent="0.25">
      <c r="A14" s="96">
        <v>8</v>
      </c>
      <c r="B14" s="119" t="s">
        <v>10</v>
      </c>
      <c r="C14" s="97" t="str">
        <f ca="1">IF(C13="","",IFERROR(INDEX(tbFuncionarios[],MATCH($C$8,tbFuncionarios[Matrícula],0),$A14),""))</f>
        <v>damarisde@uol.com</v>
      </c>
    </row>
    <row r="15" spans="1:3" x14ac:dyDescent="0.25">
      <c r="A15" s="96">
        <v>9</v>
      </c>
      <c r="B15" s="119" t="s">
        <v>15</v>
      </c>
      <c r="C15" s="97" t="str">
        <f ca="1">IF(C14="","",IFERROR(INDEX(tbFuncionarios[],MATCH($C$8,tbFuncionarios[Matrícula],0),$A15),""))</f>
        <v>(21) 15389-1779</v>
      </c>
    </row>
    <row r="16" spans="1:3" x14ac:dyDescent="0.25">
      <c r="A16" s="96">
        <v>10</v>
      </c>
      <c r="B16" s="119" t="s">
        <v>7</v>
      </c>
      <c r="C16" s="97" t="str">
        <f ca="1">IF(C15="","",IFERROR(INDEX(tbFuncionarios[],MATCH($C$8,tbFuncionarios[Matrícula],0),$A16),""))</f>
        <v>Rua 38 de junho, 123, Centro, Rio de Janeiro</v>
      </c>
    </row>
    <row r="17" spans="1:3" ht="15.75" customHeight="1" x14ac:dyDescent="0.25">
      <c r="A17" s="96">
        <v>11</v>
      </c>
      <c r="B17" s="119" t="s">
        <v>2</v>
      </c>
      <c r="C17" s="97" t="str">
        <f ca="1">IF(C16="","",IFERROR(INDEX(tbFuncionarios[],MATCH($C$8,tbFuncionarios[Matrícula],0),$A17),""))</f>
        <v>20634-160</v>
      </c>
    </row>
    <row r="18" spans="1:3" ht="15.75" customHeight="1" x14ac:dyDescent="0.25">
      <c r="A18" s="96">
        <v>12</v>
      </c>
      <c r="B18" s="119" t="s">
        <v>8</v>
      </c>
      <c r="C18" s="97" t="str">
        <f ca="1">IF(C17="","",IFERROR(INDEX(tbFuncionarios[],MATCH($C$8,tbFuncionarios[Matrícula],0),$A18),""))</f>
        <v>Solteiro</v>
      </c>
    </row>
    <row r="19" spans="1:3" x14ac:dyDescent="0.25">
      <c r="A19" s="96">
        <v>13</v>
      </c>
      <c r="B19" s="119" t="s">
        <v>9</v>
      </c>
      <c r="C19" s="97" t="str">
        <f ca="1">IF(C18="","",IFERROR(INDEX(tbFuncionarios[],MATCH($C$8,tbFuncionarios[Matrícula],0),$A19),""))</f>
        <v>A+</v>
      </c>
    </row>
    <row r="20" spans="1:3" ht="15.75" customHeight="1" x14ac:dyDescent="0.25">
      <c r="A20" s="96">
        <v>14</v>
      </c>
      <c r="B20" s="119" t="s">
        <v>0</v>
      </c>
      <c r="C20" s="97">
        <f ca="1">IF(C19="","",IFERROR(INDEX(tbFuncionarios[],MATCH($C$8,tbFuncionarios[Matrícula],0),$A20),""))</f>
        <v>17838111775</v>
      </c>
    </row>
    <row r="21" spans="1:3" ht="15.75" customHeight="1" x14ac:dyDescent="0.25">
      <c r="A21" s="96">
        <v>15</v>
      </c>
      <c r="B21" s="119" t="s">
        <v>1</v>
      </c>
      <c r="C21" s="97" t="str">
        <f ca="1">IF(C20="","",IFERROR(INDEX(tbFuncionarios[],MATCH($C$8,tbFuncionarios[Matrícula],0),$A21),""))</f>
        <v>11419429-5</v>
      </c>
    </row>
    <row r="22" spans="1:3" x14ac:dyDescent="0.25">
      <c r="A22" s="96">
        <v>16</v>
      </c>
      <c r="B22" s="119" t="s">
        <v>17</v>
      </c>
      <c r="C22" s="97">
        <f ca="1">IF(C21="","",IFERROR(INDEX(tbFuncionarios[],MATCH($C$8,tbFuncionarios[Matrícula],0),$A22),""))</f>
        <v>0</v>
      </c>
    </row>
    <row r="23" spans="1:3" x14ac:dyDescent="0.25">
      <c r="A23" s="96">
        <v>17</v>
      </c>
      <c r="B23" s="119" t="s">
        <v>16</v>
      </c>
      <c r="C23" s="97" t="str">
        <f ca="1">IF(C22="","",IFERROR(INDEX(tbFuncionarios[],MATCH($C$8,tbFuncionarios[Matrícula],0),$A23),""))</f>
        <v>11419429</v>
      </c>
    </row>
    <row r="24" spans="1:3" x14ac:dyDescent="0.25">
      <c r="A24" s="96">
        <v>18</v>
      </c>
      <c r="B24" s="119" t="s">
        <v>28</v>
      </c>
      <c r="C24" s="97" t="str">
        <f ca="1">IF(C23="","",IFERROR(INDEX(tbFuncionarios[],MATCH($C$8,tbFuncionarios[Matrícula],0),$A24),""))</f>
        <v>17838111</v>
      </c>
    </row>
    <row r="25" spans="1:3" x14ac:dyDescent="0.25">
      <c r="A25" s="96">
        <v>19</v>
      </c>
      <c r="B25" s="118" t="s">
        <v>111</v>
      </c>
      <c r="C25" s="97">
        <f ca="1">IF(C24="","",IFERROR(INDEX(tbFuncionarios[],MATCH($C$8,tbFuncionarios[Matrícula],0),$A25),""))</f>
        <v>44501</v>
      </c>
    </row>
    <row r="26" spans="1:3" x14ac:dyDescent="0.25">
      <c r="A26" s="96">
        <v>20</v>
      </c>
      <c r="B26" s="118" t="s">
        <v>112</v>
      </c>
      <c r="C26" s="97">
        <f ca="1">IF(C25="","",IFERROR(INDEX(tbFuncionarios[],MATCH($C$8,tbFuncionarios[Matrícula],0),$A26),""))</f>
        <v>45020</v>
      </c>
    </row>
    <row r="27" spans="1:3" x14ac:dyDescent="0.25">
      <c r="A27" s="96">
        <v>21</v>
      </c>
      <c r="B27" s="119" t="s">
        <v>13</v>
      </c>
      <c r="C27" s="97" t="str">
        <f ca="1">IF(C26="","",IFERROR(INDEX(tbFuncionarios[],MATCH($C$8,tbFuncionarios[Matrícula],0),$A27),""))</f>
        <v>novembro</v>
      </c>
    </row>
    <row r="28" spans="1:3" x14ac:dyDescent="0.25">
      <c r="A28" s="96">
        <v>22</v>
      </c>
      <c r="B28" s="119" t="s">
        <v>113</v>
      </c>
      <c r="C28" s="97">
        <f ca="1">IF(C27="","",IFERROR(INDEX(tbFuncionarios[],MATCH($C$8,tbFuncionarios[Matrícula],0),$A28),""))</f>
        <v>1.4</v>
      </c>
    </row>
    <row r="29" spans="1:3" x14ac:dyDescent="0.25">
      <c r="A29" s="96">
        <v>23</v>
      </c>
      <c r="B29" s="119" t="s">
        <v>14</v>
      </c>
      <c r="C29" s="97" t="str">
        <f ca="1">IF(C28="","",IFERROR(INDEX(tbFuncionarios[],MATCH($C$8,tbFuncionarios[Matrícula],0),$A29),""))</f>
        <v>Supervisor</v>
      </c>
    </row>
    <row r="30" spans="1:3" ht="30" customHeight="1" x14ac:dyDescent="0.25">
      <c r="A30" s="96">
        <v>24</v>
      </c>
      <c r="B30" s="119" t="s">
        <v>110</v>
      </c>
      <c r="C30" s="116">
        <f ca="1">IF(C29="","",IFERROR(INDEX(tbFuncionarios[],MATCH($C$8,tbFuncionarios[Matrícula],0),$A30),""))</f>
        <v>0</v>
      </c>
    </row>
    <row r="31" spans="1:3" x14ac:dyDescent="0.25">
      <c r="B31" s="123" t="s">
        <v>212</v>
      </c>
      <c r="C31" s="123"/>
    </row>
    <row r="32" spans="1:3" x14ac:dyDescent="0.25">
      <c r="B32" s="98" t="s">
        <v>159</v>
      </c>
      <c r="C32" s="99" t="str">
        <f>IF($C$8="","",IFERROR(INDEX(tbFerias[],MATCH($C$8,tbFerias[Matrícula],0),7),""))</f>
        <v>Demitido</v>
      </c>
    </row>
    <row r="33" spans="2:3" x14ac:dyDescent="0.25">
      <c r="B33" s="98" t="s">
        <v>213</v>
      </c>
      <c r="C33" s="100" t="str">
        <f ca="1">IF($C$8="","",IFERROR(INDEX(tbFerias[],MATCH($C$8,tbFerias[Matrícula],0),11),""))</f>
        <v>DEMITIDO</v>
      </c>
    </row>
    <row r="34" spans="2:3" x14ac:dyDescent="0.25">
      <c r="B34" s="123" t="s">
        <v>90</v>
      </c>
      <c r="C34" s="123"/>
    </row>
    <row r="35" spans="2:3" ht="15.75" customHeight="1" x14ac:dyDescent="0.25">
      <c r="B35" s="98" t="s">
        <v>214</v>
      </c>
      <c r="C35" s="99">
        <f>IF($C$8="","",IFERROR(INDEX(tbAso[],MATCH($C$8,tbAso[Matrícula],0),7),""))</f>
        <v>44501</v>
      </c>
    </row>
    <row r="36" spans="2:3" ht="15.75" customHeight="1" x14ac:dyDescent="0.25">
      <c r="B36" s="98" t="s">
        <v>39</v>
      </c>
      <c r="C36" s="99">
        <f>IF($C$8="","",IFERROR(INDEX(tbAso[],MATCH($C$8,tbAso[Matrícula],0),8),""))</f>
        <v>44866</v>
      </c>
    </row>
    <row r="37" spans="2:3" ht="15.75" customHeight="1" x14ac:dyDescent="0.25">
      <c r="B37" s="98" t="s">
        <v>215</v>
      </c>
      <c r="C37" s="100" t="str">
        <f ca="1">IF($C$8="","",IFERROR(INDEX(tbAso[],MATCH($C$8,tbAso[Matrícula],0),9),""))</f>
        <v>Vencido</v>
      </c>
    </row>
    <row r="38" spans="2:3" ht="15.75" customHeight="1" x14ac:dyDescent="0.25">
      <c r="B38" s="123" t="s">
        <v>91</v>
      </c>
      <c r="C38" s="123"/>
    </row>
    <row r="39" spans="2:3" ht="15.75" customHeight="1" x14ac:dyDescent="0.25">
      <c r="B39" s="102" t="s">
        <v>29</v>
      </c>
      <c r="C39" s="103" t="s">
        <v>36</v>
      </c>
    </row>
    <row r="40" spans="2:3" ht="24.95" customHeight="1" x14ac:dyDescent="0.25">
      <c r="B40" s="101" t="str">
        <f>IF(CadTrei!C8="","",CadTrei!C8)</f>
        <v>Reciclagem De Formação De Vigilantes</v>
      </c>
      <c r="C40" s="97" t="str">
        <f ca="1">IF(B40="","",IF($C$8="","",IFERROR(INDEX(Tre!$B$7:$O$207,MATCH($C$8,Tre!$D$7:$D$207,0),MATCH($B40,Tre!$B$7:$O$7,0)),"")))</f>
        <v>No prazo</v>
      </c>
    </row>
    <row r="41" spans="2:3" ht="24.95" customHeight="1" x14ac:dyDescent="0.25">
      <c r="B41" s="101" t="str">
        <f>IF(CadTrei!C9="","",CadTrei!C9)</f>
        <v>Reciclagem De Transporte De Valores</v>
      </c>
      <c r="C41" s="97" t="str">
        <f ca="1">IF(B41="","",IF($C$8="","",IFERROR(INDEX(Tre!$B$7:$O$207,MATCH($C$8,Tre!$D$7:$D$207,0),MATCH($B41,Tre!$B$7:$O$7,0)),"")))</f>
        <v/>
      </c>
    </row>
    <row r="42" spans="2:3" ht="24.95" customHeight="1" x14ac:dyDescent="0.25">
      <c r="B42" s="101" t="str">
        <f>IF(CadTrei!C10="","",CadTrei!C10)</f>
        <v>Reciclagem De Extensão Em Escolta Armada</v>
      </c>
      <c r="C42" s="97" t="str">
        <f ca="1">IF(B42="","",IF($C$8="","",IFERROR(INDEX(Tre!$B$7:$O$207,MATCH($C$8,Tre!$D$7:$D$207,0),MATCH($B42,Tre!$B$7:$O$7,0)),"")))</f>
        <v/>
      </c>
    </row>
    <row r="43" spans="2:3" ht="24.95" customHeight="1" x14ac:dyDescent="0.25">
      <c r="B43" s="101" t="str">
        <f>IF(CadTrei!C11="","",CadTrei!C11)</f>
        <v>Reciclagem Em Segurança Pessoal Privada</v>
      </c>
      <c r="C43" s="97" t="str">
        <f ca="1">IF(B43="","",IF($C$8="","",IFERROR(INDEX(Tre!$B$7:$O$207,MATCH($C$8,Tre!$D$7:$D$207,0),MATCH($B43,Tre!$B$7:$O$7,0)),"")))</f>
        <v/>
      </c>
    </row>
    <row r="44" spans="2:3" ht="24.95" customHeight="1" x14ac:dyDescent="0.25">
      <c r="B44" s="101" t="str">
        <f>IF(CadTrei!C12="","",CadTrei!C12)</f>
        <v/>
      </c>
      <c r="C44" s="97" t="str">
        <f>IF(B44="","",IF($C$8="","",IFERROR(INDEX(Tre!$B$7:$O$207,MATCH($C$8,Tre!$D$7:$D$207,0),MATCH($B44,Tre!$B$7:$O$7,0)),"")))</f>
        <v/>
      </c>
    </row>
    <row r="45" spans="2:3" ht="24.95" customHeight="1" x14ac:dyDescent="0.25">
      <c r="B45" s="101" t="str">
        <f>IF(CadTrei!C13="","",CadTrei!C13)</f>
        <v/>
      </c>
      <c r="C45" s="97" t="str">
        <f>IF(B45="","",IF($C$8="","",IFERROR(INDEX(Tre!$B$7:$O$207,MATCH($C$8,Tre!$D$7:$D$207,0),MATCH($B45,Tre!$B$7:$O$7,0)),"")))</f>
        <v/>
      </c>
    </row>
    <row r="46" spans="2:3" ht="24.95" customHeight="1" x14ac:dyDescent="0.25">
      <c r="B46" s="101" t="str">
        <f>IF(CadTrei!C14="","",CadTrei!C14)</f>
        <v/>
      </c>
      <c r="C46" s="97" t="str">
        <f>IF(B46="","",IF($C$8="","",IFERROR(INDEX(Tre!$B$7:$O$207,MATCH($C$8,Tre!$D$7:$D$207,0),MATCH($B46,Tre!$B$7:$O$7,0)),"")))</f>
        <v/>
      </c>
    </row>
    <row r="47" spans="2:3" ht="24.95" customHeight="1" x14ac:dyDescent="0.25">
      <c r="B47" s="101" t="str">
        <f>IF(CadTrei!C15="","",CadTrei!C15)</f>
        <v/>
      </c>
      <c r="C47" s="97" t="str">
        <f>IF(B47="","",IF($C$8="","",IFERROR(INDEX(Tre!$B$7:$O$207,MATCH($C$8,Tre!$D$7:$D$207,0),MATCH($B47,Tre!$B$7:$O$7,0)),"")))</f>
        <v/>
      </c>
    </row>
    <row r="48" spans="2:3" ht="24.95" customHeight="1" x14ac:dyDescent="0.25">
      <c r="B48" s="101" t="str">
        <f>IF(CadTrei!C16="","",CadTrei!C16)</f>
        <v/>
      </c>
      <c r="C48" s="97" t="str">
        <f>IF(B48="","",IF($C$8="","",IFERROR(INDEX(Tre!$B$7:$O$207,MATCH($C$8,Tre!$D$7:$D$207,0),MATCH($B48,Tre!$B$7:$O$7,0)),"")))</f>
        <v/>
      </c>
    </row>
    <row r="49" spans="2:3" ht="24.95" customHeight="1" x14ac:dyDescent="0.25">
      <c r="B49" s="101" t="str">
        <f>IF(CadTrei!C17="","",CadTrei!C17)</f>
        <v/>
      </c>
      <c r="C49" s="97" t="str">
        <f>IF(B49="","",IF($C$8="","",IFERROR(INDEX(Tre!$B$7:$O$207,MATCH($C$8,Tre!$D$7:$D$207,0),MATCH($B49,Tre!$B$7:$O$7,0)),"")))</f>
        <v/>
      </c>
    </row>
  </sheetData>
  <sheetProtection password="9084" sheet="1" objects="1" scenarios="1"/>
  <mergeCells count="4">
    <mergeCell ref="B31:C31"/>
    <mergeCell ref="B34:C34"/>
    <mergeCell ref="B38:C38"/>
    <mergeCell ref="B7:C7"/>
  </mergeCells>
  <phoneticPr fontId="10" type="noConversion"/>
  <printOptions horizontalCentered="1" gridLines="1"/>
  <pageMargins left="0.23622047244094491" right="0.23622047244094491" top="0.74803149606299213" bottom="0.74803149606299213" header="0.31496062992125984" footer="0.31496062992125984"/>
  <pageSetup paperSize="9" scale="98" orientation="portrait" horizontalDpi="4294967292" verticalDpi="4294967292" r:id="rId1"/>
  <headerFooter>
    <oddHeader>&amp;CFICHA CADASTRAL DE FUNCIONÁRIO</oddHeader>
    <oddFooter>&amp;LImpresso em: &amp;D as &amp;T&amp;RPágina &amp;P de &amp;N páginas</oddFooter>
  </headerFooter>
  <drawing r:id="rId2"/>
  <legacyDrawing r:id="rId3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8"/>
  <sheetViews>
    <sheetView showGridLines="0" zoomScaleNormal="100" workbookViewId="0">
      <selection activeCell="D8" activeCellId="1" sqref="B8:B10 D8:G10"/>
    </sheetView>
  </sheetViews>
  <sheetFormatPr defaultRowHeight="15" x14ac:dyDescent="0.25"/>
  <cols>
    <col min="1" max="1" width="2.7109375" style="8" customWidth="1"/>
    <col min="2" max="2" width="33" style="231" bestFit="1" customWidth="1"/>
    <col min="3" max="3" width="11.5703125" style="209" customWidth="1"/>
    <col min="4" max="5" width="13.42578125" style="209" customWidth="1"/>
    <col min="6" max="6" width="38.42578125" style="231" customWidth="1"/>
    <col min="7" max="7" width="26.28515625" style="231" customWidth="1"/>
    <col min="8" max="8" width="13.7109375" style="209" customWidth="1"/>
    <col min="9" max="9" width="10.7109375" style="136" bestFit="1" customWidth="1"/>
    <col min="10" max="16384" width="9.140625" style="135"/>
  </cols>
  <sheetData>
    <row r="1" spans="1:9" s="105" customFormat="1" ht="30" customHeight="1" x14ac:dyDescent="0.25"/>
    <row r="2" spans="1:9" s="106" customFormat="1" ht="24.95" customHeight="1" x14ac:dyDescent="0.25"/>
    <row r="3" spans="1:9" s="107" customFormat="1" ht="20.100000000000001" customHeight="1" x14ac:dyDescent="0.25"/>
    <row r="4" spans="1:9" s="214" customFormat="1" ht="21" x14ac:dyDescent="0.2">
      <c r="A4" s="46"/>
      <c r="B4" s="199" t="s">
        <v>44</v>
      </c>
      <c r="C4" s="65"/>
      <c r="D4" s="65"/>
      <c r="E4" s="65"/>
      <c r="F4" s="213"/>
      <c r="G4" s="213"/>
      <c r="H4" s="65"/>
    </row>
    <row r="5" spans="1:9" s="214" customFormat="1" x14ac:dyDescent="0.2">
      <c r="A5" s="46"/>
      <c r="B5" s="65"/>
      <c r="C5" s="65"/>
      <c r="D5" s="65"/>
      <c r="E5" s="65"/>
      <c r="F5" s="213"/>
      <c r="G5" s="213"/>
      <c r="H5" s="65"/>
    </row>
    <row r="6" spans="1:9" s="214" customFormat="1" ht="20.100000000000001" customHeight="1" x14ac:dyDescent="0.25">
      <c r="A6" s="34"/>
      <c r="B6" s="61" t="s">
        <v>220</v>
      </c>
      <c r="C6" s="61"/>
      <c r="D6" s="61"/>
      <c r="E6" s="61"/>
      <c r="F6" s="61"/>
      <c r="G6" s="61"/>
      <c r="H6" s="61"/>
      <c r="I6" s="61"/>
    </row>
    <row r="7" spans="1:9" ht="30" x14ac:dyDescent="0.25">
      <c r="A7" s="10"/>
      <c r="B7" s="215" t="s">
        <v>5</v>
      </c>
      <c r="C7" s="216" t="s">
        <v>11</v>
      </c>
      <c r="D7" s="216" t="s">
        <v>148</v>
      </c>
      <c r="E7" s="216" t="s">
        <v>39</v>
      </c>
      <c r="F7" s="216" t="s">
        <v>34</v>
      </c>
      <c r="G7" s="216" t="s">
        <v>150</v>
      </c>
      <c r="H7" s="216" t="s">
        <v>87</v>
      </c>
      <c r="I7" s="217" t="s">
        <v>149</v>
      </c>
    </row>
    <row r="8" spans="1:9" ht="24.95" customHeight="1" x14ac:dyDescent="0.2">
      <c r="B8" s="232" t="s">
        <v>114</v>
      </c>
      <c r="C8" s="92">
        <f>IF($B8="","",IFERROR(INDEX(tbFuncionarios[],MATCH($B8,tbFuncionarios[Nome],0),2),""))</f>
        <v>1112</v>
      </c>
      <c r="D8" s="233">
        <v>44501</v>
      </c>
      <c r="E8" s="233">
        <v>44866</v>
      </c>
      <c r="F8" s="234" t="s">
        <v>237</v>
      </c>
      <c r="G8" s="234" t="s">
        <v>236</v>
      </c>
      <c r="H8" s="221" t="str">
        <f>IF(D8="","",TEXT(D8,"MMMM"))</f>
        <v>novembro</v>
      </c>
      <c r="I8" s="222">
        <f>IF(D8="","",YEAR(D8))</f>
        <v>2021</v>
      </c>
    </row>
    <row r="9" spans="1:9" ht="24.95" customHeight="1" x14ac:dyDescent="0.2">
      <c r="B9" s="232"/>
      <c r="C9" s="92" t="str">
        <f>IF($B9="","",IFERROR(INDEX(tbFuncionarios[],MATCH($B9,tbFuncionarios[Nome],0),2),""))</f>
        <v/>
      </c>
      <c r="D9" s="233"/>
      <c r="E9" s="233"/>
      <c r="F9" s="234"/>
      <c r="G9" s="234"/>
      <c r="H9" s="221" t="str">
        <f t="shared" ref="H9:H20" si="0">IF(D9="","",TEXT(D9,"MMMM"))</f>
        <v/>
      </c>
      <c r="I9" s="222" t="str">
        <f t="shared" ref="I9:I20" si="1">IF(D9="","",YEAR(D9))</f>
        <v/>
      </c>
    </row>
    <row r="10" spans="1:9" ht="24.95" customHeight="1" x14ac:dyDescent="0.2">
      <c r="B10" s="232"/>
      <c r="C10" s="92" t="str">
        <f>IF($B10="","",IFERROR(INDEX(tbFuncionarios[],MATCH($B10,tbFuncionarios[Nome],0),2),""))</f>
        <v/>
      </c>
      <c r="D10" s="233"/>
      <c r="E10" s="233"/>
      <c r="F10" s="234"/>
      <c r="G10" s="234"/>
      <c r="H10" s="221" t="str">
        <f t="shared" si="0"/>
        <v/>
      </c>
      <c r="I10" s="222" t="str">
        <f t="shared" si="1"/>
        <v/>
      </c>
    </row>
    <row r="11" spans="1:9" ht="24.95" customHeight="1" x14ac:dyDescent="0.2">
      <c r="B11" s="218"/>
      <c r="C11" s="92" t="str">
        <f>IF($B11="","",IFERROR(INDEX(tbFuncionarios[],MATCH($B11,tbFuncionarios[Nome],0),2),""))</f>
        <v/>
      </c>
      <c r="D11" s="219"/>
      <c r="E11" s="219"/>
      <c r="F11" s="220"/>
      <c r="G11" s="220"/>
      <c r="H11" s="221" t="str">
        <f t="shared" si="0"/>
        <v/>
      </c>
      <c r="I11" s="222" t="str">
        <f t="shared" si="1"/>
        <v/>
      </c>
    </row>
    <row r="12" spans="1:9" ht="24.95" customHeight="1" x14ac:dyDescent="0.2">
      <c r="B12" s="218"/>
      <c r="C12" s="92" t="str">
        <f>IF($B12="","",IFERROR(INDEX(tbFuncionarios[],MATCH($B12,tbFuncionarios[Nome],0),2),""))</f>
        <v/>
      </c>
      <c r="D12" s="219"/>
      <c r="E12" s="219"/>
      <c r="F12" s="220"/>
      <c r="G12" s="220"/>
      <c r="H12" s="221" t="str">
        <f t="shared" si="0"/>
        <v/>
      </c>
      <c r="I12" s="222" t="str">
        <f t="shared" si="1"/>
        <v/>
      </c>
    </row>
    <row r="13" spans="1:9" ht="24.95" customHeight="1" x14ac:dyDescent="0.2">
      <c r="B13" s="218"/>
      <c r="C13" s="92" t="str">
        <f>IF($B13="","",IFERROR(INDEX(tbFuncionarios[],MATCH($B13,tbFuncionarios[Nome],0),2),""))</f>
        <v/>
      </c>
      <c r="D13" s="219"/>
      <c r="E13" s="219"/>
      <c r="F13" s="220"/>
      <c r="G13" s="220"/>
      <c r="H13" s="221" t="str">
        <f t="shared" si="0"/>
        <v/>
      </c>
      <c r="I13" s="222" t="str">
        <f t="shared" si="1"/>
        <v/>
      </c>
    </row>
    <row r="14" spans="1:9" ht="24.95" customHeight="1" x14ac:dyDescent="0.2">
      <c r="B14" s="218"/>
      <c r="C14" s="92" t="str">
        <f>IF($B14="","",IFERROR(INDEX(tbFuncionarios[],MATCH($B14,tbFuncionarios[Nome],0),2),""))</f>
        <v/>
      </c>
      <c r="D14" s="219"/>
      <c r="E14" s="219"/>
      <c r="F14" s="220"/>
      <c r="G14" s="220"/>
      <c r="H14" s="221" t="str">
        <f t="shared" si="0"/>
        <v/>
      </c>
      <c r="I14" s="222" t="str">
        <f t="shared" si="1"/>
        <v/>
      </c>
    </row>
    <row r="15" spans="1:9" ht="24.95" customHeight="1" x14ac:dyDescent="0.2">
      <c r="B15" s="218"/>
      <c r="C15" s="92" t="str">
        <f>IF($B15="","",IFERROR(INDEX(tbFuncionarios[],MATCH($B15,tbFuncionarios[Nome],0),2),""))</f>
        <v/>
      </c>
      <c r="D15" s="219"/>
      <c r="E15" s="219"/>
      <c r="F15" s="220"/>
      <c r="G15" s="220"/>
      <c r="H15" s="221" t="str">
        <f t="shared" si="0"/>
        <v/>
      </c>
      <c r="I15" s="222" t="str">
        <f t="shared" si="1"/>
        <v/>
      </c>
    </row>
    <row r="16" spans="1:9" ht="24.95" customHeight="1" x14ac:dyDescent="0.2">
      <c r="B16" s="218"/>
      <c r="C16" s="92" t="str">
        <f>IF($B16="","",IFERROR(INDEX(tbFuncionarios[],MATCH($B16,tbFuncionarios[Nome],0),2),""))</f>
        <v/>
      </c>
      <c r="D16" s="219"/>
      <c r="E16" s="219"/>
      <c r="F16" s="220"/>
      <c r="G16" s="220"/>
      <c r="H16" s="221" t="str">
        <f t="shared" si="0"/>
        <v/>
      </c>
      <c r="I16" s="222" t="str">
        <f t="shared" si="1"/>
        <v/>
      </c>
    </row>
    <row r="17" spans="2:9" ht="24.95" customHeight="1" x14ac:dyDescent="0.2">
      <c r="B17" s="218"/>
      <c r="C17" s="92" t="str">
        <f>IF($B17="","",IFERROR(INDEX(tbFuncionarios[],MATCH($B17,tbFuncionarios[Nome],0),2),""))</f>
        <v/>
      </c>
      <c r="D17" s="219"/>
      <c r="E17" s="219"/>
      <c r="F17" s="220"/>
      <c r="G17" s="220"/>
      <c r="H17" s="221" t="str">
        <f t="shared" si="0"/>
        <v/>
      </c>
      <c r="I17" s="222" t="str">
        <f t="shared" si="1"/>
        <v/>
      </c>
    </row>
    <row r="18" spans="2:9" ht="24.95" customHeight="1" x14ac:dyDescent="0.2">
      <c r="B18" s="218"/>
      <c r="C18" s="92" t="str">
        <f>IF($B18="","",IFERROR(INDEX(tbFuncionarios[],MATCH($B18,tbFuncionarios[Nome],0),2),""))</f>
        <v/>
      </c>
      <c r="D18" s="219"/>
      <c r="E18" s="219"/>
      <c r="F18" s="220"/>
      <c r="G18" s="220"/>
      <c r="H18" s="221" t="str">
        <f t="shared" si="0"/>
        <v/>
      </c>
      <c r="I18" s="222" t="str">
        <f t="shared" si="1"/>
        <v/>
      </c>
    </row>
    <row r="19" spans="2:9" ht="24.95" customHeight="1" x14ac:dyDescent="0.2">
      <c r="B19" s="218"/>
      <c r="C19" s="92" t="str">
        <f>IF($B19="","",IFERROR(INDEX(tbFuncionarios[],MATCH($B19,tbFuncionarios[Nome],0),2),""))</f>
        <v/>
      </c>
      <c r="D19" s="219"/>
      <c r="E19" s="219"/>
      <c r="F19" s="220"/>
      <c r="G19" s="220"/>
      <c r="H19" s="221" t="str">
        <f t="shared" si="0"/>
        <v/>
      </c>
      <c r="I19" s="222" t="str">
        <f t="shared" si="1"/>
        <v/>
      </c>
    </row>
    <row r="20" spans="2:9" ht="24.95" customHeight="1" x14ac:dyDescent="0.2">
      <c r="B20" s="223"/>
      <c r="C20" s="224" t="str">
        <f>IF($B20="","",IFERROR(INDEX(tbFuncionarios[],MATCH($B20,tbFuncionarios[Nome],0),2),""))</f>
        <v/>
      </c>
      <c r="D20" s="225"/>
      <c r="E20" s="225"/>
      <c r="F20" s="220"/>
      <c r="G20" s="220"/>
      <c r="H20" s="226" t="str">
        <f t="shared" si="0"/>
        <v/>
      </c>
      <c r="I20" s="227" t="str">
        <f t="shared" si="1"/>
        <v/>
      </c>
    </row>
    <row r="21" spans="2:9" ht="24.95" customHeight="1" x14ac:dyDescent="0.2">
      <c r="B21" s="218"/>
      <c r="C21" s="228" t="str">
        <f>IF($B21="","",IFERROR(INDEX(tbFuncionarios[],MATCH($B21,tbFuncionarios[Nome],0),2),""))</f>
        <v/>
      </c>
      <c r="D21" s="219"/>
      <c r="E21" s="219"/>
      <c r="F21" s="220"/>
      <c r="G21" s="220"/>
      <c r="H21" s="221" t="str">
        <f t="shared" ref="H21:H52" si="2">IF(D21="","",TEXT(D21,"MMMM"))</f>
        <v/>
      </c>
      <c r="I21" s="222" t="str">
        <f t="shared" ref="I21:I52" si="3">IF(D21="","",YEAR(D21))</f>
        <v/>
      </c>
    </row>
    <row r="22" spans="2:9" ht="24.95" customHeight="1" x14ac:dyDescent="0.2">
      <c r="B22" s="218"/>
      <c r="C22" s="228" t="str">
        <f>IF($B22="","",IFERROR(INDEX(tbFuncionarios[],MATCH($B22,tbFuncionarios[Nome],0),2),""))</f>
        <v/>
      </c>
      <c r="D22" s="219"/>
      <c r="E22" s="219"/>
      <c r="F22" s="220"/>
      <c r="G22" s="220"/>
      <c r="H22" s="221" t="str">
        <f t="shared" si="2"/>
        <v/>
      </c>
      <c r="I22" s="222" t="str">
        <f t="shared" si="3"/>
        <v/>
      </c>
    </row>
    <row r="23" spans="2:9" ht="24.95" customHeight="1" x14ac:dyDescent="0.2">
      <c r="B23" s="218"/>
      <c r="C23" s="228" t="str">
        <f>IF($B23="","",IFERROR(INDEX(tbFuncionarios[],MATCH($B23,tbFuncionarios[Nome],0),2),""))</f>
        <v/>
      </c>
      <c r="D23" s="219"/>
      <c r="E23" s="219"/>
      <c r="F23" s="220"/>
      <c r="G23" s="220"/>
      <c r="H23" s="221" t="str">
        <f t="shared" si="2"/>
        <v/>
      </c>
      <c r="I23" s="222" t="str">
        <f t="shared" si="3"/>
        <v/>
      </c>
    </row>
    <row r="24" spans="2:9" ht="24.95" customHeight="1" x14ac:dyDescent="0.2">
      <c r="B24" s="218"/>
      <c r="C24" s="228" t="str">
        <f>IF($B24="","",IFERROR(INDEX(tbFuncionarios[],MATCH($B24,tbFuncionarios[Nome],0),2),""))</f>
        <v/>
      </c>
      <c r="D24" s="219"/>
      <c r="E24" s="219"/>
      <c r="F24" s="220"/>
      <c r="G24" s="220"/>
      <c r="H24" s="221" t="str">
        <f t="shared" si="2"/>
        <v/>
      </c>
      <c r="I24" s="222" t="str">
        <f t="shared" si="3"/>
        <v/>
      </c>
    </row>
    <row r="25" spans="2:9" ht="24.95" customHeight="1" x14ac:dyDescent="0.2">
      <c r="B25" s="218"/>
      <c r="C25" s="228" t="str">
        <f>IF($B25="","",IFERROR(INDEX(tbFuncionarios[],MATCH($B25,tbFuncionarios[Nome],0),2),""))</f>
        <v/>
      </c>
      <c r="D25" s="219"/>
      <c r="E25" s="219"/>
      <c r="F25" s="220"/>
      <c r="G25" s="220"/>
      <c r="H25" s="221" t="str">
        <f t="shared" si="2"/>
        <v/>
      </c>
      <c r="I25" s="222" t="str">
        <f t="shared" si="3"/>
        <v/>
      </c>
    </row>
    <row r="26" spans="2:9" ht="24.95" customHeight="1" x14ac:dyDescent="0.2">
      <c r="B26" s="218"/>
      <c r="C26" s="228" t="str">
        <f>IF($B26="","",IFERROR(INDEX(tbFuncionarios[],MATCH($B26,tbFuncionarios[Nome],0),2),""))</f>
        <v/>
      </c>
      <c r="D26" s="219"/>
      <c r="E26" s="219"/>
      <c r="F26" s="220"/>
      <c r="G26" s="220"/>
      <c r="H26" s="221" t="str">
        <f t="shared" si="2"/>
        <v/>
      </c>
      <c r="I26" s="222" t="str">
        <f t="shared" si="3"/>
        <v/>
      </c>
    </row>
    <row r="27" spans="2:9" ht="24.95" customHeight="1" x14ac:dyDescent="0.2">
      <c r="B27" s="218"/>
      <c r="C27" s="228" t="str">
        <f>IF($B27="","",IFERROR(INDEX(tbFuncionarios[],MATCH($B27,tbFuncionarios[Nome],0),2),""))</f>
        <v/>
      </c>
      <c r="D27" s="219"/>
      <c r="E27" s="219"/>
      <c r="F27" s="220"/>
      <c r="G27" s="220"/>
      <c r="H27" s="221" t="str">
        <f t="shared" si="2"/>
        <v/>
      </c>
      <c r="I27" s="222" t="str">
        <f t="shared" si="3"/>
        <v/>
      </c>
    </row>
    <row r="28" spans="2:9" ht="24.95" customHeight="1" x14ac:dyDescent="0.2">
      <c r="B28" s="218"/>
      <c r="C28" s="228" t="str">
        <f>IF($B28="","",IFERROR(INDEX(tbFuncionarios[],MATCH($B28,tbFuncionarios[Nome],0),2),""))</f>
        <v/>
      </c>
      <c r="D28" s="219"/>
      <c r="E28" s="219"/>
      <c r="F28" s="220"/>
      <c r="G28" s="220"/>
      <c r="H28" s="221" t="str">
        <f t="shared" si="2"/>
        <v/>
      </c>
      <c r="I28" s="222" t="str">
        <f t="shared" si="3"/>
        <v/>
      </c>
    </row>
    <row r="29" spans="2:9" ht="24.95" customHeight="1" x14ac:dyDescent="0.2">
      <c r="B29" s="218"/>
      <c r="C29" s="228" t="str">
        <f>IF($B29="","",IFERROR(INDEX(tbFuncionarios[],MATCH($B29,tbFuncionarios[Nome],0),2),""))</f>
        <v/>
      </c>
      <c r="D29" s="219"/>
      <c r="E29" s="219"/>
      <c r="F29" s="220"/>
      <c r="G29" s="220"/>
      <c r="H29" s="221" t="str">
        <f t="shared" si="2"/>
        <v/>
      </c>
      <c r="I29" s="222" t="str">
        <f t="shared" si="3"/>
        <v/>
      </c>
    </row>
    <row r="30" spans="2:9" ht="24.95" customHeight="1" x14ac:dyDescent="0.2">
      <c r="B30" s="218"/>
      <c r="C30" s="228" t="str">
        <f>IF($B30="","",IFERROR(INDEX(tbFuncionarios[],MATCH($B30,tbFuncionarios[Nome],0),2),""))</f>
        <v/>
      </c>
      <c r="D30" s="219"/>
      <c r="E30" s="219"/>
      <c r="F30" s="220"/>
      <c r="G30" s="220"/>
      <c r="H30" s="221" t="str">
        <f t="shared" si="2"/>
        <v/>
      </c>
      <c r="I30" s="222" t="str">
        <f t="shared" si="3"/>
        <v/>
      </c>
    </row>
    <row r="31" spans="2:9" ht="24.95" customHeight="1" x14ac:dyDescent="0.2">
      <c r="B31" s="218"/>
      <c r="C31" s="228" t="str">
        <f>IF($B31="","",IFERROR(INDEX(tbFuncionarios[],MATCH($B31,tbFuncionarios[Nome],0),2),""))</f>
        <v/>
      </c>
      <c r="D31" s="219"/>
      <c r="E31" s="219"/>
      <c r="F31" s="220"/>
      <c r="G31" s="220"/>
      <c r="H31" s="221" t="str">
        <f t="shared" si="2"/>
        <v/>
      </c>
      <c r="I31" s="222" t="str">
        <f t="shared" si="3"/>
        <v/>
      </c>
    </row>
    <row r="32" spans="2:9" ht="24.95" customHeight="1" x14ac:dyDescent="0.2">
      <c r="B32" s="218"/>
      <c r="C32" s="228" t="str">
        <f>IF($B32="","",IFERROR(INDEX(tbFuncionarios[],MATCH($B32,tbFuncionarios[Nome],0),2),""))</f>
        <v/>
      </c>
      <c r="D32" s="219"/>
      <c r="E32" s="219"/>
      <c r="F32" s="220"/>
      <c r="G32" s="220"/>
      <c r="H32" s="221" t="str">
        <f t="shared" si="2"/>
        <v/>
      </c>
      <c r="I32" s="222" t="str">
        <f t="shared" si="3"/>
        <v/>
      </c>
    </row>
    <row r="33" spans="2:9" ht="24.95" customHeight="1" x14ac:dyDescent="0.2">
      <c r="B33" s="218"/>
      <c r="C33" s="228" t="str">
        <f>IF($B33="","",IFERROR(INDEX(tbFuncionarios[],MATCH($B33,tbFuncionarios[Nome],0),2),""))</f>
        <v/>
      </c>
      <c r="D33" s="219"/>
      <c r="E33" s="219"/>
      <c r="F33" s="220"/>
      <c r="G33" s="220"/>
      <c r="H33" s="221" t="str">
        <f t="shared" si="2"/>
        <v/>
      </c>
      <c r="I33" s="222" t="str">
        <f t="shared" si="3"/>
        <v/>
      </c>
    </row>
    <row r="34" spans="2:9" ht="24.95" customHeight="1" x14ac:dyDescent="0.2">
      <c r="B34" s="218"/>
      <c r="C34" s="228" t="str">
        <f>IF($B34="","",IFERROR(INDEX(tbFuncionarios[],MATCH($B34,tbFuncionarios[Nome],0),2),""))</f>
        <v/>
      </c>
      <c r="D34" s="219"/>
      <c r="E34" s="219"/>
      <c r="F34" s="220"/>
      <c r="G34" s="220"/>
      <c r="H34" s="221" t="str">
        <f t="shared" si="2"/>
        <v/>
      </c>
      <c r="I34" s="222" t="str">
        <f t="shared" si="3"/>
        <v/>
      </c>
    </row>
    <row r="35" spans="2:9" ht="24.95" customHeight="1" x14ac:dyDescent="0.2">
      <c r="B35" s="218"/>
      <c r="C35" s="228" t="str">
        <f>IF($B35="","",IFERROR(INDEX(tbFuncionarios[],MATCH($B35,tbFuncionarios[Nome],0),2),""))</f>
        <v/>
      </c>
      <c r="D35" s="219"/>
      <c r="E35" s="219"/>
      <c r="F35" s="220"/>
      <c r="G35" s="220"/>
      <c r="H35" s="221" t="str">
        <f t="shared" si="2"/>
        <v/>
      </c>
      <c r="I35" s="222" t="str">
        <f t="shared" si="3"/>
        <v/>
      </c>
    </row>
    <row r="36" spans="2:9" ht="24.95" customHeight="1" x14ac:dyDescent="0.2">
      <c r="B36" s="218"/>
      <c r="C36" s="228" t="str">
        <f>IF($B36="","",IFERROR(INDEX(tbFuncionarios[],MATCH($B36,tbFuncionarios[Nome],0),2),""))</f>
        <v/>
      </c>
      <c r="D36" s="219"/>
      <c r="E36" s="219"/>
      <c r="F36" s="220"/>
      <c r="G36" s="220"/>
      <c r="H36" s="221" t="str">
        <f t="shared" si="2"/>
        <v/>
      </c>
      <c r="I36" s="222" t="str">
        <f t="shared" si="3"/>
        <v/>
      </c>
    </row>
    <row r="37" spans="2:9" ht="24.95" customHeight="1" x14ac:dyDescent="0.2">
      <c r="B37" s="218"/>
      <c r="C37" s="228" t="str">
        <f>IF($B37="","",IFERROR(INDEX(tbFuncionarios[],MATCH($B37,tbFuncionarios[Nome],0),2),""))</f>
        <v/>
      </c>
      <c r="D37" s="219"/>
      <c r="E37" s="219"/>
      <c r="F37" s="220"/>
      <c r="G37" s="220"/>
      <c r="H37" s="221" t="str">
        <f t="shared" si="2"/>
        <v/>
      </c>
      <c r="I37" s="222" t="str">
        <f t="shared" si="3"/>
        <v/>
      </c>
    </row>
    <row r="38" spans="2:9" ht="24.95" customHeight="1" x14ac:dyDescent="0.2">
      <c r="B38" s="218"/>
      <c r="C38" s="228" t="str">
        <f>IF($B38="","",IFERROR(INDEX(tbFuncionarios[],MATCH($B38,tbFuncionarios[Nome],0),2),""))</f>
        <v/>
      </c>
      <c r="D38" s="219"/>
      <c r="E38" s="219"/>
      <c r="F38" s="220"/>
      <c r="G38" s="220"/>
      <c r="H38" s="221" t="str">
        <f t="shared" si="2"/>
        <v/>
      </c>
      <c r="I38" s="222" t="str">
        <f t="shared" si="3"/>
        <v/>
      </c>
    </row>
    <row r="39" spans="2:9" ht="24.95" customHeight="1" x14ac:dyDescent="0.2">
      <c r="B39" s="218"/>
      <c r="C39" s="228" t="str">
        <f>IF($B39="","",IFERROR(INDEX(tbFuncionarios[],MATCH($B39,tbFuncionarios[Nome],0),2),""))</f>
        <v/>
      </c>
      <c r="D39" s="219"/>
      <c r="E39" s="219"/>
      <c r="F39" s="220"/>
      <c r="G39" s="220"/>
      <c r="H39" s="221" t="str">
        <f t="shared" si="2"/>
        <v/>
      </c>
      <c r="I39" s="222" t="str">
        <f t="shared" si="3"/>
        <v/>
      </c>
    </row>
    <row r="40" spans="2:9" ht="24.95" customHeight="1" x14ac:dyDescent="0.2">
      <c r="B40" s="218"/>
      <c r="C40" s="228" t="str">
        <f>IF($B40="","",IFERROR(INDEX(tbFuncionarios[],MATCH($B40,tbFuncionarios[Nome],0),2),""))</f>
        <v/>
      </c>
      <c r="D40" s="219"/>
      <c r="E40" s="219"/>
      <c r="F40" s="220"/>
      <c r="G40" s="220"/>
      <c r="H40" s="221" t="str">
        <f t="shared" si="2"/>
        <v/>
      </c>
      <c r="I40" s="222" t="str">
        <f t="shared" si="3"/>
        <v/>
      </c>
    </row>
    <row r="41" spans="2:9" ht="24.95" customHeight="1" x14ac:dyDescent="0.2">
      <c r="B41" s="218"/>
      <c r="C41" s="228" t="str">
        <f>IF($B41="","",IFERROR(INDEX(tbFuncionarios[],MATCH($B41,tbFuncionarios[Nome],0),2),""))</f>
        <v/>
      </c>
      <c r="D41" s="219"/>
      <c r="E41" s="219"/>
      <c r="F41" s="220"/>
      <c r="G41" s="220"/>
      <c r="H41" s="221" t="str">
        <f t="shared" si="2"/>
        <v/>
      </c>
      <c r="I41" s="222" t="str">
        <f t="shared" si="3"/>
        <v/>
      </c>
    </row>
    <row r="42" spans="2:9" ht="24.95" customHeight="1" x14ac:dyDescent="0.2">
      <c r="B42" s="218"/>
      <c r="C42" s="228" t="str">
        <f>IF($B42="","",IFERROR(INDEX(tbFuncionarios[],MATCH($B42,tbFuncionarios[Nome],0),2),""))</f>
        <v/>
      </c>
      <c r="D42" s="219"/>
      <c r="E42" s="219"/>
      <c r="F42" s="220"/>
      <c r="G42" s="220"/>
      <c r="H42" s="221" t="str">
        <f t="shared" si="2"/>
        <v/>
      </c>
      <c r="I42" s="222" t="str">
        <f t="shared" si="3"/>
        <v/>
      </c>
    </row>
    <row r="43" spans="2:9" ht="24.95" customHeight="1" x14ac:dyDescent="0.2">
      <c r="B43" s="218"/>
      <c r="C43" s="228" t="str">
        <f>IF($B43="","",IFERROR(INDEX(tbFuncionarios[],MATCH($B43,tbFuncionarios[Nome],0),2),""))</f>
        <v/>
      </c>
      <c r="D43" s="219"/>
      <c r="E43" s="219"/>
      <c r="F43" s="220"/>
      <c r="G43" s="220"/>
      <c r="H43" s="221" t="str">
        <f t="shared" si="2"/>
        <v/>
      </c>
      <c r="I43" s="222" t="str">
        <f t="shared" si="3"/>
        <v/>
      </c>
    </row>
    <row r="44" spans="2:9" ht="24.95" customHeight="1" x14ac:dyDescent="0.2">
      <c r="B44" s="218"/>
      <c r="C44" s="228" t="str">
        <f>IF($B44="","",IFERROR(INDEX(tbFuncionarios[],MATCH($B44,tbFuncionarios[Nome],0),2),""))</f>
        <v/>
      </c>
      <c r="D44" s="219"/>
      <c r="E44" s="219"/>
      <c r="F44" s="220"/>
      <c r="G44" s="220"/>
      <c r="H44" s="221" t="str">
        <f t="shared" si="2"/>
        <v/>
      </c>
      <c r="I44" s="222" t="str">
        <f t="shared" si="3"/>
        <v/>
      </c>
    </row>
    <row r="45" spans="2:9" ht="24.95" customHeight="1" x14ac:dyDescent="0.2">
      <c r="B45" s="218"/>
      <c r="C45" s="228" t="str">
        <f>IF($B45="","",IFERROR(INDEX(tbFuncionarios[],MATCH($B45,tbFuncionarios[Nome],0),2),""))</f>
        <v/>
      </c>
      <c r="D45" s="219"/>
      <c r="E45" s="219"/>
      <c r="F45" s="220"/>
      <c r="G45" s="220"/>
      <c r="H45" s="221" t="str">
        <f t="shared" si="2"/>
        <v/>
      </c>
      <c r="I45" s="222" t="str">
        <f t="shared" si="3"/>
        <v/>
      </c>
    </row>
    <row r="46" spans="2:9" ht="24.95" customHeight="1" x14ac:dyDescent="0.2">
      <c r="B46" s="218"/>
      <c r="C46" s="228" t="str">
        <f>IF($B46="","",IFERROR(INDEX(tbFuncionarios[],MATCH($B46,tbFuncionarios[Nome],0),2),""))</f>
        <v/>
      </c>
      <c r="D46" s="219"/>
      <c r="E46" s="219"/>
      <c r="F46" s="220"/>
      <c r="G46" s="220"/>
      <c r="H46" s="221" t="str">
        <f t="shared" si="2"/>
        <v/>
      </c>
      <c r="I46" s="222" t="str">
        <f t="shared" si="3"/>
        <v/>
      </c>
    </row>
    <row r="47" spans="2:9" ht="24.95" customHeight="1" x14ac:dyDescent="0.2">
      <c r="B47" s="218"/>
      <c r="C47" s="228" t="str">
        <f>IF($B47="","",IFERROR(INDEX(tbFuncionarios[],MATCH($B47,tbFuncionarios[Nome],0),2),""))</f>
        <v/>
      </c>
      <c r="D47" s="219"/>
      <c r="E47" s="219"/>
      <c r="F47" s="220"/>
      <c r="G47" s="220"/>
      <c r="H47" s="221" t="str">
        <f t="shared" si="2"/>
        <v/>
      </c>
      <c r="I47" s="222" t="str">
        <f t="shared" si="3"/>
        <v/>
      </c>
    </row>
    <row r="48" spans="2:9" ht="24.95" customHeight="1" x14ac:dyDescent="0.2">
      <c r="B48" s="218"/>
      <c r="C48" s="228" t="str">
        <f>IF($B48="","",IFERROR(INDEX(tbFuncionarios[],MATCH($B48,tbFuncionarios[Nome],0),2),""))</f>
        <v/>
      </c>
      <c r="D48" s="219"/>
      <c r="E48" s="219"/>
      <c r="F48" s="220"/>
      <c r="G48" s="220"/>
      <c r="H48" s="221" t="str">
        <f t="shared" si="2"/>
        <v/>
      </c>
      <c r="I48" s="222" t="str">
        <f t="shared" si="3"/>
        <v/>
      </c>
    </row>
    <row r="49" spans="2:9" ht="24.95" customHeight="1" x14ac:dyDescent="0.2">
      <c r="B49" s="218"/>
      <c r="C49" s="228" t="str">
        <f>IF($B49="","",IFERROR(INDEX(tbFuncionarios[],MATCH($B49,tbFuncionarios[Nome],0),2),""))</f>
        <v/>
      </c>
      <c r="D49" s="219"/>
      <c r="E49" s="219"/>
      <c r="F49" s="220"/>
      <c r="G49" s="220"/>
      <c r="H49" s="221" t="str">
        <f t="shared" si="2"/>
        <v/>
      </c>
      <c r="I49" s="222" t="str">
        <f t="shared" si="3"/>
        <v/>
      </c>
    </row>
    <row r="50" spans="2:9" ht="24.95" customHeight="1" x14ac:dyDescent="0.2">
      <c r="B50" s="218"/>
      <c r="C50" s="228" t="str">
        <f>IF($B50="","",IFERROR(INDEX(tbFuncionarios[],MATCH($B50,tbFuncionarios[Nome],0),2),""))</f>
        <v/>
      </c>
      <c r="D50" s="219"/>
      <c r="E50" s="219"/>
      <c r="F50" s="220"/>
      <c r="G50" s="220"/>
      <c r="H50" s="221" t="str">
        <f t="shared" si="2"/>
        <v/>
      </c>
      <c r="I50" s="222" t="str">
        <f t="shared" si="3"/>
        <v/>
      </c>
    </row>
    <row r="51" spans="2:9" ht="24.95" customHeight="1" x14ac:dyDescent="0.2">
      <c r="B51" s="218"/>
      <c r="C51" s="228" t="str">
        <f>IF($B51="","",IFERROR(INDEX(tbFuncionarios[],MATCH($B51,tbFuncionarios[Nome],0),2),""))</f>
        <v/>
      </c>
      <c r="D51" s="219"/>
      <c r="E51" s="219"/>
      <c r="F51" s="220"/>
      <c r="G51" s="220"/>
      <c r="H51" s="221" t="str">
        <f t="shared" si="2"/>
        <v/>
      </c>
      <c r="I51" s="222" t="str">
        <f t="shared" si="3"/>
        <v/>
      </c>
    </row>
    <row r="52" spans="2:9" ht="24.95" customHeight="1" x14ac:dyDescent="0.2">
      <c r="B52" s="218"/>
      <c r="C52" s="228" t="str">
        <f>IF($B52="","",IFERROR(INDEX(tbFuncionarios[],MATCH($B52,tbFuncionarios[Nome],0),2),""))</f>
        <v/>
      </c>
      <c r="D52" s="219"/>
      <c r="E52" s="219"/>
      <c r="F52" s="220"/>
      <c r="G52" s="220"/>
      <c r="H52" s="221" t="str">
        <f t="shared" si="2"/>
        <v/>
      </c>
      <c r="I52" s="222" t="str">
        <f t="shared" si="3"/>
        <v/>
      </c>
    </row>
    <row r="53" spans="2:9" ht="24.95" customHeight="1" x14ac:dyDescent="0.2">
      <c r="B53" s="218"/>
      <c r="C53" s="228" t="str">
        <f>IF($B53="","",IFERROR(INDEX(tbFuncionarios[],MATCH($B53,tbFuncionarios[Nome],0),2),""))</f>
        <v/>
      </c>
      <c r="D53" s="219"/>
      <c r="E53" s="219"/>
      <c r="F53" s="220"/>
      <c r="G53" s="220"/>
      <c r="H53" s="221" t="str">
        <f t="shared" ref="H53:H84" si="4">IF(D53="","",TEXT(D53,"MMMM"))</f>
        <v/>
      </c>
      <c r="I53" s="222" t="str">
        <f t="shared" ref="I53:I84" si="5">IF(D53="","",YEAR(D53))</f>
        <v/>
      </c>
    </row>
    <row r="54" spans="2:9" ht="24.95" customHeight="1" x14ac:dyDescent="0.2">
      <c r="B54" s="218"/>
      <c r="C54" s="228" t="str">
        <f>IF($B54="","",IFERROR(INDEX(tbFuncionarios[],MATCH($B54,tbFuncionarios[Nome],0),2),""))</f>
        <v/>
      </c>
      <c r="D54" s="219"/>
      <c r="E54" s="219"/>
      <c r="F54" s="220"/>
      <c r="G54" s="220"/>
      <c r="H54" s="221" t="str">
        <f t="shared" si="4"/>
        <v/>
      </c>
      <c r="I54" s="222" t="str">
        <f t="shared" si="5"/>
        <v/>
      </c>
    </row>
    <row r="55" spans="2:9" ht="24.95" customHeight="1" x14ac:dyDescent="0.2">
      <c r="B55" s="218"/>
      <c r="C55" s="228" t="str">
        <f>IF($B55="","",IFERROR(INDEX(tbFuncionarios[],MATCH($B55,tbFuncionarios[Nome],0),2),""))</f>
        <v/>
      </c>
      <c r="D55" s="219"/>
      <c r="E55" s="219"/>
      <c r="F55" s="220"/>
      <c r="G55" s="220"/>
      <c r="H55" s="221" t="str">
        <f t="shared" si="4"/>
        <v/>
      </c>
      <c r="I55" s="222" t="str">
        <f t="shared" si="5"/>
        <v/>
      </c>
    </row>
    <row r="56" spans="2:9" ht="24.95" customHeight="1" x14ac:dyDescent="0.2">
      <c r="B56" s="218"/>
      <c r="C56" s="228" t="str">
        <f>IF($B56="","",IFERROR(INDEX(tbFuncionarios[],MATCH($B56,tbFuncionarios[Nome],0),2),""))</f>
        <v/>
      </c>
      <c r="D56" s="219"/>
      <c r="E56" s="219"/>
      <c r="F56" s="220"/>
      <c r="G56" s="220"/>
      <c r="H56" s="221" t="str">
        <f t="shared" si="4"/>
        <v/>
      </c>
      <c r="I56" s="222" t="str">
        <f t="shared" si="5"/>
        <v/>
      </c>
    </row>
    <row r="57" spans="2:9" ht="24.95" customHeight="1" x14ac:dyDescent="0.2">
      <c r="B57" s="218"/>
      <c r="C57" s="228" t="str">
        <f>IF($B57="","",IFERROR(INDEX(tbFuncionarios[],MATCH($B57,tbFuncionarios[Nome],0),2),""))</f>
        <v/>
      </c>
      <c r="D57" s="219"/>
      <c r="E57" s="219"/>
      <c r="F57" s="220"/>
      <c r="G57" s="220"/>
      <c r="H57" s="221" t="str">
        <f t="shared" si="4"/>
        <v/>
      </c>
      <c r="I57" s="222" t="str">
        <f t="shared" si="5"/>
        <v/>
      </c>
    </row>
    <row r="58" spans="2:9" ht="24.95" customHeight="1" x14ac:dyDescent="0.2">
      <c r="B58" s="218"/>
      <c r="C58" s="228" t="str">
        <f>IF($B58="","",IFERROR(INDEX(tbFuncionarios[],MATCH($B58,tbFuncionarios[Nome],0),2),""))</f>
        <v/>
      </c>
      <c r="D58" s="219"/>
      <c r="E58" s="219"/>
      <c r="F58" s="220"/>
      <c r="G58" s="220"/>
      <c r="H58" s="221" t="str">
        <f t="shared" si="4"/>
        <v/>
      </c>
      <c r="I58" s="222" t="str">
        <f t="shared" si="5"/>
        <v/>
      </c>
    </row>
    <row r="59" spans="2:9" ht="24.95" customHeight="1" x14ac:dyDescent="0.2">
      <c r="B59" s="218"/>
      <c r="C59" s="228" t="str">
        <f>IF($B59="","",IFERROR(INDEX(tbFuncionarios[],MATCH($B59,tbFuncionarios[Nome],0),2),""))</f>
        <v/>
      </c>
      <c r="D59" s="219"/>
      <c r="E59" s="219"/>
      <c r="F59" s="220"/>
      <c r="G59" s="220"/>
      <c r="H59" s="221" t="str">
        <f t="shared" si="4"/>
        <v/>
      </c>
      <c r="I59" s="222" t="str">
        <f t="shared" si="5"/>
        <v/>
      </c>
    </row>
    <row r="60" spans="2:9" ht="24.95" customHeight="1" x14ac:dyDescent="0.2">
      <c r="B60" s="218"/>
      <c r="C60" s="228" t="str">
        <f>IF($B60="","",IFERROR(INDEX(tbFuncionarios[],MATCH($B60,tbFuncionarios[Nome],0),2),""))</f>
        <v/>
      </c>
      <c r="D60" s="219"/>
      <c r="E60" s="219"/>
      <c r="F60" s="220"/>
      <c r="G60" s="220"/>
      <c r="H60" s="221" t="str">
        <f t="shared" si="4"/>
        <v/>
      </c>
      <c r="I60" s="222" t="str">
        <f t="shared" si="5"/>
        <v/>
      </c>
    </row>
    <row r="61" spans="2:9" ht="24.95" customHeight="1" x14ac:dyDescent="0.2">
      <c r="B61" s="218"/>
      <c r="C61" s="228" t="str">
        <f>IF($B61="","",IFERROR(INDEX(tbFuncionarios[],MATCH($B61,tbFuncionarios[Nome],0),2),""))</f>
        <v/>
      </c>
      <c r="D61" s="219"/>
      <c r="E61" s="219"/>
      <c r="F61" s="220"/>
      <c r="G61" s="220"/>
      <c r="H61" s="221" t="str">
        <f t="shared" si="4"/>
        <v/>
      </c>
      <c r="I61" s="222" t="str">
        <f t="shared" si="5"/>
        <v/>
      </c>
    </row>
    <row r="62" spans="2:9" ht="24.95" customHeight="1" x14ac:dyDescent="0.2">
      <c r="B62" s="218"/>
      <c r="C62" s="228" t="str">
        <f>IF($B62="","",IFERROR(INDEX(tbFuncionarios[],MATCH($B62,tbFuncionarios[Nome],0),2),""))</f>
        <v/>
      </c>
      <c r="D62" s="219"/>
      <c r="E62" s="219"/>
      <c r="F62" s="220"/>
      <c r="G62" s="220"/>
      <c r="H62" s="221" t="str">
        <f t="shared" si="4"/>
        <v/>
      </c>
      <c r="I62" s="222" t="str">
        <f t="shared" si="5"/>
        <v/>
      </c>
    </row>
    <row r="63" spans="2:9" ht="24.95" customHeight="1" x14ac:dyDescent="0.2">
      <c r="B63" s="218"/>
      <c r="C63" s="228" t="str">
        <f>IF($B63="","",IFERROR(INDEX(tbFuncionarios[],MATCH($B63,tbFuncionarios[Nome],0),2),""))</f>
        <v/>
      </c>
      <c r="D63" s="219"/>
      <c r="E63" s="219"/>
      <c r="F63" s="220"/>
      <c r="G63" s="220"/>
      <c r="H63" s="221" t="str">
        <f t="shared" si="4"/>
        <v/>
      </c>
      <c r="I63" s="222" t="str">
        <f t="shared" si="5"/>
        <v/>
      </c>
    </row>
    <row r="64" spans="2:9" ht="24.95" customHeight="1" x14ac:dyDescent="0.2">
      <c r="B64" s="218"/>
      <c r="C64" s="228" t="str">
        <f>IF($B64="","",IFERROR(INDEX(tbFuncionarios[],MATCH($B64,tbFuncionarios[Nome],0),2),""))</f>
        <v/>
      </c>
      <c r="D64" s="219"/>
      <c r="E64" s="219"/>
      <c r="F64" s="220"/>
      <c r="G64" s="220"/>
      <c r="H64" s="221" t="str">
        <f t="shared" si="4"/>
        <v/>
      </c>
      <c r="I64" s="222" t="str">
        <f t="shared" si="5"/>
        <v/>
      </c>
    </row>
    <row r="65" spans="2:9" ht="24.95" customHeight="1" x14ac:dyDescent="0.2">
      <c r="B65" s="218"/>
      <c r="C65" s="228" t="str">
        <f>IF($B65="","",IFERROR(INDEX(tbFuncionarios[],MATCH($B65,tbFuncionarios[Nome],0),2),""))</f>
        <v/>
      </c>
      <c r="D65" s="219"/>
      <c r="E65" s="219"/>
      <c r="F65" s="220"/>
      <c r="G65" s="220"/>
      <c r="H65" s="221" t="str">
        <f t="shared" si="4"/>
        <v/>
      </c>
      <c r="I65" s="222" t="str">
        <f t="shared" si="5"/>
        <v/>
      </c>
    </row>
    <row r="66" spans="2:9" ht="24.95" customHeight="1" x14ac:dyDescent="0.2">
      <c r="B66" s="218"/>
      <c r="C66" s="228" t="str">
        <f>IF($B66="","",IFERROR(INDEX(tbFuncionarios[],MATCH($B66,tbFuncionarios[Nome],0),2),""))</f>
        <v/>
      </c>
      <c r="D66" s="219"/>
      <c r="E66" s="219"/>
      <c r="F66" s="220"/>
      <c r="G66" s="220"/>
      <c r="H66" s="221" t="str">
        <f t="shared" si="4"/>
        <v/>
      </c>
      <c r="I66" s="222" t="str">
        <f t="shared" si="5"/>
        <v/>
      </c>
    </row>
    <row r="67" spans="2:9" ht="24.95" customHeight="1" x14ac:dyDescent="0.2">
      <c r="B67" s="218"/>
      <c r="C67" s="228" t="str">
        <f>IF($B67="","",IFERROR(INDEX(tbFuncionarios[],MATCH($B67,tbFuncionarios[Nome],0),2),""))</f>
        <v/>
      </c>
      <c r="D67" s="219"/>
      <c r="E67" s="219"/>
      <c r="F67" s="220"/>
      <c r="G67" s="220"/>
      <c r="H67" s="221" t="str">
        <f t="shared" si="4"/>
        <v/>
      </c>
      <c r="I67" s="222" t="str">
        <f t="shared" si="5"/>
        <v/>
      </c>
    </row>
    <row r="68" spans="2:9" ht="24.95" customHeight="1" x14ac:dyDescent="0.2">
      <c r="B68" s="218"/>
      <c r="C68" s="228" t="str">
        <f>IF($B68="","",IFERROR(INDEX(tbFuncionarios[],MATCH($B68,tbFuncionarios[Nome],0),2),""))</f>
        <v/>
      </c>
      <c r="D68" s="219"/>
      <c r="E68" s="219"/>
      <c r="F68" s="220"/>
      <c r="G68" s="220"/>
      <c r="H68" s="221" t="str">
        <f t="shared" si="4"/>
        <v/>
      </c>
      <c r="I68" s="222" t="str">
        <f t="shared" si="5"/>
        <v/>
      </c>
    </row>
    <row r="69" spans="2:9" ht="24.95" customHeight="1" x14ac:dyDescent="0.2">
      <c r="B69" s="218"/>
      <c r="C69" s="228" t="str">
        <f>IF($B69="","",IFERROR(INDEX(tbFuncionarios[],MATCH($B69,tbFuncionarios[Nome],0),2),""))</f>
        <v/>
      </c>
      <c r="D69" s="219"/>
      <c r="E69" s="219"/>
      <c r="F69" s="220"/>
      <c r="G69" s="220"/>
      <c r="H69" s="221" t="str">
        <f t="shared" si="4"/>
        <v/>
      </c>
      <c r="I69" s="222" t="str">
        <f t="shared" si="5"/>
        <v/>
      </c>
    </row>
    <row r="70" spans="2:9" ht="24.95" customHeight="1" x14ac:dyDescent="0.2">
      <c r="B70" s="218"/>
      <c r="C70" s="228" t="str">
        <f>IF($B70="","",IFERROR(INDEX(tbFuncionarios[],MATCH($B70,tbFuncionarios[Nome],0),2),""))</f>
        <v/>
      </c>
      <c r="D70" s="219"/>
      <c r="E70" s="219"/>
      <c r="F70" s="220"/>
      <c r="G70" s="220"/>
      <c r="H70" s="221" t="str">
        <f t="shared" si="4"/>
        <v/>
      </c>
      <c r="I70" s="222" t="str">
        <f t="shared" si="5"/>
        <v/>
      </c>
    </row>
    <row r="71" spans="2:9" ht="24.95" customHeight="1" x14ac:dyDescent="0.2">
      <c r="B71" s="218"/>
      <c r="C71" s="228" t="str">
        <f>IF($B71="","",IFERROR(INDEX(tbFuncionarios[],MATCH($B71,tbFuncionarios[Nome],0),2),""))</f>
        <v/>
      </c>
      <c r="D71" s="219"/>
      <c r="E71" s="219"/>
      <c r="F71" s="220"/>
      <c r="G71" s="220"/>
      <c r="H71" s="221" t="str">
        <f t="shared" si="4"/>
        <v/>
      </c>
      <c r="I71" s="222" t="str">
        <f t="shared" si="5"/>
        <v/>
      </c>
    </row>
    <row r="72" spans="2:9" ht="24.95" customHeight="1" x14ac:dyDescent="0.2">
      <c r="B72" s="218"/>
      <c r="C72" s="228" t="str">
        <f>IF($B72="","",IFERROR(INDEX(tbFuncionarios[],MATCH($B72,tbFuncionarios[Nome],0),2),""))</f>
        <v/>
      </c>
      <c r="D72" s="219"/>
      <c r="E72" s="219"/>
      <c r="F72" s="220"/>
      <c r="G72" s="220"/>
      <c r="H72" s="221" t="str">
        <f t="shared" si="4"/>
        <v/>
      </c>
      <c r="I72" s="222" t="str">
        <f t="shared" si="5"/>
        <v/>
      </c>
    </row>
    <row r="73" spans="2:9" ht="24.95" customHeight="1" x14ac:dyDescent="0.2">
      <c r="B73" s="218"/>
      <c r="C73" s="228" t="str">
        <f>IF($B73="","",IFERROR(INDEX(tbFuncionarios[],MATCH($B73,tbFuncionarios[Nome],0),2),""))</f>
        <v/>
      </c>
      <c r="D73" s="219"/>
      <c r="E73" s="219"/>
      <c r="F73" s="220"/>
      <c r="G73" s="220"/>
      <c r="H73" s="221" t="str">
        <f t="shared" si="4"/>
        <v/>
      </c>
      <c r="I73" s="222" t="str">
        <f t="shared" si="5"/>
        <v/>
      </c>
    </row>
    <row r="74" spans="2:9" ht="24.95" customHeight="1" x14ac:dyDescent="0.2">
      <c r="B74" s="218"/>
      <c r="C74" s="228" t="str">
        <f>IF($B74="","",IFERROR(INDEX(tbFuncionarios[],MATCH($B74,tbFuncionarios[Nome],0),2),""))</f>
        <v/>
      </c>
      <c r="D74" s="219"/>
      <c r="E74" s="219"/>
      <c r="F74" s="220"/>
      <c r="G74" s="220"/>
      <c r="H74" s="221" t="str">
        <f t="shared" si="4"/>
        <v/>
      </c>
      <c r="I74" s="222" t="str">
        <f t="shared" si="5"/>
        <v/>
      </c>
    </row>
    <row r="75" spans="2:9" ht="24.95" customHeight="1" x14ac:dyDescent="0.2">
      <c r="B75" s="218"/>
      <c r="C75" s="228" t="str">
        <f>IF($B75="","",IFERROR(INDEX(tbFuncionarios[],MATCH($B75,tbFuncionarios[Nome],0),2),""))</f>
        <v/>
      </c>
      <c r="D75" s="219"/>
      <c r="E75" s="219"/>
      <c r="F75" s="220"/>
      <c r="G75" s="220"/>
      <c r="H75" s="221" t="str">
        <f t="shared" si="4"/>
        <v/>
      </c>
      <c r="I75" s="222" t="str">
        <f t="shared" si="5"/>
        <v/>
      </c>
    </row>
    <row r="76" spans="2:9" ht="24.95" customHeight="1" x14ac:dyDescent="0.2">
      <c r="B76" s="218"/>
      <c r="C76" s="228" t="str">
        <f>IF($B76="","",IFERROR(INDEX(tbFuncionarios[],MATCH($B76,tbFuncionarios[Nome],0),2),""))</f>
        <v/>
      </c>
      <c r="D76" s="219"/>
      <c r="E76" s="219"/>
      <c r="F76" s="220"/>
      <c r="G76" s="220"/>
      <c r="H76" s="221" t="str">
        <f t="shared" si="4"/>
        <v/>
      </c>
      <c r="I76" s="222" t="str">
        <f t="shared" si="5"/>
        <v/>
      </c>
    </row>
    <row r="77" spans="2:9" ht="24.95" customHeight="1" x14ac:dyDescent="0.2">
      <c r="B77" s="218"/>
      <c r="C77" s="228" t="str">
        <f>IF($B77="","",IFERROR(INDEX(tbFuncionarios[],MATCH($B77,tbFuncionarios[Nome],0),2),""))</f>
        <v/>
      </c>
      <c r="D77" s="219"/>
      <c r="E77" s="219"/>
      <c r="F77" s="220"/>
      <c r="G77" s="220"/>
      <c r="H77" s="221" t="str">
        <f t="shared" si="4"/>
        <v/>
      </c>
      <c r="I77" s="222" t="str">
        <f t="shared" si="5"/>
        <v/>
      </c>
    </row>
    <row r="78" spans="2:9" ht="24.95" customHeight="1" x14ac:dyDescent="0.2">
      <c r="B78" s="218"/>
      <c r="C78" s="228" t="str">
        <f>IF($B78="","",IFERROR(INDEX(tbFuncionarios[],MATCH($B78,tbFuncionarios[Nome],0),2),""))</f>
        <v/>
      </c>
      <c r="D78" s="219"/>
      <c r="E78" s="219"/>
      <c r="F78" s="220"/>
      <c r="G78" s="220"/>
      <c r="H78" s="221" t="str">
        <f t="shared" si="4"/>
        <v/>
      </c>
      <c r="I78" s="222" t="str">
        <f t="shared" si="5"/>
        <v/>
      </c>
    </row>
    <row r="79" spans="2:9" ht="24.95" customHeight="1" x14ac:dyDescent="0.2">
      <c r="B79" s="218"/>
      <c r="C79" s="228" t="str">
        <f>IF($B79="","",IFERROR(INDEX(tbFuncionarios[],MATCH($B79,tbFuncionarios[Nome],0),2),""))</f>
        <v/>
      </c>
      <c r="D79" s="219"/>
      <c r="E79" s="219"/>
      <c r="F79" s="220"/>
      <c r="G79" s="220"/>
      <c r="H79" s="221" t="str">
        <f t="shared" si="4"/>
        <v/>
      </c>
      <c r="I79" s="222" t="str">
        <f t="shared" si="5"/>
        <v/>
      </c>
    </row>
    <row r="80" spans="2:9" ht="24.95" customHeight="1" x14ac:dyDescent="0.2">
      <c r="B80" s="218"/>
      <c r="C80" s="228" t="str">
        <f>IF($B80="","",IFERROR(INDEX(tbFuncionarios[],MATCH($B80,tbFuncionarios[Nome],0),2),""))</f>
        <v/>
      </c>
      <c r="D80" s="219"/>
      <c r="E80" s="219"/>
      <c r="F80" s="220"/>
      <c r="G80" s="220"/>
      <c r="H80" s="221" t="str">
        <f t="shared" si="4"/>
        <v/>
      </c>
      <c r="I80" s="222" t="str">
        <f t="shared" si="5"/>
        <v/>
      </c>
    </row>
    <row r="81" spans="2:9" ht="24.95" customHeight="1" x14ac:dyDescent="0.2">
      <c r="B81" s="218"/>
      <c r="C81" s="228" t="str">
        <f>IF($B81="","",IFERROR(INDEX(tbFuncionarios[],MATCH($B81,tbFuncionarios[Nome],0),2),""))</f>
        <v/>
      </c>
      <c r="D81" s="219"/>
      <c r="E81" s="219"/>
      <c r="F81" s="220"/>
      <c r="G81" s="220"/>
      <c r="H81" s="221" t="str">
        <f t="shared" si="4"/>
        <v/>
      </c>
      <c r="I81" s="222" t="str">
        <f t="shared" si="5"/>
        <v/>
      </c>
    </row>
    <row r="82" spans="2:9" ht="24.95" customHeight="1" x14ac:dyDescent="0.2">
      <c r="B82" s="218"/>
      <c r="C82" s="228" t="str">
        <f>IF($B82="","",IFERROR(INDEX(tbFuncionarios[],MATCH($B82,tbFuncionarios[Nome],0),2),""))</f>
        <v/>
      </c>
      <c r="D82" s="219"/>
      <c r="E82" s="219"/>
      <c r="F82" s="220"/>
      <c r="G82" s="220"/>
      <c r="H82" s="221" t="str">
        <f t="shared" si="4"/>
        <v/>
      </c>
      <c r="I82" s="222" t="str">
        <f t="shared" si="5"/>
        <v/>
      </c>
    </row>
    <row r="83" spans="2:9" ht="24.95" customHeight="1" x14ac:dyDescent="0.2">
      <c r="B83" s="218"/>
      <c r="C83" s="228" t="str">
        <f>IF($B83="","",IFERROR(INDEX(tbFuncionarios[],MATCH($B83,tbFuncionarios[Nome],0),2),""))</f>
        <v/>
      </c>
      <c r="D83" s="219"/>
      <c r="E83" s="219"/>
      <c r="F83" s="220"/>
      <c r="G83" s="220"/>
      <c r="H83" s="221" t="str">
        <f t="shared" si="4"/>
        <v/>
      </c>
      <c r="I83" s="222" t="str">
        <f t="shared" si="5"/>
        <v/>
      </c>
    </row>
    <row r="84" spans="2:9" ht="24.95" customHeight="1" x14ac:dyDescent="0.2">
      <c r="B84" s="218"/>
      <c r="C84" s="228" t="str">
        <f>IF($B84="","",IFERROR(INDEX(tbFuncionarios[],MATCH($B84,tbFuncionarios[Nome],0),2),""))</f>
        <v/>
      </c>
      <c r="D84" s="219"/>
      <c r="E84" s="219"/>
      <c r="F84" s="220"/>
      <c r="G84" s="220"/>
      <c r="H84" s="221" t="str">
        <f t="shared" si="4"/>
        <v/>
      </c>
      <c r="I84" s="222" t="str">
        <f t="shared" si="5"/>
        <v/>
      </c>
    </row>
    <row r="85" spans="2:9" ht="24.95" customHeight="1" x14ac:dyDescent="0.2">
      <c r="B85" s="218"/>
      <c r="C85" s="228" t="str">
        <f>IF($B85="","",IFERROR(INDEX(tbFuncionarios[],MATCH($B85,tbFuncionarios[Nome],0),2),""))</f>
        <v/>
      </c>
      <c r="D85" s="219"/>
      <c r="E85" s="219"/>
      <c r="F85" s="220"/>
      <c r="G85" s="220"/>
      <c r="H85" s="221" t="str">
        <f t="shared" ref="H85:H116" si="6">IF(D85="","",TEXT(D85,"MMMM"))</f>
        <v/>
      </c>
      <c r="I85" s="222" t="str">
        <f t="shared" ref="I85:I116" si="7">IF(D85="","",YEAR(D85))</f>
        <v/>
      </c>
    </row>
    <row r="86" spans="2:9" ht="24.95" customHeight="1" x14ac:dyDescent="0.2">
      <c r="B86" s="218"/>
      <c r="C86" s="228" t="str">
        <f>IF($B86="","",IFERROR(INDEX(tbFuncionarios[],MATCH($B86,tbFuncionarios[Nome],0),2),""))</f>
        <v/>
      </c>
      <c r="D86" s="219"/>
      <c r="E86" s="219"/>
      <c r="F86" s="220"/>
      <c r="G86" s="220"/>
      <c r="H86" s="221" t="str">
        <f t="shared" si="6"/>
        <v/>
      </c>
      <c r="I86" s="222" t="str">
        <f t="shared" si="7"/>
        <v/>
      </c>
    </row>
    <row r="87" spans="2:9" ht="24.95" customHeight="1" x14ac:dyDescent="0.2">
      <c r="B87" s="218"/>
      <c r="C87" s="228" t="str">
        <f>IF($B87="","",IFERROR(INDEX(tbFuncionarios[],MATCH($B87,tbFuncionarios[Nome],0),2),""))</f>
        <v/>
      </c>
      <c r="D87" s="219"/>
      <c r="E87" s="219"/>
      <c r="F87" s="220"/>
      <c r="G87" s="220"/>
      <c r="H87" s="221" t="str">
        <f t="shared" si="6"/>
        <v/>
      </c>
      <c r="I87" s="222" t="str">
        <f t="shared" si="7"/>
        <v/>
      </c>
    </row>
    <row r="88" spans="2:9" ht="24.95" customHeight="1" x14ac:dyDescent="0.2">
      <c r="B88" s="218"/>
      <c r="C88" s="228" t="str">
        <f>IF($B88="","",IFERROR(INDEX(tbFuncionarios[],MATCH($B88,tbFuncionarios[Nome],0),2),""))</f>
        <v/>
      </c>
      <c r="D88" s="219"/>
      <c r="E88" s="219"/>
      <c r="F88" s="220"/>
      <c r="G88" s="220"/>
      <c r="H88" s="221" t="str">
        <f t="shared" si="6"/>
        <v/>
      </c>
      <c r="I88" s="222" t="str">
        <f t="shared" si="7"/>
        <v/>
      </c>
    </row>
    <row r="89" spans="2:9" ht="24.95" customHeight="1" x14ac:dyDescent="0.2">
      <c r="B89" s="218"/>
      <c r="C89" s="228" t="str">
        <f>IF($B89="","",IFERROR(INDEX(tbFuncionarios[],MATCH($B89,tbFuncionarios[Nome],0),2),""))</f>
        <v/>
      </c>
      <c r="D89" s="219"/>
      <c r="E89" s="219"/>
      <c r="F89" s="220"/>
      <c r="G89" s="220"/>
      <c r="H89" s="221" t="str">
        <f t="shared" si="6"/>
        <v/>
      </c>
      <c r="I89" s="222" t="str">
        <f t="shared" si="7"/>
        <v/>
      </c>
    </row>
    <row r="90" spans="2:9" ht="24.95" customHeight="1" x14ac:dyDescent="0.2">
      <c r="B90" s="218"/>
      <c r="C90" s="228" t="str">
        <f>IF($B90="","",IFERROR(INDEX(tbFuncionarios[],MATCH($B90,tbFuncionarios[Nome],0),2),""))</f>
        <v/>
      </c>
      <c r="D90" s="219"/>
      <c r="E90" s="219"/>
      <c r="F90" s="220"/>
      <c r="G90" s="220"/>
      <c r="H90" s="221" t="str">
        <f t="shared" si="6"/>
        <v/>
      </c>
      <c r="I90" s="222" t="str">
        <f t="shared" si="7"/>
        <v/>
      </c>
    </row>
    <row r="91" spans="2:9" ht="24.95" customHeight="1" x14ac:dyDescent="0.2">
      <c r="B91" s="218"/>
      <c r="C91" s="228" t="str">
        <f>IF($B91="","",IFERROR(INDEX(tbFuncionarios[],MATCH($B91,tbFuncionarios[Nome],0),2),""))</f>
        <v/>
      </c>
      <c r="D91" s="219"/>
      <c r="E91" s="219"/>
      <c r="F91" s="220"/>
      <c r="G91" s="220"/>
      <c r="H91" s="221" t="str">
        <f t="shared" si="6"/>
        <v/>
      </c>
      <c r="I91" s="222" t="str">
        <f t="shared" si="7"/>
        <v/>
      </c>
    </row>
    <row r="92" spans="2:9" ht="24.95" customHeight="1" x14ac:dyDescent="0.2">
      <c r="B92" s="218"/>
      <c r="C92" s="228" t="str">
        <f>IF($B92="","",IFERROR(INDEX(tbFuncionarios[],MATCH($B92,tbFuncionarios[Nome],0),2),""))</f>
        <v/>
      </c>
      <c r="D92" s="219"/>
      <c r="E92" s="219"/>
      <c r="F92" s="220"/>
      <c r="G92" s="220"/>
      <c r="H92" s="221" t="str">
        <f t="shared" si="6"/>
        <v/>
      </c>
      <c r="I92" s="222" t="str">
        <f t="shared" si="7"/>
        <v/>
      </c>
    </row>
    <row r="93" spans="2:9" ht="24.95" customHeight="1" x14ac:dyDescent="0.2">
      <c r="B93" s="218"/>
      <c r="C93" s="228" t="str">
        <f>IF($B93="","",IFERROR(INDEX(tbFuncionarios[],MATCH($B93,tbFuncionarios[Nome],0),2),""))</f>
        <v/>
      </c>
      <c r="D93" s="219"/>
      <c r="E93" s="219"/>
      <c r="F93" s="220"/>
      <c r="G93" s="220"/>
      <c r="H93" s="221" t="str">
        <f t="shared" si="6"/>
        <v/>
      </c>
      <c r="I93" s="222" t="str">
        <f t="shared" si="7"/>
        <v/>
      </c>
    </row>
    <row r="94" spans="2:9" ht="24.95" customHeight="1" x14ac:dyDescent="0.2">
      <c r="B94" s="218"/>
      <c r="C94" s="228" t="str">
        <f>IF($B94="","",IFERROR(INDEX(tbFuncionarios[],MATCH($B94,tbFuncionarios[Nome],0),2),""))</f>
        <v/>
      </c>
      <c r="D94" s="219"/>
      <c r="E94" s="219"/>
      <c r="F94" s="220"/>
      <c r="G94" s="220"/>
      <c r="H94" s="221" t="str">
        <f t="shared" si="6"/>
        <v/>
      </c>
      <c r="I94" s="222" t="str">
        <f t="shared" si="7"/>
        <v/>
      </c>
    </row>
    <row r="95" spans="2:9" ht="24.95" customHeight="1" x14ac:dyDescent="0.2">
      <c r="B95" s="218"/>
      <c r="C95" s="228" t="str">
        <f>IF($B95="","",IFERROR(INDEX(tbFuncionarios[],MATCH($B95,tbFuncionarios[Nome],0),2),""))</f>
        <v/>
      </c>
      <c r="D95" s="219"/>
      <c r="E95" s="219"/>
      <c r="F95" s="220"/>
      <c r="G95" s="220"/>
      <c r="H95" s="221" t="str">
        <f t="shared" si="6"/>
        <v/>
      </c>
      <c r="I95" s="222" t="str">
        <f t="shared" si="7"/>
        <v/>
      </c>
    </row>
    <row r="96" spans="2:9" ht="24.95" customHeight="1" x14ac:dyDescent="0.2">
      <c r="B96" s="218"/>
      <c r="C96" s="228" t="str">
        <f>IF($B96="","",IFERROR(INDEX(tbFuncionarios[],MATCH($B96,tbFuncionarios[Nome],0),2),""))</f>
        <v/>
      </c>
      <c r="D96" s="219"/>
      <c r="E96" s="219"/>
      <c r="F96" s="220"/>
      <c r="G96" s="220"/>
      <c r="H96" s="221" t="str">
        <f t="shared" si="6"/>
        <v/>
      </c>
      <c r="I96" s="222" t="str">
        <f t="shared" si="7"/>
        <v/>
      </c>
    </row>
    <row r="97" spans="2:9" ht="24.95" customHeight="1" x14ac:dyDescent="0.2">
      <c r="B97" s="218"/>
      <c r="C97" s="228" t="str">
        <f>IF($B97="","",IFERROR(INDEX(tbFuncionarios[],MATCH($B97,tbFuncionarios[Nome],0),2),""))</f>
        <v/>
      </c>
      <c r="D97" s="219"/>
      <c r="E97" s="219"/>
      <c r="F97" s="220"/>
      <c r="G97" s="220"/>
      <c r="H97" s="221" t="str">
        <f t="shared" si="6"/>
        <v/>
      </c>
      <c r="I97" s="222" t="str">
        <f t="shared" si="7"/>
        <v/>
      </c>
    </row>
    <row r="98" spans="2:9" ht="24.95" customHeight="1" x14ac:dyDescent="0.2">
      <c r="B98" s="218"/>
      <c r="C98" s="228" t="str">
        <f>IF($B98="","",IFERROR(INDEX(tbFuncionarios[],MATCH($B98,tbFuncionarios[Nome],0),2),""))</f>
        <v/>
      </c>
      <c r="D98" s="219"/>
      <c r="E98" s="219"/>
      <c r="F98" s="220"/>
      <c r="G98" s="220"/>
      <c r="H98" s="221" t="str">
        <f t="shared" si="6"/>
        <v/>
      </c>
      <c r="I98" s="222" t="str">
        <f t="shared" si="7"/>
        <v/>
      </c>
    </row>
    <row r="99" spans="2:9" ht="24.95" customHeight="1" x14ac:dyDescent="0.2">
      <c r="B99" s="218"/>
      <c r="C99" s="228" t="str">
        <f>IF($B99="","",IFERROR(INDEX(tbFuncionarios[],MATCH($B99,tbFuncionarios[Nome],0),2),""))</f>
        <v/>
      </c>
      <c r="D99" s="219"/>
      <c r="E99" s="219"/>
      <c r="F99" s="220"/>
      <c r="G99" s="220"/>
      <c r="H99" s="221" t="str">
        <f t="shared" si="6"/>
        <v/>
      </c>
      <c r="I99" s="222" t="str">
        <f t="shared" si="7"/>
        <v/>
      </c>
    </row>
    <row r="100" spans="2:9" ht="24.95" customHeight="1" x14ac:dyDescent="0.2">
      <c r="B100" s="218"/>
      <c r="C100" s="228" t="str">
        <f>IF($B100="","",IFERROR(INDEX(tbFuncionarios[],MATCH($B100,tbFuncionarios[Nome],0),2),""))</f>
        <v/>
      </c>
      <c r="D100" s="219"/>
      <c r="E100" s="219"/>
      <c r="F100" s="220"/>
      <c r="G100" s="220"/>
      <c r="H100" s="221" t="str">
        <f t="shared" si="6"/>
        <v/>
      </c>
      <c r="I100" s="222" t="str">
        <f t="shared" si="7"/>
        <v/>
      </c>
    </row>
    <row r="101" spans="2:9" ht="24.95" customHeight="1" x14ac:dyDescent="0.2">
      <c r="B101" s="218"/>
      <c r="C101" s="228" t="str">
        <f>IF($B101="","",IFERROR(INDEX(tbFuncionarios[],MATCH($B101,tbFuncionarios[Nome],0),2),""))</f>
        <v/>
      </c>
      <c r="D101" s="219"/>
      <c r="E101" s="219"/>
      <c r="F101" s="220"/>
      <c r="G101" s="220"/>
      <c r="H101" s="221" t="str">
        <f t="shared" si="6"/>
        <v/>
      </c>
      <c r="I101" s="222" t="str">
        <f t="shared" si="7"/>
        <v/>
      </c>
    </row>
    <row r="102" spans="2:9" ht="24.95" customHeight="1" x14ac:dyDescent="0.2">
      <c r="B102" s="218"/>
      <c r="C102" s="228" t="str">
        <f>IF($B102="","",IFERROR(INDEX(tbFuncionarios[],MATCH($B102,tbFuncionarios[Nome],0),2),""))</f>
        <v/>
      </c>
      <c r="D102" s="219"/>
      <c r="E102" s="219"/>
      <c r="F102" s="220"/>
      <c r="G102" s="220"/>
      <c r="H102" s="221" t="str">
        <f t="shared" si="6"/>
        <v/>
      </c>
      <c r="I102" s="222" t="str">
        <f t="shared" si="7"/>
        <v/>
      </c>
    </row>
    <row r="103" spans="2:9" ht="24.95" customHeight="1" x14ac:dyDescent="0.2">
      <c r="B103" s="218"/>
      <c r="C103" s="228" t="str">
        <f>IF($B103="","",IFERROR(INDEX(tbFuncionarios[],MATCH($B103,tbFuncionarios[Nome],0),2),""))</f>
        <v/>
      </c>
      <c r="D103" s="219"/>
      <c r="E103" s="219"/>
      <c r="F103" s="220"/>
      <c r="G103" s="220"/>
      <c r="H103" s="221" t="str">
        <f t="shared" si="6"/>
        <v/>
      </c>
      <c r="I103" s="222" t="str">
        <f t="shared" si="7"/>
        <v/>
      </c>
    </row>
    <row r="104" spans="2:9" ht="24.95" customHeight="1" x14ac:dyDescent="0.2">
      <c r="B104" s="218"/>
      <c r="C104" s="228" t="str">
        <f>IF($B104="","",IFERROR(INDEX(tbFuncionarios[],MATCH($B104,tbFuncionarios[Nome],0),2),""))</f>
        <v/>
      </c>
      <c r="D104" s="219"/>
      <c r="E104" s="219"/>
      <c r="F104" s="220"/>
      <c r="G104" s="220"/>
      <c r="H104" s="221" t="str">
        <f t="shared" si="6"/>
        <v/>
      </c>
      <c r="I104" s="222" t="str">
        <f t="shared" si="7"/>
        <v/>
      </c>
    </row>
    <row r="105" spans="2:9" ht="24.95" customHeight="1" x14ac:dyDescent="0.2">
      <c r="B105" s="218"/>
      <c r="C105" s="228" t="str">
        <f>IF($B105="","",IFERROR(INDEX(tbFuncionarios[],MATCH($B105,tbFuncionarios[Nome],0),2),""))</f>
        <v/>
      </c>
      <c r="D105" s="219"/>
      <c r="E105" s="219"/>
      <c r="F105" s="220"/>
      <c r="G105" s="220"/>
      <c r="H105" s="221" t="str">
        <f t="shared" si="6"/>
        <v/>
      </c>
      <c r="I105" s="222" t="str">
        <f t="shared" si="7"/>
        <v/>
      </c>
    </row>
    <row r="106" spans="2:9" ht="24.95" customHeight="1" x14ac:dyDescent="0.2">
      <c r="B106" s="218"/>
      <c r="C106" s="228" t="str">
        <f>IF($B106="","",IFERROR(INDEX(tbFuncionarios[],MATCH($B106,tbFuncionarios[Nome],0),2),""))</f>
        <v/>
      </c>
      <c r="D106" s="219"/>
      <c r="E106" s="219"/>
      <c r="F106" s="220"/>
      <c r="G106" s="220"/>
      <c r="H106" s="221" t="str">
        <f t="shared" si="6"/>
        <v/>
      </c>
      <c r="I106" s="222" t="str">
        <f t="shared" si="7"/>
        <v/>
      </c>
    </row>
    <row r="107" spans="2:9" ht="24.95" customHeight="1" x14ac:dyDescent="0.2">
      <c r="B107" s="218"/>
      <c r="C107" s="228" t="str">
        <f>IF($B107="","",IFERROR(INDEX(tbFuncionarios[],MATCH($B107,tbFuncionarios[Nome],0),2),""))</f>
        <v/>
      </c>
      <c r="D107" s="219"/>
      <c r="E107" s="219"/>
      <c r="F107" s="220"/>
      <c r="G107" s="220"/>
      <c r="H107" s="221" t="str">
        <f t="shared" si="6"/>
        <v/>
      </c>
      <c r="I107" s="222" t="str">
        <f t="shared" si="7"/>
        <v/>
      </c>
    </row>
    <row r="108" spans="2:9" ht="24.95" customHeight="1" x14ac:dyDescent="0.2">
      <c r="B108" s="218"/>
      <c r="C108" s="228" t="str">
        <f>IF($B108="","",IFERROR(INDEX(tbFuncionarios[],MATCH($B108,tbFuncionarios[Nome],0),2),""))</f>
        <v/>
      </c>
      <c r="D108" s="219"/>
      <c r="E108" s="219"/>
      <c r="F108" s="220"/>
      <c r="G108" s="220"/>
      <c r="H108" s="221" t="str">
        <f t="shared" si="6"/>
        <v/>
      </c>
      <c r="I108" s="222" t="str">
        <f t="shared" si="7"/>
        <v/>
      </c>
    </row>
    <row r="109" spans="2:9" ht="24.95" customHeight="1" x14ac:dyDescent="0.2">
      <c r="B109" s="218"/>
      <c r="C109" s="228" t="str">
        <f>IF($B109="","",IFERROR(INDEX(tbFuncionarios[],MATCH($B109,tbFuncionarios[Nome],0),2),""))</f>
        <v/>
      </c>
      <c r="D109" s="219"/>
      <c r="E109" s="219"/>
      <c r="F109" s="220"/>
      <c r="G109" s="220"/>
      <c r="H109" s="221" t="str">
        <f t="shared" si="6"/>
        <v/>
      </c>
      <c r="I109" s="222" t="str">
        <f t="shared" si="7"/>
        <v/>
      </c>
    </row>
    <row r="110" spans="2:9" ht="24.95" customHeight="1" x14ac:dyDescent="0.2">
      <c r="B110" s="218"/>
      <c r="C110" s="228" t="str">
        <f>IF($B110="","",IFERROR(INDEX(tbFuncionarios[],MATCH($B110,tbFuncionarios[Nome],0),2),""))</f>
        <v/>
      </c>
      <c r="D110" s="219"/>
      <c r="E110" s="219"/>
      <c r="F110" s="220"/>
      <c r="G110" s="220"/>
      <c r="H110" s="221" t="str">
        <f t="shared" si="6"/>
        <v/>
      </c>
      <c r="I110" s="222" t="str">
        <f t="shared" si="7"/>
        <v/>
      </c>
    </row>
    <row r="111" spans="2:9" ht="24.95" customHeight="1" x14ac:dyDescent="0.2">
      <c r="B111" s="218"/>
      <c r="C111" s="228" t="str">
        <f>IF($B111="","",IFERROR(INDEX(tbFuncionarios[],MATCH($B111,tbFuncionarios[Nome],0),2),""))</f>
        <v/>
      </c>
      <c r="D111" s="219"/>
      <c r="E111" s="219"/>
      <c r="F111" s="220"/>
      <c r="G111" s="220"/>
      <c r="H111" s="221" t="str">
        <f t="shared" si="6"/>
        <v/>
      </c>
      <c r="I111" s="222" t="str">
        <f t="shared" si="7"/>
        <v/>
      </c>
    </row>
    <row r="112" spans="2:9" ht="24.95" customHeight="1" x14ac:dyDescent="0.2">
      <c r="B112" s="218"/>
      <c r="C112" s="228" t="str">
        <f>IF($B112="","",IFERROR(INDEX(tbFuncionarios[],MATCH($B112,tbFuncionarios[Nome],0),2),""))</f>
        <v/>
      </c>
      <c r="D112" s="219"/>
      <c r="E112" s="219"/>
      <c r="F112" s="220"/>
      <c r="G112" s="220"/>
      <c r="H112" s="221" t="str">
        <f t="shared" si="6"/>
        <v/>
      </c>
      <c r="I112" s="222" t="str">
        <f t="shared" si="7"/>
        <v/>
      </c>
    </row>
    <row r="113" spans="2:9" ht="24.95" customHeight="1" x14ac:dyDescent="0.2">
      <c r="B113" s="218"/>
      <c r="C113" s="228" t="str">
        <f>IF($B113="","",IFERROR(INDEX(tbFuncionarios[],MATCH($B113,tbFuncionarios[Nome],0),2),""))</f>
        <v/>
      </c>
      <c r="D113" s="219"/>
      <c r="E113" s="219"/>
      <c r="F113" s="220"/>
      <c r="G113" s="220"/>
      <c r="H113" s="221" t="str">
        <f t="shared" si="6"/>
        <v/>
      </c>
      <c r="I113" s="222" t="str">
        <f t="shared" si="7"/>
        <v/>
      </c>
    </row>
    <row r="114" spans="2:9" ht="24.95" customHeight="1" x14ac:dyDescent="0.2">
      <c r="B114" s="218"/>
      <c r="C114" s="228" t="str">
        <f>IF($B114="","",IFERROR(INDEX(tbFuncionarios[],MATCH($B114,tbFuncionarios[Nome],0),2),""))</f>
        <v/>
      </c>
      <c r="D114" s="219"/>
      <c r="E114" s="219"/>
      <c r="F114" s="220"/>
      <c r="G114" s="220"/>
      <c r="H114" s="221" t="str">
        <f t="shared" si="6"/>
        <v/>
      </c>
      <c r="I114" s="222" t="str">
        <f t="shared" si="7"/>
        <v/>
      </c>
    </row>
    <row r="115" spans="2:9" ht="24.95" customHeight="1" x14ac:dyDescent="0.2">
      <c r="B115" s="218"/>
      <c r="C115" s="228" t="str">
        <f>IF($B115="","",IFERROR(INDEX(tbFuncionarios[],MATCH($B115,tbFuncionarios[Nome],0),2),""))</f>
        <v/>
      </c>
      <c r="D115" s="219"/>
      <c r="E115" s="219"/>
      <c r="F115" s="220"/>
      <c r="G115" s="220"/>
      <c r="H115" s="221" t="str">
        <f t="shared" si="6"/>
        <v/>
      </c>
      <c r="I115" s="222" t="str">
        <f t="shared" si="7"/>
        <v/>
      </c>
    </row>
    <row r="116" spans="2:9" ht="24.95" customHeight="1" x14ac:dyDescent="0.2">
      <c r="B116" s="218"/>
      <c r="C116" s="228" t="str">
        <f>IF($B116="","",IFERROR(INDEX(tbFuncionarios[],MATCH($B116,tbFuncionarios[Nome],0),2),""))</f>
        <v/>
      </c>
      <c r="D116" s="219"/>
      <c r="E116" s="219"/>
      <c r="F116" s="220"/>
      <c r="G116" s="220"/>
      <c r="H116" s="221" t="str">
        <f t="shared" si="6"/>
        <v/>
      </c>
      <c r="I116" s="222" t="str">
        <f t="shared" si="7"/>
        <v/>
      </c>
    </row>
    <row r="117" spans="2:9" ht="24.95" customHeight="1" x14ac:dyDescent="0.2">
      <c r="B117" s="218"/>
      <c r="C117" s="228" t="str">
        <f>IF($B117="","",IFERROR(INDEX(tbFuncionarios[],MATCH($B117,tbFuncionarios[Nome],0),2),""))</f>
        <v/>
      </c>
      <c r="D117" s="219"/>
      <c r="E117" s="219"/>
      <c r="F117" s="220"/>
      <c r="G117" s="220"/>
      <c r="H117" s="221" t="str">
        <f t="shared" ref="H117:H148" si="8">IF(D117="","",TEXT(D117,"MMMM"))</f>
        <v/>
      </c>
      <c r="I117" s="222" t="str">
        <f t="shared" ref="I117:I148" si="9">IF(D117="","",YEAR(D117))</f>
        <v/>
      </c>
    </row>
    <row r="118" spans="2:9" ht="24.95" customHeight="1" x14ac:dyDescent="0.2">
      <c r="B118" s="218"/>
      <c r="C118" s="228" t="str">
        <f>IF($B118="","",IFERROR(INDEX(tbFuncionarios[],MATCH($B118,tbFuncionarios[Nome],0),2),""))</f>
        <v/>
      </c>
      <c r="D118" s="219"/>
      <c r="E118" s="219"/>
      <c r="F118" s="220"/>
      <c r="G118" s="220"/>
      <c r="H118" s="221" t="str">
        <f t="shared" si="8"/>
        <v/>
      </c>
      <c r="I118" s="222" t="str">
        <f t="shared" si="9"/>
        <v/>
      </c>
    </row>
    <row r="119" spans="2:9" ht="24.95" customHeight="1" x14ac:dyDescent="0.2">
      <c r="B119" s="218"/>
      <c r="C119" s="228" t="str">
        <f>IF($B119="","",IFERROR(INDEX(tbFuncionarios[],MATCH($B119,tbFuncionarios[Nome],0),2),""))</f>
        <v/>
      </c>
      <c r="D119" s="219"/>
      <c r="E119" s="219"/>
      <c r="F119" s="220"/>
      <c r="G119" s="220"/>
      <c r="H119" s="221" t="str">
        <f t="shared" si="8"/>
        <v/>
      </c>
      <c r="I119" s="222" t="str">
        <f t="shared" si="9"/>
        <v/>
      </c>
    </row>
    <row r="120" spans="2:9" ht="24.95" customHeight="1" x14ac:dyDescent="0.2">
      <c r="B120" s="218"/>
      <c r="C120" s="228" t="str">
        <f>IF($B120="","",IFERROR(INDEX(tbFuncionarios[],MATCH($B120,tbFuncionarios[Nome],0),2),""))</f>
        <v/>
      </c>
      <c r="D120" s="219"/>
      <c r="E120" s="219"/>
      <c r="F120" s="220"/>
      <c r="G120" s="220"/>
      <c r="H120" s="221" t="str">
        <f t="shared" si="8"/>
        <v/>
      </c>
      <c r="I120" s="222" t="str">
        <f t="shared" si="9"/>
        <v/>
      </c>
    </row>
    <row r="121" spans="2:9" ht="24.95" customHeight="1" x14ac:dyDescent="0.2">
      <c r="B121" s="218"/>
      <c r="C121" s="228" t="str">
        <f>IF($B121="","",IFERROR(INDEX(tbFuncionarios[],MATCH($B121,tbFuncionarios[Nome],0),2),""))</f>
        <v/>
      </c>
      <c r="D121" s="219"/>
      <c r="E121" s="219"/>
      <c r="F121" s="220"/>
      <c r="G121" s="220"/>
      <c r="H121" s="221" t="str">
        <f t="shared" si="8"/>
        <v/>
      </c>
      <c r="I121" s="222" t="str">
        <f t="shared" si="9"/>
        <v/>
      </c>
    </row>
    <row r="122" spans="2:9" ht="24.95" customHeight="1" x14ac:dyDescent="0.2">
      <c r="B122" s="218"/>
      <c r="C122" s="228" t="str">
        <f>IF($B122="","",IFERROR(INDEX(tbFuncionarios[],MATCH($B122,tbFuncionarios[Nome],0),2),""))</f>
        <v/>
      </c>
      <c r="D122" s="219"/>
      <c r="E122" s="219"/>
      <c r="F122" s="220"/>
      <c r="G122" s="220"/>
      <c r="H122" s="221" t="str">
        <f t="shared" si="8"/>
        <v/>
      </c>
      <c r="I122" s="222" t="str">
        <f t="shared" si="9"/>
        <v/>
      </c>
    </row>
    <row r="123" spans="2:9" ht="24.95" customHeight="1" x14ac:dyDescent="0.2">
      <c r="B123" s="218"/>
      <c r="C123" s="228" t="str">
        <f>IF($B123="","",IFERROR(INDEX(tbFuncionarios[],MATCH($B123,tbFuncionarios[Nome],0),2),""))</f>
        <v/>
      </c>
      <c r="D123" s="219"/>
      <c r="E123" s="219"/>
      <c r="F123" s="220"/>
      <c r="G123" s="220"/>
      <c r="H123" s="221" t="str">
        <f t="shared" si="8"/>
        <v/>
      </c>
      <c r="I123" s="222" t="str">
        <f t="shared" si="9"/>
        <v/>
      </c>
    </row>
    <row r="124" spans="2:9" ht="24.95" customHeight="1" x14ac:dyDescent="0.2">
      <c r="B124" s="218"/>
      <c r="C124" s="228" t="str">
        <f>IF($B124="","",IFERROR(INDEX(tbFuncionarios[],MATCH($B124,tbFuncionarios[Nome],0),2),""))</f>
        <v/>
      </c>
      <c r="D124" s="219"/>
      <c r="E124" s="219"/>
      <c r="F124" s="220"/>
      <c r="G124" s="220"/>
      <c r="H124" s="221" t="str">
        <f t="shared" si="8"/>
        <v/>
      </c>
      <c r="I124" s="222" t="str">
        <f t="shared" si="9"/>
        <v/>
      </c>
    </row>
    <row r="125" spans="2:9" ht="24.95" customHeight="1" x14ac:dyDescent="0.2">
      <c r="B125" s="218"/>
      <c r="C125" s="228" t="str">
        <f>IF($B125="","",IFERROR(INDEX(tbFuncionarios[],MATCH($B125,tbFuncionarios[Nome],0),2),""))</f>
        <v/>
      </c>
      <c r="D125" s="219"/>
      <c r="E125" s="219"/>
      <c r="F125" s="220"/>
      <c r="G125" s="220"/>
      <c r="H125" s="221" t="str">
        <f t="shared" si="8"/>
        <v/>
      </c>
      <c r="I125" s="222" t="str">
        <f t="shared" si="9"/>
        <v/>
      </c>
    </row>
    <row r="126" spans="2:9" ht="24.95" customHeight="1" x14ac:dyDescent="0.2">
      <c r="B126" s="218"/>
      <c r="C126" s="228" t="str">
        <f>IF($B126="","",IFERROR(INDEX(tbFuncionarios[],MATCH($B126,tbFuncionarios[Nome],0),2),""))</f>
        <v/>
      </c>
      <c r="D126" s="219"/>
      <c r="E126" s="219"/>
      <c r="F126" s="220"/>
      <c r="G126" s="220"/>
      <c r="H126" s="221" t="str">
        <f t="shared" si="8"/>
        <v/>
      </c>
      <c r="I126" s="222" t="str">
        <f t="shared" si="9"/>
        <v/>
      </c>
    </row>
    <row r="127" spans="2:9" ht="24.95" customHeight="1" x14ac:dyDescent="0.2">
      <c r="B127" s="218"/>
      <c r="C127" s="228" t="str">
        <f>IF($B127="","",IFERROR(INDEX(tbFuncionarios[],MATCH($B127,tbFuncionarios[Nome],0),2),""))</f>
        <v/>
      </c>
      <c r="D127" s="219"/>
      <c r="E127" s="219"/>
      <c r="F127" s="220"/>
      <c r="G127" s="220"/>
      <c r="H127" s="221" t="str">
        <f t="shared" si="8"/>
        <v/>
      </c>
      <c r="I127" s="222" t="str">
        <f t="shared" si="9"/>
        <v/>
      </c>
    </row>
    <row r="128" spans="2:9" ht="24.95" customHeight="1" x14ac:dyDescent="0.2">
      <c r="B128" s="218"/>
      <c r="C128" s="228" t="str">
        <f>IF($B128="","",IFERROR(INDEX(tbFuncionarios[],MATCH($B128,tbFuncionarios[Nome],0),2),""))</f>
        <v/>
      </c>
      <c r="D128" s="219"/>
      <c r="E128" s="219"/>
      <c r="F128" s="220"/>
      <c r="G128" s="220"/>
      <c r="H128" s="221" t="str">
        <f t="shared" si="8"/>
        <v/>
      </c>
      <c r="I128" s="222" t="str">
        <f t="shared" si="9"/>
        <v/>
      </c>
    </row>
    <row r="129" spans="2:9" ht="24.95" customHeight="1" x14ac:dyDescent="0.2">
      <c r="B129" s="218"/>
      <c r="C129" s="228" t="str">
        <f>IF($B129="","",IFERROR(INDEX(tbFuncionarios[],MATCH($B129,tbFuncionarios[Nome],0),2),""))</f>
        <v/>
      </c>
      <c r="D129" s="219"/>
      <c r="E129" s="219"/>
      <c r="F129" s="220"/>
      <c r="G129" s="220"/>
      <c r="H129" s="221" t="str">
        <f t="shared" si="8"/>
        <v/>
      </c>
      <c r="I129" s="222" t="str">
        <f t="shared" si="9"/>
        <v/>
      </c>
    </row>
    <row r="130" spans="2:9" ht="24.95" customHeight="1" x14ac:dyDescent="0.2">
      <c r="B130" s="218"/>
      <c r="C130" s="228" t="str">
        <f>IF($B130="","",IFERROR(INDEX(tbFuncionarios[],MATCH($B130,tbFuncionarios[Nome],0),2),""))</f>
        <v/>
      </c>
      <c r="D130" s="219"/>
      <c r="E130" s="219"/>
      <c r="F130" s="220"/>
      <c r="G130" s="220"/>
      <c r="H130" s="221" t="str">
        <f t="shared" si="8"/>
        <v/>
      </c>
      <c r="I130" s="222" t="str">
        <f t="shared" si="9"/>
        <v/>
      </c>
    </row>
    <row r="131" spans="2:9" ht="24.95" customHeight="1" x14ac:dyDescent="0.2">
      <c r="B131" s="218"/>
      <c r="C131" s="228" t="str">
        <f>IF($B131="","",IFERROR(INDEX(tbFuncionarios[],MATCH($B131,tbFuncionarios[Nome],0),2),""))</f>
        <v/>
      </c>
      <c r="D131" s="219"/>
      <c r="E131" s="219"/>
      <c r="F131" s="220"/>
      <c r="G131" s="220"/>
      <c r="H131" s="221" t="str">
        <f t="shared" si="8"/>
        <v/>
      </c>
      <c r="I131" s="222" t="str">
        <f t="shared" si="9"/>
        <v/>
      </c>
    </row>
    <row r="132" spans="2:9" ht="24.95" customHeight="1" x14ac:dyDescent="0.2">
      <c r="B132" s="218"/>
      <c r="C132" s="228" t="str">
        <f>IF($B132="","",IFERROR(INDEX(tbFuncionarios[],MATCH($B132,tbFuncionarios[Nome],0),2),""))</f>
        <v/>
      </c>
      <c r="D132" s="219"/>
      <c r="E132" s="219"/>
      <c r="F132" s="220"/>
      <c r="G132" s="220"/>
      <c r="H132" s="221" t="str">
        <f t="shared" si="8"/>
        <v/>
      </c>
      <c r="I132" s="222" t="str">
        <f t="shared" si="9"/>
        <v/>
      </c>
    </row>
    <row r="133" spans="2:9" ht="24.95" customHeight="1" x14ac:dyDescent="0.2">
      <c r="B133" s="218"/>
      <c r="C133" s="228" t="str">
        <f>IF($B133="","",IFERROR(INDEX(tbFuncionarios[],MATCH($B133,tbFuncionarios[Nome],0),2),""))</f>
        <v/>
      </c>
      <c r="D133" s="219"/>
      <c r="E133" s="219"/>
      <c r="F133" s="220"/>
      <c r="G133" s="220"/>
      <c r="H133" s="221" t="str">
        <f t="shared" si="8"/>
        <v/>
      </c>
      <c r="I133" s="222" t="str">
        <f t="shared" si="9"/>
        <v/>
      </c>
    </row>
    <row r="134" spans="2:9" ht="24.95" customHeight="1" x14ac:dyDescent="0.2">
      <c r="B134" s="218"/>
      <c r="C134" s="228" t="str">
        <f>IF($B134="","",IFERROR(INDEX(tbFuncionarios[],MATCH($B134,tbFuncionarios[Nome],0),2),""))</f>
        <v/>
      </c>
      <c r="D134" s="219"/>
      <c r="E134" s="219"/>
      <c r="F134" s="220"/>
      <c r="G134" s="220"/>
      <c r="H134" s="221" t="str">
        <f t="shared" si="8"/>
        <v/>
      </c>
      <c r="I134" s="222" t="str">
        <f t="shared" si="9"/>
        <v/>
      </c>
    </row>
    <row r="135" spans="2:9" ht="24.95" customHeight="1" x14ac:dyDescent="0.2">
      <c r="B135" s="218"/>
      <c r="C135" s="228" t="str">
        <f>IF($B135="","",IFERROR(INDEX(tbFuncionarios[],MATCH($B135,tbFuncionarios[Nome],0),2),""))</f>
        <v/>
      </c>
      <c r="D135" s="219"/>
      <c r="E135" s="219"/>
      <c r="F135" s="220"/>
      <c r="G135" s="220"/>
      <c r="H135" s="221" t="str">
        <f t="shared" si="8"/>
        <v/>
      </c>
      <c r="I135" s="222" t="str">
        <f t="shared" si="9"/>
        <v/>
      </c>
    </row>
    <row r="136" spans="2:9" ht="24.95" customHeight="1" x14ac:dyDescent="0.2">
      <c r="B136" s="218"/>
      <c r="C136" s="228" t="str">
        <f>IF($B136="","",IFERROR(INDEX(tbFuncionarios[],MATCH($B136,tbFuncionarios[Nome],0),2),""))</f>
        <v/>
      </c>
      <c r="D136" s="219"/>
      <c r="E136" s="219"/>
      <c r="F136" s="220"/>
      <c r="G136" s="220"/>
      <c r="H136" s="221" t="str">
        <f t="shared" si="8"/>
        <v/>
      </c>
      <c r="I136" s="222" t="str">
        <f t="shared" si="9"/>
        <v/>
      </c>
    </row>
    <row r="137" spans="2:9" ht="24.95" customHeight="1" x14ac:dyDescent="0.2">
      <c r="B137" s="218"/>
      <c r="C137" s="228" t="str">
        <f>IF($B137="","",IFERROR(INDEX(tbFuncionarios[],MATCH($B137,tbFuncionarios[Nome],0),2),""))</f>
        <v/>
      </c>
      <c r="D137" s="219"/>
      <c r="E137" s="219"/>
      <c r="F137" s="220"/>
      <c r="G137" s="220"/>
      <c r="H137" s="221" t="str">
        <f t="shared" si="8"/>
        <v/>
      </c>
      <c r="I137" s="222" t="str">
        <f t="shared" si="9"/>
        <v/>
      </c>
    </row>
    <row r="138" spans="2:9" ht="24.95" customHeight="1" x14ac:dyDescent="0.2">
      <c r="B138" s="218"/>
      <c r="C138" s="228" t="str">
        <f>IF($B138="","",IFERROR(INDEX(tbFuncionarios[],MATCH($B138,tbFuncionarios[Nome],0),2),""))</f>
        <v/>
      </c>
      <c r="D138" s="219"/>
      <c r="E138" s="219"/>
      <c r="F138" s="220"/>
      <c r="G138" s="220"/>
      <c r="H138" s="221" t="str">
        <f t="shared" si="8"/>
        <v/>
      </c>
      <c r="I138" s="222" t="str">
        <f t="shared" si="9"/>
        <v/>
      </c>
    </row>
    <row r="139" spans="2:9" ht="24.95" customHeight="1" x14ac:dyDescent="0.2">
      <c r="B139" s="218"/>
      <c r="C139" s="228" t="str">
        <f>IF($B139="","",IFERROR(INDEX(tbFuncionarios[],MATCH($B139,tbFuncionarios[Nome],0),2),""))</f>
        <v/>
      </c>
      <c r="D139" s="219"/>
      <c r="E139" s="219"/>
      <c r="F139" s="220"/>
      <c r="G139" s="220"/>
      <c r="H139" s="221" t="str">
        <f t="shared" si="8"/>
        <v/>
      </c>
      <c r="I139" s="222" t="str">
        <f t="shared" si="9"/>
        <v/>
      </c>
    </row>
    <row r="140" spans="2:9" ht="24.95" customHeight="1" x14ac:dyDescent="0.2">
      <c r="B140" s="218"/>
      <c r="C140" s="228" t="str">
        <f>IF($B140="","",IFERROR(INDEX(tbFuncionarios[],MATCH($B140,tbFuncionarios[Nome],0),2),""))</f>
        <v/>
      </c>
      <c r="D140" s="219"/>
      <c r="E140" s="219"/>
      <c r="F140" s="220"/>
      <c r="G140" s="220"/>
      <c r="H140" s="221" t="str">
        <f t="shared" si="8"/>
        <v/>
      </c>
      <c r="I140" s="222" t="str">
        <f t="shared" si="9"/>
        <v/>
      </c>
    </row>
    <row r="141" spans="2:9" ht="24.95" customHeight="1" x14ac:dyDescent="0.2">
      <c r="B141" s="218"/>
      <c r="C141" s="228" t="str">
        <f>IF($B141="","",IFERROR(INDEX(tbFuncionarios[],MATCH($B141,tbFuncionarios[Nome],0),2),""))</f>
        <v/>
      </c>
      <c r="D141" s="219"/>
      <c r="E141" s="219"/>
      <c r="F141" s="220"/>
      <c r="G141" s="220"/>
      <c r="H141" s="221" t="str">
        <f t="shared" si="8"/>
        <v/>
      </c>
      <c r="I141" s="222" t="str">
        <f t="shared" si="9"/>
        <v/>
      </c>
    </row>
    <row r="142" spans="2:9" ht="24.95" customHeight="1" x14ac:dyDescent="0.2">
      <c r="B142" s="218"/>
      <c r="C142" s="228" t="str">
        <f>IF($B142="","",IFERROR(INDEX(tbFuncionarios[],MATCH($B142,tbFuncionarios[Nome],0),2),""))</f>
        <v/>
      </c>
      <c r="D142" s="219"/>
      <c r="E142" s="219"/>
      <c r="F142" s="220"/>
      <c r="G142" s="220"/>
      <c r="H142" s="221" t="str">
        <f t="shared" si="8"/>
        <v/>
      </c>
      <c r="I142" s="222" t="str">
        <f t="shared" si="9"/>
        <v/>
      </c>
    </row>
    <row r="143" spans="2:9" ht="24.95" customHeight="1" x14ac:dyDescent="0.2">
      <c r="B143" s="218"/>
      <c r="C143" s="228" t="str">
        <f>IF($B143="","",IFERROR(INDEX(tbFuncionarios[],MATCH($B143,tbFuncionarios[Nome],0),2),""))</f>
        <v/>
      </c>
      <c r="D143" s="219"/>
      <c r="E143" s="219"/>
      <c r="F143" s="220"/>
      <c r="G143" s="220"/>
      <c r="H143" s="221" t="str">
        <f t="shared" si="8"/>
        <v/>
      </c>
      <c r="I143" s="222" t="str">
        <f t="shared" si="9"/>
        <v/>
      </c>
    </row>
    <row r="144" spans="2:9" ht="24.95" customHeight="1" x14ac:dyDescent="0.2">
      <c r="B144" s="218"/>
      <c r="C144" s="228" t="str">
        <f>IF($B144="","",IFERROR(INDEX(tbFuncionarios[],MATCH($B144,tbFuncionarios[Nome],0),2),""))</f>
        <v/>
      </c>
      <c r="D144" s="219"/>
      <c r="E144" s="219"/>
      <c r="F144" s="220"/>
      <c r="G144" s="220"/>
      <c r="H144" s="221" t="str">
        <f t="shared" si="8"/>
        <v/>
      </c>
      <c r="I144" s="222" t="str">
        <f t="shared" si="9"/>
        <v/>
      </c>
    </row>
    <row r="145" spans="2:9" ht="24.95" customHeight="1" x14ac:dyDescent="0.2">
      <c r="B145" s="218"/>
      <c r="C145" s="228" t="str">
        <f>IF($B145="","",IFERROR(INDEX(tbFuncionarios[],MATCH($B145,tbFuncionarios[Nome],0),2),""))</f>
        <v/>
      </c>
      <c r="D145" s="219"/>
      <c r="E145" s="219"/>
      <c r="F145" s="220"/>
      <c r="G145" s="220"/>
      <c r="H145" s="221" t="str">
        <f t="shared" si="8"/>
        <v/>
      </c>
      <c r="I145" s="222" t="str">
        <f t="shared" si="9"/>
        <v/>
      </c>
    </row>
    <row r="146" spans="2:9" ht="24.95" customHeight="1" x14ac:dyDescent="0.2">
      <c r="B146" s="218"/>
      <c r="C146" s="228" t="str">
        <f>IF($B146="","",IFERROR(INDEX(tbFuncionarios[],MATCH($B146,tbFuncionarios[Nome],0),2),""))</f>
        <v/>
      </c>
      <c r="D146" s="219"/>
      <c r="E146" s="219"/>
      <c r="F146" s="220"/>
      <c r="G146" s="220"/>
      <c r="H146" s="221" t="str">
        <f t="shared" si="8"/>
        <v/>
      </c>
      <c r="I146" s="222" t="str">
        <f t="shared" si="9"/>
        <v/>
      </c>
    </row>
    <row r="147" spans="2:9" ht="24.95" customHeight="1" x14ac:dyDescent="0.2">
      <c r="B147" s="218"/>
      <c r="C147" s="228" t="str">
        <f>IF($B147="","",IFERROR(INDEX(tbFuncionarios[],MATCH($B147,tbFuncionarios[Nome],0),2),""))</f>
        <v/>
      </c>
      <c r="D147" s="219"/>
      <c r="E147" s="219"/>
      <c r="F147" s="220"/>
      <c r="G147" s="220"/>
      <c r="H147" s="221" t="str">
        <f t="shared" si="8"/>
        <v/>
      </c>
      <c r="I147" s="222" t="str">
        <f t="shared" si="9"/>
        <v/>
      </c>
    </row>
    <row r="148" spans="2:9" ht="24.95" customHeight="1" x14ac:dyDescent="0.2">
      <c r="B148" s="218"/>
      <c r="C148" s="228" t="str">
        <f>IF($B148="","",IFERROR(INDEX(tbFuncionarios[],MATCH($B148,tbFuncionarios[Nome],0),2),""))</f>
        <v/>
      </c>
      <c r="D148" s="219"/>
      <c r="E148" s="219"/>
      <c r="F148" s="220"/>
      <c r="G148" s="220"/>
      <c r="H148" s="221" t="str">
        <f t="shared" si="8"/>
        <v/>
      </c>
      <c r="I148" s="222" t="str">
        <f t="shared" si="9"/>
        <v/>
      </c>
    </row>
    <row r="149" spans="2:9" ht="24.95" customHeight="1" x14ac:dyDescent="0.2">
      <c r="B149" s="218"/>
      <c r="C149" s="228" t="str">
        <f>IF($B149="","",IFERROR(INDEX(tbFuncionarios[],MATCH($B149,tbFuncionarios[Nome],0),2),""))</f>
        <v/>
      </c>
      <c r="D149" s="219"/>
      <c r="E149" s="219"/>
      <c r="F149" s="220"/>
      <c r="G149" s="220"/>
      <c r="H149" s="221" t="str">
        <f t="shared" ref="H149:H180" si="10">IF(D149="","",TEXT(D149,"MMMM"))</f>
        <v/>
      </c>
      <c r="I149" s="222" t="str">
        <f t="shared" ref="I149:I180" si="11">IF(D149="","",YEAR(D149))</f>
        <v/>
      </c>
    </row>
    <row r="150" spans="2:9" ht="24.95" customHeight="1" x14ac:dyDescent="0.2">
      <c r="B150" s="218"/>
      <c r="C150" s="228" t="str">
        <f>IF($B150="","",IFERROR(INDEX(tbFuncionarios[],MATCH($B150,tbFuncionarios[Nome],0),2),""))</f>
        <v/>
      </c>
      <c r="D150" s="219"/>
      <c r="E150" s="219"/>
      <c r="F150" s="220"/>
      <c r="G150" s="220"/>
      <c r="H150" s="221" t="str">
        <f t="shared" si="10"/>
        <v/>
      </c>
      <c r="I150" s="222" t="str">
        <f t="shared" si="11"/>
        <v/>
      </c>
    </row>
    <row r="151" spans="2:9" ht="24.95" customHeight="1" x14ac:dyDescent="0.2">
      <c r="B151" s="218"/>
      <c r="C151" s="228" t="str">
        <f>IF($B151="","",IFERROR(INDEX(tbFuncionarios[],MATCH($B151,tbFuncionarios[Nome],0),2),""))</f>
        <v/>
      </c>
      <c r="D151" s="219"/>
      <c r="E151" s="219"/>
      <c r="F151" s="220"/>
      <c r="G151" s="220"/>
      <c r="H151" s="221" t="str">
        <f t="shared" si="10"/>
        <v/>
      </c>
      <c r="I151" s="222" t="str">
        <f t="shared" si="11"/>
        <v/>
      </c>
    </row>
    <row r="152" spans="2:9" ht="24.95" customHeight="1" x14ac:dyDescent="0.2">
      <c r="B152" s="218"/>
      <c r="C152" s="228" t="str">
        <f>IF($B152="","",IFERROR(INDEX(tbFuncionarios[],MATCH($B152,tbFuncionarios[Nome],0),2),""))</f>
        <v/>
      </c>
      <c r="D152" s="219"/>
      <c r="E152" s="219"/>
      <c r="F152" s="220"/>
      <c r="G152" s="220"/>
      <c r="H152" s="221" t="str">
        <f t="shared" si="10"/>
        <v/>
      </c>
      <c r="I152" s="222" t="str">
        <f t="shared" si="11"/>
        <v/>
      </c>
    </row>
    <row r="153" spans="2:9" ht="24.95" customHeight="1" x14ac:dyDescent="0.2">
      <c r="B153" s="218"/>
      <c r="C153" s="228" t="str">
        <f>IF($B153="","",IFERROR(INDEX(tbFuncionarios[],MATCH($B153,tbFuncionarios[Nome],0),2),""))</f>
        <v/>
      </c>
      <c r="D153" s="219"/>
      <c r="E153" s="219"/>
      <c r="F153" s="220"/>
      <c r="G153" s="220"/>
      <c r="H153" s="221" t="str">
        <f t="shared" si="10"/>
        <v/>
      </c>
      <c r="I153" s="222" t="str">
        <f t="shared" si="11"/>
        <v/>
      </c>
    </row>
    <row r="154" spans="2:9" ht="24.95" customHeight="1" x14ac:dyDescent="0.2">
      <c r="B154" s="218"/>
      <c r="C154" s="228" t="str">
        <f>IF($B154="","",IFERROR(INDEX(tbFuncionarios[],MATCH($B154,tbFuncionarios[Nome],0),2),""))</f>
        <v/>
      </c>
      <c r="D154" s="219"/>
      <c r="E154" s="219"/>
      <c r="F154" s="220"/>
      <c r="G154" s="220"/>
      <c r="H154" s="221" t="str">
        <f t="shared" si="10"/>
        <v/>
      </c>
      <c r="I154" s="222" t="str">
        <f t="shared" si="11"/>
        <v/>
      </c>
    </row>
    <row r="155" spans="2:9" ht="24.95" customHeight="1" x14ac:dyDescent="0.2">
      <c r="B155" s="218"/>
      <c r="C155" s="228" t="str">
        <f>IF($B155="","",IFERROR(INDEX(tbFuncionarios[],MATCH($B155,tbFuncionarios[Nome],0),2),""))</f>
        <v/>
      </c>
      <c r="D155" s="219"/>
      <c r="E155" s="219"/>
      <c r="F155" s="220"/>
      <c r="G155" s="220"/>
      <c r="H155" s="221" t="str">
        <f t="shared" si="10"/>
        <v/>
      </c>
      <c r="I155" s="222" t="str">
        <f t="shared" si="11"/>
        <v/>
      </c>
    </row>
    <row r="156" spans="2:9" ht="24.95" customHeight="1" x14ac:dyDescent="0.2">
      <c r="B156" s="218"/>
      <c r="C156" s="228" t="str">
        <f>IF($B156="","",IFERROR(INDEX(tbFuncionarios[],MATCH($B156,tbFuncionarios[Nome],0),2),""))</f>
        <v/>
      </c>
      <c r="D156" s="219"/>
      <c r="E156" s="219"/>
      <c r="F156" s="220"/>
      <c r="G156" s="220"/>
      <c r="H156" s="221" t="str">
        <f t="shared" si="10"/>
        <v/>
      </c>
      <c r="I156" s="222" t="str">
        <f t="shared" si="11"/>
        <v/>
      </c>
    </row>
    <row r="157" spans="2:9" ht="24.95" customHeight="1" x14ac:dyDescent="0.2">
      <c r="B157" s="218"/>
      <c r="C157" s="228" t="str">
        <f>IF($B157="","",IFERROR(INDEX(tbFuncionarios[],MATCH($B157,tbFuncionarios[Nome],0),2),""))</f>
        <v/>
      </c>
      <c r="D157" s="219"/>
      <c r="E157" s="219"/>
      <c r="F157" s="220"/>
      <c r="G157" s="220"/>
      <c r="H157" s="221" t="str">
        <f t="shared" si="10"/>
        <v/>
      </c>
      <c r="I157" s="222" t="str">
        <f t="shared" si="11"/>
        <v/>
      </c>
    </row>
    <row r="158" spans="2:9" ht="24.95" customHeight="1" x14ac:dyDescent="0.2">
      <c r="B158" s="218"/>
      <c r="C158" s="228" t="str">
        <f>IF($B158="","",IFERROR(INDEX(tbFuncionarios[],MATCH($B158,tbFuncionarios[Nome],0),2),""))</f>
        <v/>
      </c>
      <c r="D158" s="219"/>
      <c r="E158" s="219"/>
      <c r="F158" s="220"/>
      <c r="G158" s="220"/>
      <c r="H158" s="221" t="str">
        <f t="shared" si="10"/>
        <v/>
      </c>
      <c r="I158" s="222" t="str">
        <f t="shared" si="11"/>
        <v/>
      </c>
    </row>
    <row r="159" spans="2:9" ht="24.95" customHeight="1" x14ac:dyDescent="0.2">
      <c r="B159" s="218"/>
      <c r="C159" s="228" t="str">
        <f>IF($B159="","",IFERROR(INDEX(tbFuncionarios[],MATCH($B159,tbFuncionarios[Nome],0),2),""))</f>
        <v/>
      </c>
      <c r="D159" s="219"/>
      <c r="E159" s="219"/>
      <c r="F159" s="220"/>
      <c r="G159" s="220"/>
      <c r="H159" s="221" t="str">
        <f t="shared" si="10"/>
        <v/>
      </c>
      <c r="I159" s="222" t="str">
        <f t="shared" si="11"/>
        <v/>
      </c>
    </row>
    <row r="160" spans="2:9" ht="24.95" customHeight="1" x14ac:dyDescent="0.2">
      <c r="B160" s="218"/>
      <c r="C160" s="228" t="str">
        <f>IF($B160="","",IFERROR(INDEX(tbFuncionarios[],MATCH($B160,tbFuncionarios[Nome],0),2),""))</f>
        <v/>
      </c>
      <c r="D160" s="219"/>
      <c r="E160" s="219"/>
      <c r="F160" s="220"/>
      <c r="G160" s="220"/>
      <c r="H160" s="221" t="str">
        <f t="shared" si="10"/>
        <v/>
      </c>
      <c r="I160" s="222" t="str">
        <f t="shared" si="11"/>
        <v/>
      </c>
    </row>
    <row r="161" spans="2:9" ht="24.95" customHeight="1" x14ac:dyDescent="0.2">
      <c r="B161" s="218"/>
      <c r="C161" s="228" t="str">
        <f>IF($B161="","",IFERROR(INDEX(tbFuncionarios[],MATCH($B161,tbFuncionarios[Nome],0),2),""))</f>
        <v/>
      </c>
      <c r="D161" s="219"/>
      <c r="E161" s="219"/>
      <c r="F161" s="220"/>
      <c r="G161" s="220"/>
      <c r="H161" s="221" t="str">
        <f t="shared" si="10"/>
        <v/>
      </c>
      <c r="I161" s="222" t="str">
        <f t="shared" si="11"/>
        <v/>
      </c>
    </row>
    <row r="162" spans="2:9" ht="24.95" customHeight="1" x14ac:dyDescent="0.2">
      <c r="B162" s="218"/>
      <c r="C162" s="228" t="str">
        <f>IF($B162="","",IFERROR(INDEX(tbFuncionarios[],MATCH($B162,tbFuncionarios[Nome],0),2),""))</f>
        <v/>
      </c>
      <c r="D162" s="219"/>
      <c r="E162" s="219"/>
      <c r="F162" s="220"/>
      <c r="G162" s="220"/>
      <c r="H162" s="221" t="str">
        <f t="shared" si="10"/>
        <v/>
      </c>
      <c r="I162" s="222" t="str">
        <f t="shared" si="11"/>
        <v/>
      </c>
    </row>
    <row r="163" spans="2:9" ht="24.95" customHeight="1" x14ac:dyDescent="0.2">
      <c r="B163" s="218"/>
      <c r="C163" s="228" t="str">
        <f>IF($B163="","",IFERROR(INDEX(tbFuncionarios[],MATCH($B163,tbFuncionarios[Nome],0),2),""))</f>
        <v/>
      </c>
      <c r="D163" s="219"/>
      <c r="E163" s="219"/>
      <c r="F163" s="220"/>
      <c r="G163" s="220"/>
      <c r="H163" s="221" t="str">
        <f t="shared" si="10"/>
        <v/>
      </c>
      <c r="I163" s="222" t="str">
        <f t="shared" si="11"/>
        <v/>
      </c>
    </row>
    <row r="164" spans="2:9" ht="24.95" customHeight="1" x14ac:dyDescent="0.2">
      <c r="B164" s="218"/>
      <c r="C164" s="228" t="str">
        <f>IF($B164="","",IFERROR(INDEX(tbFuncionarios[],MATCH($B164,tbFuncionarios[Nome],0),2),""))</f>
        <v/>
      </c>
      <c r="D164" s="219"/>
      <c r="E164" s="219"/>
      <c r="F164" s="220"/>
      <c r="G164" s="220"/>
      <c r="H164" s="221" t="str">
        <f t="shared" si="10"/>
        <v/>
      </c>
      <c r="I164" s="222" t="str">
        <f t="shared" si="11"/>
        <v/>
      </c>
    </row>
    <row r="165" spans="2:9" ht="24.95" customHeight="1" x14ac:dyDescent="0.2">
      <c r="B165" s="218"/>
      <c r="C165" s="228" t="str">
        <f>IF($B165="","",IFERROR(INDEX(tbFuncionarios[],MATCH($B165,tbFuncionarios[Nome],0),2),""))</f>
        <v/>
      </c>
      <c r="D165" s="219"/>
      <c r="E165" s="219"/>
      <c r="F165" s="220"/>
      <c r="G165" s="220"/>
      <c r="H165" s="221" t="str">
        <f t="shared" si="10"/>
        <v/>
      </c>
      <c r="I165" s="222" t="str">
        <f t="shared" si="11"/>
        <v/>
      </c>
    </row>
    <row r="166" spans="2:9" ht="24.95" customHeight="1" x14ac:dyDescent="0.2">
      <c r="B166" s="218"/>
      <c r="C166" s="228" t="str">
        <f>IF($B166="","",IFERROR(INDEX(tbFuncionarios[],MATCH($B166,tbFuncionarios[Nome],0),2),""))</f>
        <v/>
      </c>
      <c r="D166" s="219"/>
      <c r="E166" s="219"/>
      <c r="F166" s="220"/>
      <c r="G166" s="220"/>
      <c r="H166" s="221" t="str">
        <f t="shared" si="10"/>
        <v/>
      </c>
      <c r="I166" s="222" t="str">
        <f t="shared" si="11"/>
        <v/>
      </c>
    </row>
    <row r="167" spans="2:9" ht="24.95" customHeight="1" x14ac:dyDescent="0.2">
      <c r="B167" s="218"/>
      <c r="C167" s="228" t="str">
        <f>IF($B167="","",IFERROR(INDEX(tbFuncionarios[],MATCH($B167,tbFuncionarios[Nome],0),2),""))</f>
        <v/>
      </c>
      <c r="D167" s="219"/>
      <c r="E167" s="219"/>
      <c r="F167" s="220"/>
      <c r="G167" s="220"/>
      <c r="H167" s="221" t="str">
        <f t="shared" si="10"/>
        <v/>
      </c>
      <c r="I167" s="222" t="str">
        <f t="shared" si="11"/>
        <v/>
      </c>
    </row>
    <row r="168" spans="2:9" ht="24.95" customHeight="1" x14ac:dyDescent="0.2">
      <c r="B168" s="218"/>
      <c r="C168" s="228" t="str">
        <f>IF($B168="","",IFERROR(INDEX(tbFuncionarios[],MATCH($B168,tbFuncionarios[Nome],0),2),""))</f>
        <v/>
      </c>
      <c r="D168" s="219"/>
      <c r="E168" s="219"/>
      <c r="F168" s="220"/>
      <c r="G168" s="220"/>
      <c r="H168" s="221" t="str">
        <f t="shared" si="10"/>
        <v/>
      </c>
      <c r="I168" s="222" t="str">
        <f t="shared" si="11"/>
        <v/>
      </c>
    </row>
    <row r="169" spans="2:9" ht="24.95" customHeight="1" x14ac:dyDescent="0.2">
      <c r="B169" s="218"/>
      <c r="C169" s="228" t="str">
        <f>IF($B169="","",IFERROR(INDEX(tbFuncionarios[],MATCH($B169,tbFuncionarios[Nome],0),2),""))</f>
        <v/>
      </c>
      <c r="D169" s="219"/>
      <c r="E169" s="219"/>
      <c r="F169" s="220"/>
      <c r="G169" s="220"/>
      <c r="H169" s="221" t="str">
        <f t="shared" si="10"/>
        <v/>
      </c>
      <c r="I169" s="222" t="str">
        <f t="shared" si="11"/>
        <v/>
      </c>
    </row>
    <row r="170" spans="2:9" ht="24.95" customHeight="1" x14ac:dyDescent="0.2">
      <c r="B170" s="218"/>
      <c r="C170" s="228" t="str">
        <f>IF($B170="","",IFERROR(INDEX(tbFuncionarios[],MATCH($B170,tbFuncionarios[Nome],0),2),""))</f>
        <v/>
      </c>
      <c r="D170" s="219"/>
      <c r="E170" s="219"/>
      <c r="F170" s="220"/>
      <c r="G170" s="220"/>
      <c r="H170" s="221" t="str">
        <f t="shared" si="10"/>
        <v/>
      </c>
      <c r="I170" s="222" t="str">
        <f t="shared" si="11"/>
        <v/>
      </c>
    </row>
    <row r="171" spans="2:9" ht="24.95" customHeight="1" x14ac:dyDescent="0.2">
      <c r="B171" s="218"/>
      <c r="C171" s="228" t="str">
        <f>IF($B171="","",IFERROR(INDEX(tbFuncionarios[],MATCH($B171,tbFuncionarios[Nome],0),2),""))</f>
        <v/>
      </c>
      <c r="D171" s="219"/>
      <c r="E171" s="219"/>
      <c r="F171" s="220"/>
      <c r="G171" s="220"/>
      <c r="H171" s="221" t="str">
        <f t="shared" si="10"/>
        <v/>
      </c>
      <c r="I171" s="222" t="str">
        <f t="shared" si="11"/>
        <v/>
      </c>
    </row>
    <row r="172" spans="2:9" ht="24.95" customHeight="1" x14ac:dyDescent="0.2">
      <c r="B172" s="218"/>
      <c r="C172" s="228" t="str">
        <f>IF($B172="","",IFERROR(INDEX(tbFuncionarios[],MATCH($B172,tbFuncionarios[Nome],0),2),""))</f>
        <v/>
      </c>
      <c r="D172" s="219"/>
      <c r="E172" s="219"/>
      <c r="F172" s="220"/>
      <c r="G172" s="220"/>
      <c r="H172" s="221" t="str">
        <f t="shared" si="10"/>
        <v/>
      </c>
      <c r="I172" s="222" t="str">
        <f t="shared" si="11"/>
        <v/>
      </c>
    </row>
    <row r="173" spans="2:9" ht="24.95" customHeight="1" x14ac:dyDescent="0.2">
      <c r="B173" s="218"/>
      <c r="C173" s="228" t="str">
        <f>IF($B173="","",IFERROR(INDEX(tbFuncionarios[],MATCH($B173,tbFuncionarios[Nome],0),2),""))</f>
        <v/>
      </c>
      <c r="D173" s="219"/>
      <c r="E173" s="219"/>
      <c r="F173" s="220"/>
      <c r="G173" s="220"/>
      <c r="H173" s="221" t="str">
        <f t="shared" si="10"/>
        <v/>
      </c>
      <c r="I173" s="222" t="str">
        <f t="shared" si="11"/>
        <v/>
      </c>
    </row>
    <row r="174" spans="2:9" ht="24.95" customHeight="1" x14ac:dyDescent="0.2">
      <c r="B174" s="218"/>
      <c r="C174" s="228" t="str">
        <f>IF($B174="","",IFERROR(INDEX(tbFuncionarios[],MATCH($B174,tbFuncionarios[Nome],0),2),""))</f>
        <v/>
      </c>
      <c r="D174" s="219"/>
      <c r="E174" s="219"/>
      <c r="F174" s="220"/>
      <c r="G174" s="220"/>
      <c r="H174" s="221" t="str">
        <f t="shared" si="10"/>
        <v/>
      </c>
      <c r="I174" s="222" t="str">
        <f t="shared" si="11"/>
        <v/>
      </c>
    </row>
    <row r="175" spans="2:9" ht="24.95" customHeight="1" x14ac:dyDescent="0.2">
      <c r="B175" s="218"/>
      <c r="C175" s="228" t="str">
        <f>IF($B175="","",IFERROR(INDEX(tbFuncionarios[],MATCH($B175,tbFuncionarios[Nome],0),2),""))</f>
        <v/>
      </c>
      <c r="D175" s="219"/>
      <c r="E175" s="219"/>
      <c r="F175" s="220"/>
      <c r="G175" s="220"/>
      <c r="H175" s="221" t="str">
        <f t="shared" si="10"/>
        <v/>
      </c>
      <c r="I175" s="222" t="str">
        <f t="shared" si="11"/>
        <v/>
      </c>
    </row>
    <row r="176" spans="2:9" ht="24.95" customHeight="1" x14ac:dyDescent="0.2">
      <c r="B176" s="218"/>
      <c r="C176" s="228" t="str">
        <f>IF($B176="","",IFERROR(INDEX(tbFuncionarios[],MATCH($B176,tbFuncionarios[Nome],0),2),""))</f>
        <v/>
      </c>
      <c r="D176" s="219"/>
      <c r="E176" s="219"/>
      <c r="F176" s="220"/>
      <c r="G176" s="220"/>
      <c r="H176" s="221" t="str">
        <f t="shared" si="10"/>
        <v/>
      </c>
      <c r="I176" s="222" t="str">
        <f t="shared" si="11"/>
        <v/>
      </c>
    </row>
    <row r="177" spans="2:9" ht="24.95" customHeight="1" x14ac:dyDescent="0.2">
      <c r="B177" s="218"/>
      <c r="C177" s="228" t="str">
        <f>IF($B177="","",IFERROR(INDEX(tbFuncionarios[],MATCH($B177,tbFuncionarios[Nome],0),2),""))</f>
        <v/>
      </c>
      <c r="D177" s="219"/>
      <c r="E177" s="219"/>
      <c r="F177" s="220"/>
      <c r="G177" s="220"/>
      <c r="H177" s="221" t="str">
        <f t="shared" si="10"/>
        <v/>
      </c>
      <c r="I177" s="222" t="str">
        <f t="shared" si="11"/>
        <v/>
      </c>
    </row>
    <row r="178" spans="2:9" ht="24.95" customHeight="1" x14ac:dyDescent="0.2">
      <c r="B178" s="218"/>
      <c r="C178" s="228" t="str">
        <f>IF($B178="","",IFERROR(INDEX(tbFuncionarios[],MATCH($B178,tbFuncionarios[Nome],0),2),""))</f>
        <v/>
      </c>
      <c r="D178" s="219"/>
      <c r="E178" s="219"/>
      <c r="F178" s="220"/>
      <c r="G178" s="220"/>
      <c r="H178" s="221" t="str">
        <f t="shared" si="10"/>
        <v/>
      </c>
      <c r="I178" s="222" t="str">
        <f t="shared" si="11"/>
        <v/>
      </c>
    </row>
    <row r="179" spans="2:9" ht="24.95" customHeight="1" x14ac:dyDescent="0.2">
      <c r="B179" s="218"/>
      <c r="C179" s="228" t="str">
        <f>IF($B179="","",IFERROR(INDEX(tbFuncionarios[],MATCH($B179,tbFuncionarios[Nome],0),2),""))</f>
        <v/>
      </c>
      <c r="D179" s="219"/>
      <c r="E179" s="219"/>
      <c r="F179" s="220"/>
      <c r="G179" s="220"/>
      <c r="H179" s="221" t="str">
        <f t="shared" si="10"/>
        <v/>
      </c>
      <c r="I179" s="222" t="str">
        <f t="shared" si="11"/>
        <v/>
      </c>
    </row>
    <row r="180" spans="2:9" ht="24.95" customHeight="1" x14ac:dyDescent="0.2">
      <c r="B180" s="218"/>
      <c r="C180" s="228" t="str">
        <f>IF($B180="","",IFERROR(INDEX(tbFuncionarios[],MATCH($B180,tbFuncionarios[Nome],0),2),""))</f>
        <v/>
      </c>
      <c r="D180" s="219"/>
      <c r="E180" s="219"/>
      <c r="F180" s="220"/>
      <c r="G180" s="220"/>
      <c r="H180" s="221" t="str">
        <f t="shared" si="10"/>
        <v/>
      </c>
      <c r="I180" s="222" t="str">
        <f t="shared" si="11"/>
        <v/>
      </c>
    </row>
    <row r="181" spans="2:9" ht="24.95" customHeight="1" x14ac:dyDescent="0.2">
      <c r="B181" s="218"/>
      <c r="C181" s="228" t="str">
        <f>IF($B181="","",IFERROR(INDEX(tbFuncionarios[],MATCH($B181,tbFuncionarios[Nome],0),2),""))</f>
        <v/>
      </c>
      <c r="D181" s="219"/>
      <c r="E181" s="219"/>
      <c r="F181" s="220"/>
      <c r="G181" s="220"/>
      <c r="H181" s="221" t="str">
        <f t="shared" ref="H181:H208" si="12">IF(D181="","",TEXT(D181,"MMMM"))</f>
        <v/>
      </c>
      <c r="I181" s="222" t="str">
        <f t="shared" ref="I181:I208" si="13">IF(D181="","",YEAR(D181))</f>
        <v/>
      </c>
    </row>
    <row r="182" spans="2:9" ht="24.95" customHeight="1" x14ac:dyDescent="0.2">
      <c r="B182" s="218"/>
      <c r="C182" s="228" t="str">
        <f>IF($B182="","",IFERROR(INDEX(tbFuncionarios[],MATCH($B182,tbFuncionarios[Nome],0),2),""))</f>
        <v/>
      </c>
      <c r="D182" s="219"/>
      <c r="E182" s="219"/>
      <c r="F182" s="220"/>
      <c r="G182" s="220"/>
      <c r="H182" s="221" t="str">
        <f t="shared" si="12"/>
        <v/>
      </c>
      <c r="I182" s="222" t="str">
        <f t="shared" si="13"/>
        <v/>
      </c>
    </row>
    <row r="183" spans="2:9" ht="24.95" customHeight="1" x14ac:dyDescent="0.2">
      <c r="B183" s="218"/>
      <c r="C183" s="228" t="str">
        <f>IF($B183="","",IFERROR(INDEX(tbFuncionarios[],MATCH($B183,tbFuncionarios[Nome],0),2),""))</f>
        <v/>
      </c>
      <c r="D183" s="219"/>
      <c r="E183" s="219"/>
      <c r="F183" s="220"/>
      <c r="G183" s="220"/>
      <c r="H183" s="221" t="str">
        <f t="shared" si="12"/>
        <v/>
      </c>
      <c r="I183" s="222" t="str">
        <f t="shared" si="13"/>
        <v/>
      </c>
    </row>
    <row r="184" spans="2:9" ht="24.95" customHeight="1" x14ac:dyDescent="0.2">
      <c r="B184" s="218"/>
      <c r="C184" s="228" t="str">
        <f>IF($B184="","",IFERROR(INDEX(tbFuncionarios[],MATCH($B184,tbFuncionarios[Nome],0),2),""))</f>
        <v/>
      </c>
      <c r="D184" s="219"/>
      <c r="E184" s="219"/>
      <c r="F184" s="220"/>
      <c r="G184" s="220"/>
      <c r="H184" s="221" t="str">
        <f t="shared" si="12"/>
        <v/>
      </c>
      <c r="I184" s="222" t="str">
        <f t="shared" si="13"/>
        <v/>
      </c>
    </row>
    <row r="185" spans="2:9" ht="24.95" customHeight="1" x14ac:dyDescent="0.2">
      <c r="B185" s="218"/>
      <c r="C185" s="228" t="str">
        <f>IF($B185="","",IFERROR(INDEX(tbFuncionarios[],MATCH($B185,tbFuncionarios[Nome],0),2),""))</f>
        <v/>
      </c>
      <c r="D185" s="219"/>
      <c r="E185" s="219"/>
      <c r="F185" s="220"/>
      <c r="G185" s="220"/>
      <c r="H185" s="221" t="str">
        <f t="shared" si="12"/>
        <v/>
      </c>
      <c r="I185" s="222" t="str">
        <f t="shared" si="13"/>
        <v/>
      </c>
    </row>
    <row r="186" spans="2:9" ht="24.95" customHeight="1" x14ac:dyDescent="0.2">
      <c r="B186" s="218"/>
      <c r="C186" s="228" t="str">
        <f>IF($B186="","",IFERROR(INDEX(tbFuncionarios[],MATCH($B186,tbFuncionarios[Nome],0),2),""))</f>
        <v/>
      </c>
      <c r="D186" s="219"/>
      <c r="E186" s="219"/>
      <c r="F186" s="220"/>
      <c r="G186" s="220"/>
      <c r="H186" s="221" t="str">
        <f t="shared" si="12"/>
        <v/>
      </c>
      <c r="I186" s="222" t="str">
        <f t="shared" si="13"/>
        <v/>
      </c>
    </row>
    <row r="187" spans="2:9" ht="24.95" customHeight="1" x14ac:dyDescent="0.2">
      <c r="B187" s="218"/>
      <c r="C187" s="228" t="str">
        <f>IF($B187="","",IFERROR(INDEX(tbFuncionarios[],MATCH($B187,tbFuncionarios[Nome],0),2),""))</f>
        <v/>
      </c>
      <c r="D187" s="219"/>
      <c r="E187" s="219"/>
      <c r="F187" s="220"/>
      <c r="G187" s="220"/>
      <c r="H187" s="221" t="str">
        <f t="shared" si="12"/>
        <v/>
      </c>
      <c r="I187" s="222" t="str">
        <f t="shared" si="13"/>
        <v/>
      </c>
    </row>
    <row r="188" spans="2:9" ht="24.95" customHeight="1" x14ac:dyDescent="0.2">
      <c r="B188" s="218"/>
      <c r="C188" s="228" t="str">
        <f>IF($B188="","",IFERROR(INDEX(tbFuncionarios[],MATCH($B188,tbFuncionarios[Nome],0),2),""))</f>
        <v/>
      </c>
      <c r="D188" s="219"/>
      <c r="E188" s="219"/>
      <c r="F188" s="220"/>
      <c r="G188" s="220"/>
      <c r="H188" s="221" t="str">
        <f t="shared" si="12"/>
        <v/>
      </c>
      <c r="I188" s="222" t="str">
        <f t="shared" si="13"/>
        <v/>
      </c>
    </row>
    <row r="189" spans="2:9" ht="24.95" customHeight="1" x14ac:dyDescent="0.2">
      <c r="B189" s="218"/>
      <c r="C189" s="228" t="str">
        <f>IF($B189="","",IFERROR(INDEX(tbFuncionarios[],MATCH($B189,tbFuncionarios[Nome],0),2),""))</f>
        <v/>
      </c>
      <c r="D189" s="219"/>
      <c r="E189" s="219"/>
      <c r="F189" s="220"/>
      <c r="G189" s="220"/>
      <c r="H189" s="221" t="str">
        <f t="shared" si="12"/>
        <v/>
      </c>
      <c r="I189" s="222" t="str">
        <f t="shared" si="13"/>
        <v/>
      </c>
    </row>
    <row r="190" spans="2:9" ht="24.95" customHeight="1" x14ac:dyDescent="0.2">
      <c r="B190" s="218"/>
      <c r="C190" s="228" t="str">
        <f>IF($B190="","",IFERROR(INDEX(tbFuncionarios[],MATCH($B190,tbFuncionarios[Nome],0),2),""))</f>
        <v/>
      </c>
      <c r="D190" s="219"/>
      <c r="E190" s="219"/>
      <c r="F190" s="220"/>
      <c r="G190" s="220"/>
      <c r="H190" s="221" t="str">
        <f t="shared" si="12"/>
        <v/>
      </c>
      <c r="I190" s="222" t="str">
        <f t="shared" si="13"/>
        <v/>
      </c>
    </row>
    <row r="191" spans="2:9" ht="24.95" customHeight="1" x14ac:dyDescent="0.2">
      <c r="B191" s="218"/>
      <c r="C191" s="228" t="str">
        <f>IF($B191="","",IFERROR(INDEX(tbFuncionarios[],MATCH($B191,tbFuncionarios[Nome],0),2),""))</f>
        <v/>
      </c>
      <c r="D191" s="219"/>
      <c r="E191" s="219"/>
      <c r="F191" s="220"/>
      <c r="G191" s="220"/>
      <c r="H191" s="221" t="str">
        <f t="shared" si="12"/>
        <v/>
      </c>
      <c r="I191" s="222" t="str">
        <f t="shared" si="13"/>
        <v/>
      </c>
    </row>
    <row r="192" spans="2:9" ht="24.95" customHeight="1" x14ac:dyDescent="0.2">
      <c r="B192" s="218"/>
      <c r="C192" s="228" t="str">
        <f>IF($B192="","",IFERROR(INDEX(tbFuncionarios[],MATCH($B192,tbFuncionarios[Nome],0),2),""))</f>
        <v/>
      </c>
      <c r="D192" s="219"/>
      <c r="E192" s="219"/>
      <c r="F192" s="220"/>
      <c r="G192" s="220"/>
      <c r="H192" s="221" t="str">
        <f t="shared" si="12"/>
        <v/>
      </c>
      <c r="I192" s="222" t="str">
        <f t="shared" si="13"/>
        <v/>
      </c>
    </row>
    <row r="193" spans="2:9" ht="24.95" customHeight="1" x14ac:dyDescent="0.2">
      <c r="B193" s="218"/>
      <c r="C193" s="228" t="str">
        <f>IF($B193="","",IFERROR(INDEX(tbFuncionarios[],MATCH($B193,tbFuncionarios[Nome],0),2),""))</f>
        <v/>
      </c>
      <c r="D193" s="219"/>
      <c r="E193" s="219"/>
      <c r="F193" s="220"/>
      <c r="G193" s="220"/>
      <c r="H193" s="221" t="str">
        <f t="shared" si="12"/>
        <v/>
      </c>
      <c r="I193" s="222" t="str">
        <f t="shared" si="13"/>
        <v/>
      </c>
    </row>
    <row r="194" spans="2:9" ht="24.95" customHeight="1" x14ac:dyDescent="0.2">
      <c r="B194" s="218"/>
      <c r="C194" s="228" t="str">
        <f>IF($B194="","",IFERROR(INDEX(tbFuncionarios[],MATCH($B194,tbFuncionarios[Nome],0),2),""))</f>
        <v/>
      </c>
      <c r="D194" s="219"/>
      <c r="E194" s="219"/>
      <c r="F194" s="220"/>
      <c r="G194" s="220"/>
      <c r="H194" s="221" t="str">
        <f t="shared" si="12"/>
        <v/>
      </c>
      <c r="I194" s="222" t="str">
        <f t="shared" si="13"/>
        <v/>
      </c>
    </row>
    <row r="195" spans="2:9" ht="24.95" customHeight="1" x14ac:dyDescent="0.2">
      <c r="B195" s="218"/>
      <c r="C195" s="228" t="str">
        <f>IF($B195="","",IFERROR(INDEX(tbFuncionarios[],MATCH($B195,tbFuncionarios[Nome],0),2),""))</f>
        <v/>
      </c>
      <c r="D195" s="219"/>
      <c r="E195" s="219"/>
      <c r="F195" s="220"/>
      <c r="G195" s="220"/>
      <c r="H195" s="221" t="str">
        <f t="shared" si="12"/>
        <v/>
      </c>
      <c r="I195" s="222" t="str">
        <f t="shared" si="13"/>
        <v/>
      </c>
    </row>
    <row r="196" spans="2:9" ht="24.95" customHeight="1" x14ac:dyDescent="0.2">
      <c r="B196" s="218"/>
      <c r="C196" s="228" t="str">
        <f>IF($B196="","",IFERROR(INDEX(tbFuncionarios[],MATCH($B196,tbFuncionarios[Nome],0),2),""))</f>
        <v/>
      </c>
      <c r="D196" s="219"/>
      <c r="E196" s="219"/>
      <c r="F196" s="220"/>
      <c r="G196" s="220"/>
      <c r="H196" s="221" t="str">
        <f t="shared" si="12"/>
        <v/>
      </c>
      <c r="I196" s="222" t="str">
        <f t="shared" si="13"/>
        <v/>
      </c>
    </row>
    <row r="197" spans="2:9" ht="24.95" customHeight="1" x14ac:dyDescent="0.2">
      <c r="B197" s="218"/>
      <c r="C197" s="228" t="str">
        <f>IF($B197="","",IFERROR(INDEX(tbFuncionarios[],MATCH($B197,tbFuncionarios[Nome],0),2),""))</f>
        <v/>
      </c>
      <c r="D197" s="219"/>
      <c r="E197" s="219"/>
      <c r="F197" s="220"/>
      <c r="G197" s="220"/>
      <c r="H197" s="221" t="str">
        <f t="shared" si="12"/>
        <v/>
      </c>
      <c r="I197" s="222" t="str">
        <f t="shared" si="13"/>
        <v/>
      </c>
    </row>
    <row r="198" spans="2:9" ht="24.95" customHeight="1" x14ac:dyDescent="0.2">
      <c r="B198" s="218"/>
      <c r="C198" s="228" t="str">
        <f>IF($B198="","",IFERROR(INDEX(tbFuncionarios[],MATCH($B198,tbFuncionarios[Nome],0),2),""))</f>
        <v/>
      </c>
      <c r="D198" s="219"/>
      <c r="E198" s="219"/>
      <c r="F198" s="220"/>
      <c r="G198" s="220"/>
      <c r="H198" s="221" t="str">
        <f t="shared" si="12"/>
        <v/>
      </c>
      <c r="I198" s="222" t="str">
        <f t="shared" si="13"/>
        <v/>
      </c>
    </row>
    <row r="199" spans="2:9" ht="24.95" customHeight="1" x14ac:dyDescent="0.2">
      <c r="B199" s="218"/>
      <c r="C199" s="228" t="str">
        <f>IF($B199="","",IFERROR(INDEX(tbFuncionarios[],MATCH($B199,tbFuncionarios[Nome],0),2),""))</f>
        <v/>
      </c>
      <c r="D199" s="219"/>
      <c r="E199" s="219"/>
      <c r="F199" s="220"/>
      <c r="G199" s="220"/>
      <c r="H199" s="221" t="str">
        <f t="shared" si="12"/>
        <v/>
      </c>
      <c r="I199" s="222" t="str">
        <f t="shared" si="13"/>
        <v/>
      </c>
    </row>
    <row r="200" spans="2:9" ht="24.95" customHeight="1" x14ac:dyDescent="0.2">
      <c r="B200" s="218"/>
      <c r="C200" s="228" t="str">
        <f>IF($B200="","",IFERROR(INDEX(tbFuncionarios[],MATCH($B200,tbFuncionarios[Nome],0),2),""))</f>
        <v/>
      </c>
      <c r="D200" s="219"/>
      <c r="E200" s="219"/>
      <c r="F200" s="220"/>
      <c r="G200" s="220"/>
      <c r="H200" s="221" t="str">
        <f t="shared" si="12"/>
        <v/>
      </c>
      <c r="I200" s="222" t="str">
        <f t="shared" si="13"/>
        <v/>
      </c>
    </row>
    <row r="201" spans="2:9" ht="24.95" customHeight="1" x14ac:dyDescent="0.2">
      <c r="B201" s="218"/>
      <c r="C201" s="228" t="str">
        <f>IF($B201="","",IFERROR(INDEX(tbFuncionarios[],MATCH($B201,tbFuncionarios[Nome],0),2),""))</f>
        <v/>
      </c>
      <c r="D201" s="219"/>
      <c r="E201" s="219"/>
      <c r="F201" s="220"/>
      <c r="G201" s="220"/>
      <c r="H201" s="221" t="str">
        <f t="shared" si="12"/>
        <v/>
      </c>
      <c r="I201" s="222" t="str">
        <f t="shared" si="13"/>
        <v/>
      </c>
    </row>
    <row r="202" spans="2:9" ht="24.95" customHeight="1" x14ac:dyDescent="0.2">
      <c r="B202" s="218"/>
      <c r="C202" s="228" t="str">
        <f>IF($B202="","",IFERROR(INDEX(tbFuncionarios[],MATCH($B202,tbFuncionarios[Nome],0),2),""))</f>
        <v/>
      </c>
      <c r="D202" s="219"/>
      <c r="E202" s="219"/>
      <c r="F202" s="220"/>
      <c r="G202" s="220"/>
      <c r="H202" s="221" t="str">
        <f t="shared" si="12"/>
        <v/>
      </c>
      <c r="I202" s="222" t="str">
        <f t="shared" si="13"/>
        <v/>
      </c>
    </row>
    <row r="203" spans="2:9" ht="24.95" customHeight="1" x14ac:dyDescent="0.2">
      <c r="B203" s="218"/>
      <c r="C203" s="228" t="str">
        <f>IF($B203="","",IFERROR(INDEX(tbFuncionarios[],MATCH($B203,tbFuncionarios[Nome],0),2),""))</f>
        <v/>
      </c>
      <c r="D203" s="219"/>
      <c r="E203" s="219"/>
      <c r="F203" s="220"/>
      <c r="G203" s="220"/>
      <c r="H203" s="221" t="str">
        <f t="shared" si="12"/>
        <v/>
      </c>
      <c r="I203" s="222" t="str">
        <f t="shared" si="13"/>
        <v/>
      </c>
    </row>
    <row r="204" spans="2:9" ht="24.95" customHeight="1" x14ac:dyDescent="0.2">
      <c r="B204" s="218"/>
      <c r="C204" s="228" t="str">
        <f>IF($B204="","",IFERROR(INDEX(tbFuncionarios[],MATCH($B204,tbFuncionarios[Nome],0),2),""))</f>
        <v/>
      </c>
      <c r="D204" s="219"/>
      <c r="E204" s="219"/>
      <c r="F204" s="220"/>
      <c r="G204" s="220"/>
      <c r="H204" s="221" t="str">
        <f t="shared" si="12"/>
        <v/>
      </c>
      <c r="I204" s="222" t="str">
        <f t="shared" si="13"/>
        <v/>
      </c>
    </row>
    <row r="205" spans="2:9" ht="24.95" customHeight="1" x14ac:dyDescent="0.2">
      <c r="B205" s="218"/>
      <c r="C205" s="228" t="str">
        <f>IF($B205="","",IFERROR(INDEX(tbFuncionarios[],MATCH($B205,tbFuncionarios[Nome],0),2),""))</f>
        <v/>
      </c>
      <c r="D205" s="219"/>
      <c r="E205" s="219"/>
      <c r="F205" s="220"/>
      <c r="G205" s="220"/>
      <c r="H205" s="221" t="str">
        <f t="shared" si="12"/>
        <v/>
      </c>
      <c r="I205" s="222" t="str">
        <f t="shared" si="13"/>
        <v/>
      </c>
    </row>
    <row r="206" spans="2:9" ht="24.95" customHeight="1" x14ac:dyDescent="0.2">
      <c r="B206" s="218"/>
      <c r="C206" s="228" t="str">
        <f>IF($B206="","",IFERROR(INDEX(tbFuncionarios[],MATCH($B206,tbFuncionarios[Nome],0),2),""))</f>
        <v/>
      </c>
      <c r="D206" s="219"/>
      <c r="E206" s="219"/>
      <c r="F206" s="220"/>
      <c r="G206" s="220"/>
      <c r="H206" s="221" t="str">
        <f t="shared" si="12"/>
        <v/>
      </c>
      <c r="I206" s="222" t="str">
        <f t="shared" si="13"/>
        <v/>
      </c>
    </row>
    <row r="207" spans="2:9" ht="24.95" customHeight="1" x14ac:dyDescent="0.2">
      <c r="B207" s="218"/>
      <c r="C207" s="228" t="str">
        <f>IF($B207="","",IFERROR(INDEX(tbFuncionarios[],MATCH($B207,tbFuncionarios[Nome],0),2),""))</f>
        <v/>
      </c>
      <c r="D207" s="219"/>
      <c r="E207" s="219"/>
      <c r="F207" s="220"/>
      <c r="G207" s="220"/>
      <c r="H207" s="221" t="str">
        <f t="shared" si="12"/>
        <v/>
      </c>
      <c r="I207" s="222" t="str">
        <f t="shared" si="13"/>
        <v/>
      </c>
    </row>
    <row r="208" spans="2:9" ht="24.95" customHeight="1" x14ac:dyDescent="0.2">
      <c r="B208" s="223"/>
      <c r="C208" s="229" t="str">
        <f>IF($B208="","",IFERROR(INDEX(tbFuncionarios[],MATCH($B208,tbFuncionarios[Nome],0),2),""))</f>
        <v/>
      </c>
      <c r="D208" s="225"/>
      <c r="E208" s="225"/>
      <c r="F208" s="230"/>
      <c r="G208" s="230"/>
      <c r="H208" s="226" t="str">
        <f t="shared" si="12"/>
        <v/>
      </c>
      <c r="I208" s="227" t="str">
        <f t="shared" si="13"/>
        <v/>
      </c>
    </row>
  </sheetData>
  <sheetProtection password="9084" sheet="1" objects="1" scenarios="1"/>
  <dataValidations count="1">
    <dataValidation type="list" allowBlank="1" showInputMessage="1" showErrorMessage="1" errorTitle="Erro de operação!" error="_x000a_Selecione um valor da lista." sqref="B8:B208">
      <formula1>ListaNomesOrdenados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7"/>
  <sheetViews>
    <sheetView showGridLines="0" topLeftCell="B1" zoomScaleNormal="100" workbookViewId="0">
      <selection activeCell="F10" sqref="F10"/>
    </sheetView>
  </sheetViews>
  <sheetFormatPr defaultRowHeight="15" x14ac:dyDescent="0.2"/>
  <cols>
    <col min="1" max="1" width="2.7109375" style="8" customWidth="1"/>
    <col min="2" max="2" width="6.28515625" style="209" customWidth="1"/>
    <col min="3" max="3" width="29.42578125" style="231" customWidth="1"/>
    <col min="4" max="4" width="10.5703125" style="209" customWidth="1"/>
    <col min="5" max="5" width="15.5703125" style="135" customWidth="1"/>
    <col min="6" max="6" width="12.140625" style="135" bestFit="1" customWidth="1"/>
    <col min="7" max="7" width="30.7109375" style="231" customWidth="1"/>
    <col min="8" max="11" width="13.140625" style="209" customWidth="1"/>
    <col min="12" max="12" width="14.42578125" style="209" customWidth="1"/>
    <col min="13" max="13" width="14.7109375" style="209" customWidth="1"/>
    <col min="14" max="16384" width="9.140625" style="135"/>
  </cols>
  <sheetData>
    <row r="1" spans="1:13" s="105" customFormat="1" ht="30" customHeight="1" x14ac:dyDescent="0.25"/>
    <row r="2" spans="1:13" s="106" customFormat="1" ht="24.95" customHeight="1" x14ac:dyDescent="0.25"/>
    <row r="3" spans="1:13" s="107" customFormat="1" ht="20.100000000000001" customHeight="1" x14ac:dyDescent="0.25"/>
    <row r="4" spans="1:13" s="214" customFormat="1" ht="21" x14ac:dyDescent="0.2">
      <c r="A4" s="46"/>
      <c r="B4" s="235" t="s">
        <v>44</v>
      </c>
      <c r="C4" s="213"/>
      <c r="D4" s="65"/>
      <c r="G4" s="213"/>
      <c r="H4" s="65"/>
      <c r="I4" s="65"/>
      <c r="J4" s="65"/>
      <c r="K4" s="65"/>
      <c r="L4" s="65"/>
      <c r="M4" s="65"/>
    </row>
    <row r="5" spans="1:13" s="214" customFormat="1" x14ac:dyDescent="0.25">
      <c r="A5" s="34"/>
      <c r="B5" s="65"/>
      <c r="C5" s="213"/>
      <c r="D5" s="65"/>
      <c r="G5" s="213"/>
      <c r="H5" s="65"/>
      <c r="I5" s="65"/>
      <c r="J5" s="65"/>
      <c r="K5" s="65"/>
      <c r="L5" s="65"/>
      <c r="M5" s="65"/>
    </row>
    <row r="6" spans="1:13" ht="20.100000000000001" customHeight="1" x14ac:dyDescent="0.25">
      <c r="A6" s="9"/>
      <c r="B6" s="236" t="s">
        <v>221</v>
      </c>
      <c r="C6" s="236"/>
      <c r="D6" s="61"/>
      <c r="E6" s="61"/>
      <c r="F6" s="61"/>
      <c r="G6" s="61"/>
      <c r="H6" s="61"/>
      <c r="I6" s="61"/>
      <c r="J6" s="61"/>
      <c r="K6" s="61"/>
      <c r="L6" s="61"/>
      <c r="M6" s="61"/>
    </row>
    <row r="7" spans="1:13" ht="30" customHeight="1" x14ac:dyDescent="0.25">
      <c r="A7" s="10"/>
      <c r="B7" s="237" t="s">
        <v>30</v>
      </c>
      <c r="C7" s="238" t="s">
        <v>5</v>
      </c>
      <c r="D7" s="238" t="s">
        <v>11</v>
      </c>
      <c r="E7" s="238" t="s">
        <v>14</v>
      </c>
      <c r="F7" s="216" t="s">
        <v>33</v>
      </c>
      <c r="G7" s="216" t="s">
        <v>34</v>
      </c>
      <c r="H7" s="216" t="s">
        <v>35</v>
      </c>
      <c r="I7" s="216" t="s">
        <v>39</v>
      </c>
      <c r="J7" s="216" t="s">
        <v>36</v>
      </c>
      <c r="K7" s="216" t="s">
        <v>151</v>
      </c>
      <c r="L7" s="216" t="s">
        <v>37</v>
      </c>
      <c r="M7" s="239" t="s">
        <v>38</v>
      </c>
    </row>
    <row r="8" spans="1:13" ht="24.95" customHeight="1" x14ac:dyDescent="0.2">
      <c r="B8" s="240">
        <v>1</v>
      </c>
      <c r="C8" s="241" t="str">
        <f>IF(CadFun!D8="","",CadFun!D8)</f>
        <v>Damaris De Souza Leite</v>
      </c>
      <c r="D8" s="92">
        <f>IF($C8="","",IFERROR(INDEX(tbFuncionarios[],MATCH($C8,tbFuncionarios[Nome],0),2),""))</f>
        <v>1112</v>
      </c>
      <c r="E8" s="92" t="str">
        <f>IF($C8="","",IFERROR(INDEX(tbFuncionarios[],MATCH($C8,tbFuncionarios[Nome],0),23),""))</f>
        <v>Supervisor</v>
      </c>
      <c r="F8" s="234" t="s">
        <v>147</v>
      </c>
      <c r="G8" s="242" t="str">
        <f t="array" ref="G8">IF($C8="","",IFERROR(INDEX(tbLanAso[],MATCH(LARGE(IF(tbLanAso[Nome]=$C8,tbLanAso[Data do Exame]),1),tbLanAso[Data do Exame],0),5),""))</f>
        <v>Clinica de Diagnóstico LTDA</v>
      </c>
      <c r="H8" s="221">
        <f t="array" ref="H8">IF($C8="","",IFERROR(INDEX(tbLanAso[],MATCH(LARGE(IF(tbLanAso[Nome]=$C8,tbLanAso[Data do Exame]),1),tbLanAso[Data do Exame],0),3),""))</f>
        <v>44501</v>
      </c>
      <c r="I8" s="221">
        <f t="array" ref="I8">IF($C8="","",IFERROR(INDEX(tbLanAso[],MATCH(LARGE(IF(tbLanAso[Nome]=$C8,tbLanAso[Data do Exame]),1),tbLanAso[Data do Exame],0),4),""))</f>
        <v>44866</v>
      </c>
      <c r="J8" s="92" t="str">
        <f ca="1">IF(I8="","",IF((I8-TODAY())&gt;30,"No prazo",IF((I8-TODAY())&lt;1,"Vencido","Agendar")))</f>
        <v>Vencido</v>
      </c>
      <c r="K8" s="92" t="str">
        <f ca="1">IF(I8="","",(I8-TODAY())&amp;" dias")</f>
        <v>-202 dias</v>
      </c>
      <c r="L8" s="211"/>
      <c r="M8" s="249"/>
    </row>
    <row r="9" spans="1:13" ht="24.95" customHeight="1" x14ac:dyDescent="0.2">
      <c r="B9" s="240">
        <v>2</v>
      </c>
      <c r="C9" s="241" t="str">
        <f>IF(CadFun!D9="","",CadFun!D9)</f>
        <v/>
      </c>
      <c r="D9" s="92" t="str">
        <f>IF($C9="","",IFERROR(INDEX(tbFuncionarios[],MATCH($C9,tbFuncionarios[Nome],0),2),""))</f>
        <v/>
      </c>
      <c r="E9" s="92" t="str">
        <f>IF($C9="","",IFERROR(INDEX(tbFuncionarios[],MATCH($C9,tbFuncionarios[Nome],0),23),""))</f>
        <v/>
      </c>
      <c r="F9" s="234"/>
      <c r="G9" s="242" t="str">
        <f t="array" ref="G9">IF($C9="","",IFERROR(INDEX(tbLanAso[],MATCH(LARGE(IF(tbLanAso[Nome]=$C9,tbLanAso[Data do Exame]),1),tbLanAso[Data do Exame],0),5),""))</f>
        <v/>
      </c>
      <c r="H9" s="221" t="str">
        <f t="array" ref="H9">IF($C9="","",IFERROR(INDEX(tbLanAso[],MATCH(LARGE(IF(tbLanAso[Nome]=$C9,tbLanAso[Data do Exame]),1),tbLanAso[Data do Exame],0),3),""))</f>
        <v/>
      </c>
      <c r="I9" s="221" t="str">
        <f t="array" ref="I9">IF($C9="","",IFERROR(INDEX(tbLanAso[],MATCH(LARGE(IF(tbLanAso[Nome]=$C9,tbLanAso[Data do Exame]),1),tbLanAso[Data do Exame],0),4),""))</f>
        <v/>
      </c>
      <c r="J9" s="92" t="str">
        <f t="shared" ref="J9:J72" ca="1" si="0">IF(I9="","",IF((I9-TODAY())&gt;30,"No prazo",IF((I9-TODAY())&lt;1,"Vencido","Agendar")))</f>
        <v/>
      </c>
      <c r="K9" s="92" t="str">
        <f t="shared" ref="K9:K72" ca="1" si="1">IF(I9="","",(I9-TODAY())&amp;" dias")</f>
        <v/>
      </c>
      <c r="L9" s="211"/>
      <c r="M9" s="249"/>
    </row>
    <row r="10" spans="1:13" ht="24.95" customHeight="1" x14ac:dyDescent="0.2">
      <c r="B10" s="240">
        <v>3</v>
      </c>
      <c r="C10" s="241" t="str">
        <f>IF(CadFun!D10="","",CadFun!D10)</f>
        <v/>
      </c>
      <c r="D10" s="92" t="str">
        <f>IF($C10="","",IFERROR(INDEX(tbFuncionarios[],MATCH($C10,tbFuncionarios[Nome],0),2),""))</f>
        <v/>
      </c>
      <c r="E10" s="92" t="str">
        <f>IF($C10="","",IFERROR(INDEX(tbFuncionarios[],MATCH($C10,tbFuncionarios[Nome],0),23),""))</f>
        <v/>
      </c>
      <c r="F10" s="234"/>
      <c r="G10" s="242" t="str">
        <f t="array" ref="G10">IF($C10="","",IFERROR(INDEX(tbLanAso[],MATCH(LARGE(IF(tbLanAso[Nome]=$C10,tbLanAso[Data do Exame]),1),tbLanAso[Data do Exame],0),5),""))</f>
        <v/>
      </c>
      <c r="H10" s="221" t="str">
        <f t="array" ref="H10">IF($C10="","",IFERROR(INDEX(tbLanAso[],MATCH(LARGE(IF(tbLanAso[Nome]=$C10,tbLanAso[Data do Exame]),1),tbLanAso[Data do Exame],0),3),""))</f>
        <v/>
      </c>
      <c r="I10" s="221" t="str">
        <f t="array" ref="I10">IF($C10="","",IFERROR(INDEX(tbLanAso[],MATCH(LARGE(IF(tbLanAso[Nome]=$C10,tbLanAso[Data do Exame]),1),tbLanAso[Data do Exame],0),4),""))</f>
        <v/>
      </c>
      <c r="J10" s="92" t="str">
        <f t="shared" ca="1" si="0"/>
        <v/>
      </c>
      <c r="K10" s="92" t="str">
        <f t="shared" ca="1" si="1"/>
        <v/>
      </c>
      <c r="L10" s="211"/>
      <c r="M10" s="249"/>
    </row>
    <row r="11" spans="1:13" ht="24.95" customHeight="1" x14ac:dyDescent="0.2">
      <c r="B11" s="240">
        <v>4</v>
      </c>
      <c r="C11" s="241" t="str">
        <f>IF(CadFun!D11="","",CadFun!D11)</f>
        <v/>
      </c>
      <c r="D11" s="92" t="str">
        <f>IF($C11="","",IFERROR(INDEX(tbFuncionarios[],MATCH($C11,tbFuncionarios[Nome],0),2),""))</f>
        <v/>
      </c>
      <c r="E11" s="92" t="str">
        <f>IF($C11="","",IFERROR(INDEX(tbFuncionarios[],MATCH($C11,tbFuncionarios[Nome],0),23),""))</f>
        <v/>
      </c>
      <c r="F11" s="220"/>
      <c r="G11" s="242" t="str">
        <f t="array" ref="G11">IF($C11="","",IFERROR(INDEX(tbLanAso[],MATCH(LARGE(IF(tbLanAso[Nome]=$C11,tbLanAso[Data do Exame]),1),tbLanAso[Data do Exame],0),5),""))</f>
        <v/>
      </c>
      <c r="H11" s="221" t="str">
        <f t="array" ref="H11">IF($C11="","",IFERROR(INDEX(tbLanAso[],MATCH(LARGE(IF(tbLanAso[Nome]=$C11,tbLanAso[Data do Exame]),1),tbLanAso[Data do Exame],0),3),""))</f>
        <v/>
      </c>
      <c r="I11" s="221" t="str">
        <f t="array" ref="I11">IF($C11="","",IFERROR(INDEX(tbLanAso[],MATCH(LARGE(IF(tbLanAso[Nome]=$C11,tbLanAso[Data do Exame]),1),tbLanAso[Data do Exame],0),4),""))</f>
        <v/>
      </c>
      <c r="J11" s="92" t="str">
        <f t="shared" ca="1" si="0"/>
        <v/>
      </c>
      <c r="K11" s="92" t="str">
        <f t="shared" ca="1" si="1"/>
        <v/>
      </c>
      <c r="L11" s="206"/>
      <c r="M11" s="243"/>
    </row>
    <row r="12" spans="1:13" ht="24.95" customHeight="1" x14ac:dyDescent="0.2">
      <c r="B12" s="240">
        <v>5</v>
      </c>
      <c r="C12" s="241" t="str">
        <f>IF(CadFun!D12="","",CadFun!D12)</f>
        <v/>
      </c>
      <c r="D12" s="92" t="str">
        <f>IF($C12="","",IFERROR(INDEX(tbFuncionarios[],MATCH($C12,tbFuncionarios[Nome],0),2),""))</f>
        <v/>
      </c>
      <c r="E12" s="92" t="str">
        <f>IF($C12="","",IFERROR(INDEX(tbFuncionarios[],MATCH($C12,tbFuncionarios[Nome],0),23),""))</f>
        <v/>
      </c>
      <c r="F12" s="220"/>
      <c r="G12" s="242" t="str">
        <f t="array" ref="G12">IF($C12="","",IFERROR(INDEX(tbLanAso[],MATCH(LARGE(IF(tbLanAso[Nome]=$C12,tbLanAso[Data do Exame]),1),tbLanAso[Data do Exame],0),5),""))</f>
        <v/>
      </c>
      <c r="H12" s="221" t="str">
        <f t="array" ref="H12">IF($C12="","",IFERROR(INDEX(tbLanAso[],MATCH(LARGE(IF(tbLanAso[Nome]=$C12,tbLanAso[Data do Exame]),1),tbLanAso[Data do Exame],0),3),""))</f>
        <v/>
      </c>
      <c r="I12" s="221" t="str">
        <f t="array" ref="I12">IF($C12="","",IFERROR(INDEX(tbLanAso[],MATCH(LARGE(IF(tbLanAso[Nome]=$C12,tbLanAso[Data do Exame]),1),tbLanAso[Data do Exame],0),4),""))</f>
        <v/>
      </c>
      <c r="J12" s="92" t="str">
        <f t="shared" ca="1" si="0"/>
        <v/>
      </c>
      <c r="K12" s="92" t="str">
        <f t="shared" ca="1" si="1"/>
        <v/>
      </c>
      <c r="L12" s="206"/>
      <c r="M12" s="243"/>
    </row>
    <row r="13" spans="1:13" ht="24.95" customHeight="1" x14ac:dyDescent="0.2">
      <c r="B13" s="240">
        <v>6</v>
      </c>
      <c r="C13" s="241" t="str">
        <f>IF(CadFun!D13="","",CadFun!D13)</f>
        <v/>
      </c>
      <c r="D13" s="92" t="str">
        <f>IF($C13="","",IFERROR(INDEX(tbFuncionarios[],MATCH($C13,tbFuncionarios[Nome],0),2),""))</f>
        <v/>
      </c>
      <c r="E13" s="92" t="str">
        <f>IF($C13="","",IFERROR(INDEX(tbFuncionarios[],MATCH($C13,tbFuncionarios[Nome],0),23),""))</f>
        <v/>
      </c>
      <c r="F13" s="220"/>
      <c r="G13" s="242" t="str">
        <f t="array" ref="G13">IF($C13="","",IFERROR(INDEX(tbLanAso[],MATCH(LARGE(IF(tbLanAso[Nome]=$C13,tbLanAso[Data do Exame]),1),tbLanAso[Data do Exame],0),5),""))</f>
        <v/>
      </c>
      <c r="H13" s="221" t="str">
        <f t="array" ref="H13">IF($C13="","",IFERROR(INDEX(tbLanAso[],MATCH(LARGE(IF(tbLanAso[Nome]=$C13,tbLanAso[Data do Exame]),1),tbLanAso[Data do Exame],0),3),""))</f>
        <v/>
      </c>
      <c r="I13" s="221" t="str">
        <f t="array" ref="I13">IF($C13="","",IFERROR(INDEX(tbLanAso[],MATCH(LARGE(IF(tbLanAso[Nome]=$C13,tbLanAso[Data do Exame]),1),tbLanAso[Data do Exame],0),4),""))</f>
        <v/>
      </c>
      <c r="J13" s="92" t="str">
        <f t="shared" ca="1" si="0"/>
        <v/>
      </c>
      <c r="K13" s="92" t="str">
        <f t="shared" ca="1" si="1"/>
        <v/>
      </c>
      <c r="L13" s="206"/>
      <c r="M13" s="243"/>
    </row>
    <row r="14" spans="1:13" ht="24.95" customHeight="1" x14ac:dyDescent="0.2">
      <c r="B14" s="240">
        <v>7</v>
      </c>
      <c r="C14" s="241" t="str">
        <f>IF(CadFun!D14="","",CadFun!D14)</f>
        <v/>
      </c>
      <c r="D14" s="92" t="str">
        <f>IF($C14="","",IFERROR(INDEX(tbFuncionarios[],MATCH($C14,tbFuncionarios[Nome],0),2),""))</f>
        <v/>
      </c>
      <c r="E14" s="92" t="str">
        <f>IF($C14="","",IFERROR(INDEX(tbFuncionarios[],MATCH($C14,tbFuncionarios[Nome],0),23),""))</f>
        <v/>
      </c>
      <c r="F14" s="220"/>
      <c r="G14" s="242" t="str">
        <f t="array" ref="G14">IF($C14="","",IFERROR(INDEX(tbLanAso[],MATCH(LARGE(IF(tbLanAso[Nome]=$C14,tbLanAso[Data do Exame]),1),tbLanAso[Data do Exame],0),5),""))</f>
        <v/>
      </c>
      <c r="H14" s="221" t="str">
        <f t="array" ref="H14">IF($C14="","",IFERROR(INDEX(tbLanAso[],MATCH(LARGE(IF(tbLanAso[Nome]=$C14,tbLanAso[Data do Exame]),1),tbLanAso[Data do Exame],0),3),""))</f>
        <v/>
      </c>
      <c r="I14" s="221" t="str">
        <f t="array" ref="I14">IF($C14="","",IFERROR(INDEX(tbLanAso[],MATCH(LARGE(IF(tbLanAso[Nome]=$C14,tbLanAso[Data do Exame]),1),tbLanAso[Data do Exame],0),4),""))</f>
        <v/>
      </c>
      <c r="J14" s="92" t="str">
        <f t="shared" ca="1" si="0"/>
        <v/>
      </c>
      <c r="K14" s="92" t="str">
        <f t="shared" ca="1" si="1"/>
        <v/>
      </c>
      <c r="L14" s="206"/>
      <c r="M14" s="243"/>
    </row>
    <row r="15" spans="1:13" ht="24.95" customHeight="1" x14ac:dyDescent="0.2">
      <c r="B15" s="240">
        <v>8</v>
      </c>
      <c r="C15" s="241" t="str">
        <f>IF(CadFun!D15="","",CadFun!D15)</f>
        <v/>
      </c>
      <c r="D15" s="92" t="str">
        <f>IF($C15="","",IFERROR(INDEX(tbFuncionarios[],MATCH($C15,tbFuncionarios[Nome],0),2),""))</f>
        <v/>
      </c>
      <c r="E15" s="92" t="str">
        <f>IF($C15="","",IFERROR(INDEX(tbFuncionarios[],MATCH($C15,tbFuncionarios[Nome],0),23),""))</f>
        <v/>
      </c>
      <c r="F15" s="220"/>
      <c r="G15" s="242" t="str">
        <f t="array" ref="G15">IF($C15="","",IFERROR(INDEX(tbLanAso[],MATCH(LARGE(IF(tbLanAso[Nome]=$C15,tbLanAso[Data do Exame]),1),tbLanAso[Data do Exame],0),5),""))</f>
        <v/>
      </c>
      <c r="H15" s="221" t="str">
        <f t="array" ref="H15">IF($C15="","",IFERROR(INDEX(tbLanAso[],MATCH(LARGE(IF(tbLanAso[Nome]=$C15,tbLanAso[Data do Exame]),1),tbLanAso[Data do Exame],0),3),""))</f>
        <v/>
      </c>
      <c r="I15" s="221" t="str">
        <f t="array" ref="I15">IF($C15="","",IFERROR(INDEX(tbLanAso[],MATCH(LARGE(IF(tbLanAso[Nome]=$C15,tbLanAso[Data do Exame]),1),tbLanAso[Data do Exame],0),4),""))</f>
        <v/>
      </c>
      <c r="J15" s="92" t="str">
        <f t="shared" ca="1" si="0"/>
        <v/>
      </c>
      <c r="K15" s="92" t="str">
        <f t="shared" ca="1" si="1"/>
        <v/>
      </c>
      <c r="L15" s="206"/>
      <c r="M15" s="243"/>
    </row>
    <row r="16" spans="1:13" ht="24.95" customHeight="1" x14ac:dyDescent="0.2">
      <c r="B16" s="240">
        <v>9</v>
      </c>
      <c r="C16" s="241" t="str">
        <f>IF(CadFun!D16="","",CadFun!D16)</f>
        <v/>
      </c>
      <c r="D16" s="92" t="str">
        <f>IF($C16="","",IFERROR(INDEX(tbFuncionarios[],MATCH($C16,tbFuncionarios[Nome],0),2),""))</f>
        <v/>
      </c>
      <c r="E16" s="92" t="str">
        <f>IF($C16="","",IFERROR(INDEX(tbFuncionarios[],MATCH($C16,tbFuncionarios[Nome],0),23),""))</f>
        <v/>
      </c>
      <c r="F16" s="220"/>
      <c r="G16" s="242" t="str">
        <f t="array" ref="G16">IF($C16="","",IFERROR(INDEX(tbLanAso[],MATCH(LARGE(IF(tbLanAso[Nome]=$C16,tbLanAso[Data do Exame]),1),tbLanAso[Data do Exame],0),5),""))</f>
        <v/>
      </c>
      <c r="H16" s="221" t="str">
        <f t="array" ref="H16">IF($C16="","",IFERROR(INDEX(tbLanAso[],MATCH(LARGE(IF(tbLanAso[Nome]=$C16,tbLanAso[Data do Exame]),1),tbLanAso[Data do Exame],0),3),""))</f>
        <v/>
      </c>
      <c r="I16" s="221" t="str">
        <f t="array" ref="I16">IF($C16="","",IFERROR(INDEX(tbLanAso[],MATCH(LARGE(IF(tbLanAso[Nome]=$C16,tbLanAso[Data do Exame]),1),tbLanAso[Data do Exame],0),4),""))</f>
        <v/>
      </c>
      <c r="J16" s="92" t="str">
        <f t="shared" ca="1" si="0"/>
        <v/>
      </c>
      <c r="K16" s="92" t="str">
        <f t="shared" ca="1" si="1"/>
        <v/>
      </c>
      <c r="L16" s="206"/>
      <c r="M16" s="243"/>
    </row>
    <row r="17" spans="2:13" ht="24.95" customHeight="1" x14ac:dyDescent="0.2">
      <c r="B17" s="240">
        <v>10</v>
      </c>
      <c r="C17" s="241" t="str">
        <f>IF(CadFun!D17="","",CadFun!D17)</f>
        <v/>
      </c>
      <c r="D17" s="92" t="str">
        <f>IF($C17="","",IFERROR(INDEX(tbFuncionarios[],MATCH($C17,tbFuncionarios[Nome],0),2),""))</f>
        <v/>
      </c>
      <c r="E17" s="92" t="str">
        <f>IF($C17="","",IFERROR(INDEX(tbFuncionarios[],MATCH($C17,tbFuncionarios[Nome],0),23),""))</f>
        <v/>
      </c>
      <c r="F17" s="220"/>
      <c r="G17" s="242" t="str">
        <f t="array" ref="G17">IF($C17="","",IFERROR(INDEX(tbLanAso[],MATCH(LARGE(IF(tbLanAso[Nome]=$C17,tbLanAso[Data do Exame]),1),tbLanAso[Data do Exame],0),5),""))</f>
        <v/>
      </c>
      <c r="H17" s="221" t="str">
        <f t="array" ref="H17">IF($C17="","",IFERROR(INDEX(tbLanAso[],MATCH(LARGE(IF(tbLanAso[Nome]=$C17,tbLanAso[Data do Exame]),1),tbLanAso[Data do Exame],0),3),""))</f>
        <v/>
      </c>
      <c r="I17" s="221" t="str">
        <f t="array" ref="I17">IF($C17="","",IFERROR(INDEX(tbLanAso[],MATCH(LARGE(IF(tbLanAso[Nome]=$C17,tbLanAso[Data do Exame]),1),tbLanAso[Data do Exame],0),4),""))</f>
        <v/>
      </c>
      <c r="J17" s="92" t="str">
        <f t="shared" ca="1" si="0"/>
        <v/>
      </c>
      <c r="K17" s="92" t="str">
        <f t="shared" ca="1" si="1"/>
        <v/>
      </c>
      <c r="L17" s="206"/>
      <c r="M17" s="243"/>
    </row>
    <row r="18" spans="2:13" ht="24.95" customHeight="1" x14ac:dyDescent="0.2">
      <c r="B18" s="240">
        <v>11</v>
      </c>
      <c r="C18" s="241" t="str">
        <f>IF(CadFun!D18="","",CadFun!D18)</f>
        <v/>
      </c>
      <c r="D18" s="92" t="str">
        <f>IF($C18="","",IFERROR(INDEX(tbFuncionarios[],MATCH($C18,tbFuncionarios[Nome],0),2),""))</f>
        <v/>
      </c>
      <c r="E18" s="92" t="str">
        <f>IF($C18="","",IFERROR(INDEX(tbFuncionarios[],MATCH($C18,tbFuncionarios[Nome],0),23),""))</f>
        <v/>
      </c>
      <c r="F18" s="220"/>
      <c r="G18" s="242" t="str">
        <f t="array" ref="G18">IF($C18="","",IFERROR(INDEX(tbLanAso[],MATCH(LARGE(IF(tbLanAso[Nome]=$C18,tbLanAso[Data do Exame]),1),tbLanAso[Data do Exame],0),5),""))</f>
        <v/>
      </c>
      <c r="H18" s="221" t="str">
        <f t="array" ref="H18">IF($C18="","",IFERROR(INDEX(tbLanAso[],MATCH(LARGE(IF(tbLanAso[Nome]=$C18,tbLanAso[Data do Exame]),1),tbLanAso[Data do Exame],0),3),""))</f>
        <v/>
      </c>
      <c r="I18" s="221" t="str">
        <f t="array" ref="I18">IF($C18="","",IFERROR(INDEX(tbLanAso[],MATCH(LARGE(IF(tbLanAso[Nome]=$C18,tbLanAso[Data do Exame]),1),tbLanAso[Data do Exame],0),4),""))</f>
        <v/>
      </c>
      <c r="J18" s="92" t="str">
        <f t="shared" ca="1" si="0"/>
        <v/>
      </c>
      <c r="K18" s="92" t="str">
        <f t="shared" ca="1" si="1"/>
        <v/>
      </c>
      <c r="L18" s="206"/>
      <c r="M18" s="243"/>
    </row>
    <row r="19" spans="2:13" ht="24.95" customHeight="1" x14ac:dyDescent="0.2">
      <c r="B19" s="240">
        <v>12</v>
      </c>
      <c r="C19" s="241" t="str">
        <f>IF(CadFun!D19="","",CadFun!D19)</f>
        <v/>
      </c>
      <c r="D19" s="92" t="str">
        <f>IF($C19="","",IFERROR(INDEX(tbFuncionarios[],MATCH($C19,tbFuncionarios[Nome],0),2),""))</f>
        <v/>
      </c>
      <c r="E19" s="92" t="str">
        <f>IF($C19="","",IFERROR(INDEX(tbFuncionarios[],MATCH($C19,tbFuncionarios[Nome],0),23),""))</f>
        <v/>
      </c>
      <c r="F19" s="220"/>
      <c r="G19" s="242" t="str">
        <f t="array" ref="G19">IF($C19="","",IFERROR(INDEX(tbLanAso[],MATCH(LARGE(IF(tbLanAso[Nome]=$C19,tbLanAso[Data do Exame]),1),tbLanAso[Data do Exame],0),5),""))</f>
        <v/>
      </c>
      <c r="H19" s="221" t="str">
        <f t="array" ref="H19">IF($C19="","",IFERROR(INDEX(tbLanAso[],MATCH(LARGE(IF(tbLanAso[Nome]=$C19,tbLanAso[Data do Exame]),1),tbLanAso[Data do Exame],0),3),""))</f>
        <v/>
      </c>
      <c r="I19" s="221" t="str">
        <f t="array" ref="I19">IF($C19="","",IFERROR(INDEX(tbLanAso[],MATCH(LARGE(IF(tbLanAso[Nome]=$C19,tbLanAso[Data do Exame]),1),tbLanAso[Data do Exame],0),4),""))</f>
        <v/>
      </c>
      <c r="J19" s="92" t="str">
        <f t="shared" ca="1" si="0"/>
        <v/>
      </c>
      <c r="K19" s="92" t="str">
        <f t="shared" ca="1" si="1"/>
        <v/>
      </c>
      <c r="L19" s="206"/>
      <c r="M19" s="243"/>
    </row>
    <row r="20" spans="2:13" ht="24.95" customHeight="1" x14ac:dyDescent="0.2">
      <c r="B20" s="240">
        <v>13</v>
      </c>
      <c r="C20" s="241" t="str">
        <f>IF(CadFun!D20="","",CadFun!D20)</f>
        <v/>
      </c>
      <c r="D20" s="92" t="str">
        <f>IF($C20="","",IFERROR(INDEX(tbFuncionarios[],MATCH($C20,tbFuncionarios[Nome],0),2),""))</f>
        <v/>
      </c>
      <c r="E20" s="92" t="str">
        <f>IF($C20="","",IFERROR(INDEX(tbFuncionarios[],MATCH($C20,tbFuncionarios[Nome],0),23),""))</f>
        <v/>
      </c>
      <c r="F20" s="220"/>
      <c r="G20" s="242" t="str">
        <f t="array" ref="G20">IF($C20="","",IFERROR(INDEX(tbLanAso[],MATCH(LARGE(IF(tbLanAso[Nome]=$C20,tbLanAso[Data do Exame]),1),tbLanAso[Data do Exame],0),5),""))</f>
        <v/>
      </c>
      <c r="H20" s="221" t="str">
        <f t="array" ref="H20">IF($C20="","",IFERROR(INDEX(tbLanAso[],MATCH(LARGE(IF(tbLanAso[Nome]=$C20,tbLanAso[Data do Exame]),1),tbLanAso[Data do Exame],0),3),""))</f>
        <v/>
      </c>
      <c r="I20" s="221" t="str">
        <f t="array" ref="I20">IF($C20="","",IFERROR(INDEX(tbLanAso[],MATCH(LARGE(IF(tbLanAso[Nome]=$C20,tbLanAso[Data do Exame]),1),tbLanAso[Data do Exame],0),4),""))</f>
        <v/>
      </c>
      <c r="J20" s="92" t="str">
        <f t="shared" ca="1" si="0"/>
        <v/>
      </c>
      <c r="K20" s="92" t="str">
        <f t="shared" ca="1" si="1"/>
        <v/>
      </c>
      <c r="L20" s="206"/>
      <c r="M20" s="243"/>
    </row>
    <row r="21" spans="2:13" ht="24.95" customHeight="1" x14ac:dyDescent="0.2">
      <c r="B21" s="240">
        <v>14</v>
      </c>
      <c r="C21" s="241" t="str">
        <f>IF(CadFun!D21="","",CadFun!D21)</f>
        <v/>
      </c>
      <c r="D21" s="92" t="str">
        <f>IF($C21="","",IFERROR(INDEX(tbFuncionarios[],MATCH($C21,tbFuncionarios[Nome],0),2),""))</f>
        <v/>
      </c>
      <c r="E21" s="92" t="str">
        <f>IF($C21="","",IFERROR(INDEX(tbFuncionarios[],MATCH($C21,tbFuncionarios[Nome],0),23),""))</f>
        <v/>
      </c>
      <c r="F21" s="220"/>
      <c r="G21" s="242" t="str">
        <f t="array" ref="G21">IF($C21="","",IFERROR(INDEX(tbLanAso[],MATCH(LARGE(IF(tbLanAso[Nome]=$C21,tbLanAso[Data do Exame]),1),tbLanAso[Data do Exame],0),5),""))</f>
        <v/>
      </c>
      <c r="H21" s="221" t="str">
        <f t="array" ref="H21">IF($C21="","",IFERROR(INDEX(tbLanAso[],MATCH(LARGE(IF(tbLanAso[Nome]=$C21,tbLanAso[Data do Exame]),1),tbLanAso[Data do Exame],0),3),""))</f>
        <v/>
      </c>
      <c r="I21" s="221" t="str">
        <f t="array" ref="I21">IF($C21="","",IFERROR(INDEX(tbLanAso[],MATCH(LARGE(IF(tbLanAso[Nome]=$C21,tbLanAso[Data do Exame]),1),tbLanAso[Data do Exame],0),4),""))</f>
        <v/>
      </c>
      <c r="J21" s="92" t="str">
        <f t="shared" ca="1" si="0"/>
        <v/>
      </c>
      <c r="K21" s="92" t="str">
        <f t="shared" ca="1" si="1"/>
        <v/>
      </c>
      <c r="L21" s="206"/>
      <c r="M21" s="243"/>
    </row>
    <row r="22" spans="2:13" ht="24.95" customHeight="1" x14ac:dyDescent="0.2">
      <c r="B22" s="240">
        <v>15</v>
      </c>
      <c r="C22" s="241" t="str">
        <f>IF(CadFun!D22="","",CadFun!D22)</f>
        <v/>
      </c>
      <c r="D22" s="92" t="str">
        <f>IF($C22="","",IFERROR(INDEX(tbFuncionarios[],MATCH($C22,tbFuncionarios[Nome],0),2),""))</f>
        <v/>
      </c>
      <c r="E22" s="92" t="str">
        <f>IF($C22="","",IFERROR(INDEX(tbFuncionarios[],MATCH($C22,tbFuncionarios[Nome],0),23),""))</f>
        <v/>
      </c>
      <c r="F22" s="220"/>
      <c r="G22" s="242" t="str">
        <f t="array" ref="G22">IF($C22="","",IFERROR(INDEX(tbLanAso[],MATCH(LARGE(IF(tbLanAso[Nome]=$C22,tbLanAso[Data do Exame]),1),tbLanAso[Data do Exame],0),5),""))</f>
        <v/>
      </c>
      <c r="H22" s="221" t="str">
        <f t="array" ref="H22">IF($C22="","",IFERROR(INDEX(tbLanAso[],MATCH(LARGE(IF(tbLanAso[Nome]=$C22,tbLanAso[Data do Exame]),1),tbLanAso[Data do Exame],0),3),""))</f>
        <v/>
      </c>
      <c r="I22" s="221" t="str">
        <f t="array" ref="I22">IF($C22="","",IFERROR(INDEX(tbLanAso[],MATCH(LARGE(IF(tbLanAso[Nome]=$C22,tbLanAso[Data do Exame]),1),tbLanAso[Data do Exame],0),4),""))</f>
        <v/>
      </c>
      <c r="J22" s="92" t="str">
        <f t="shared" ca="1" si="0"/>
        <v/>
      </c>
      <c r="K22" s="92" t="str">
        <f t="shared" ca="1" si="1"/>
        <v/>
      </c>
      <c r="L22" s="206"/>
      <c r="M22" s="243"/>
    </row>
    <row r="23" spans="2:13" ht="24.95" customHeight="1" x14ac:dyDescent="0.2">
      <c r="B23" s="240">
        <v>16</v>
      </c>
      <c r="C23" s="241" t="str">
        <f>IF(CadFun!D23="","",CadFun!D23)</f>
        <v/>
      </c>
      <c r="D23" s="92" t="str">
        <f>IF($C23="","",IFERROR(INDEX(tbFuncionarios[],MATCH($C23,tbFuncionarios[Nome],0),2),""))</f>
        <v/>
      </c>
      <c r="E23" s="92" t="str">
        <f>IF($C23="","",IFERROR(INDEX(tbFuncionarios[],MATCH($C23,tbFuncionarios[Nome],0),23),""))</f>
        <v/>
      </c>
      <c r="F23" s="220"/>
      <c r="G23" s="242" t="str">
        <f t="array" ref="G23">IF($C23="","",IFERROR(INDEX(tbLanAso[],MATCH(LARGE(IF(tbLanAso[Nome]=$C23,tbLanAso[Data do Exame]),1),tbLanAso[Data do Exame],0),5),""))</f>
        <v/>
      </c>
      <c r="H23" s="221" t="str">
        <f t="array" ref="H23">IF($C23="","",IFERROR(INDEX(tbLanAso[],MATCH(LARGE(IF(tbLanAso[Nome]=$C23,tbLanAso[Data do Exame]),1),tbLanAso[Data do Exame],0),3),""))</f>
        <v/>
      </c>
      <c r="I23" s="221" t="str">
        <f t="array" ref="I23">IF($C23="","",IFERROR(INDEX(tbLanAso[],MATCH(LARGE(IF(tbLanAso[Nome]=$C23,tbLanAso[Data do Exame]),1),tbLanAso[Data do Exame],0),4),""))</f>
        <v/>
      </c>
      <c r="J23" s="92" t="str">
        <f t="shared" ca="1" si="0"/>
        <v/>
      </c>
      <c r="K23" s="92" t="str">
        <f t="shared" ca="1" si="1"/>
        <v/>
      </c>
      <c r="L23" s="206"/>
      <c r="M23" s="243"/>
    </row>
    <row r="24" spans="2:13" ht="24.95" customHeight="1" x14ac:dyDescent="0.2">
      <c r="B24" s="240">
        <v>17</v>
      </c>
      <c r="C24" s="241" t="str">
        <f>IF(CadFun!D24="","",CadFun!D24)</f>
        <v/>
      </c>
      <c r="D24" s="92" t="str">
        <f>IF($C24="","",IFERROR(INDEX(tbFuncionarios[],MATCH($C24,tbFuncionarios[Nome],0),2),""))</f>
        <v/>
      </c>
      <c r="E24" s="92" t="str">
        <f>IF($C24="","",IFERROR(INDEX(tbFuncionarios[],MATCH($C24,tbFuncionarios[Nome],0),23),""))</f>
        <v/>
      </c>
      <c r="F24" s="220"/>
      <c r="G24" s="242" t="str">
        <f t="array" ref="G24">IF($C24="","",IFERROR(INDEX(tbLanAso[],MATCH(LARGE(IF(tbLanAso[Nome]=$C24,tbLanAso[Data do Exame]),1),tbLanAso[Data do Exame],0),5),""))</f>
        <v/>
      </c>
      <c r="H24" s="221" t="str">
        <f t="array" ref="H24">IF($C24="","",IFERROR(INDEX(tbLanAso[],MATCH(LARGE(IF(tbLanAso[Nome]=$C24,tbLanAso[Data do Exame]),1),tbLanAso[Data do Exame],0),3),""))</f>
        <v/>
      </c>
      <c r="I24" s="221" t="str">
        <f t="array" ref="I24">IF($C24="","",IFERROR(INDEX(tbLanAso[],MATCH(LARGE(IF(tbLanAso[Nome]=$C24,tbLanAso[Data do Exame]),1),tbLanAso[Data do Exame],0),4),""))</f>
        <v/>
      </c>
      <c r="J24" s="92" t="str">
        <f t="shared" ca="1" si="0"/>
        <v/>
      </c>
      <c r="K24" s="92" t="str">
        <f t="shared" ca="1" si="1"/>
        <v/>
      </c>
      <c r="L24" s="206"/>
      <c r="M24" s="243"/>
    </row>
    <row r="25" spans="2:13" ht="24.95" customHeight="1" x14ac:dyDescent="0.2">
      <c r="B25" s="240">
        <v>18</v>
      </c>
      <c r="C25" s="241" t="str">
        <f>IF(CadFun!D25="","",CadFun!D25)</f>
        <v/>
      </c>
      <c r="D25" s="92" t="str">
        <f>IF($C25="","",IFERROR(INDEX(tbFuncionarios[],MATCH($C25,tbFuncionarios[Nome],0),2),""))</f>
        <v/>
      </c>
      <c r="E25" s="92" t="str">
        <f>IF($C25="","",IFERROR(INDEX(tbFuncionarios[],MATCH($C25,tbFuncionarios[Nome],0),23),""))</f>
        <v/>
      </c>
      <c r="F25" s="220"/>
      <c r="G25" s="242" t="str">
        <f t="array" ref="G25">IF($C25="","",IFERROR(INDEX(tbLanAso[],MATCH(LARGE(IF(tbLanAso[Nome]=$C25,tbLanAso[Data do Exame]),1),tbLanAso[Data do Exame],0),5),""))</f>
        <v/>
      </c>
      <c r="H25" s="221" t="str">
        <f t="array" ref="H25">IF($C25="","",IFERROR(INDEX(tbLanAso[],MATCH(LARGE(IF(tbLanAso[Nome]=$C25,tbLanAso[Data do Exame]),1),tbLanAso[Data do Exame],0),3),""))</f>
        <v/>
      </c>
      <c r="I25" s="221" t="str">
        <f t="array" ref="I25">IF($C25="","",IFERROR(INDEX(tbLanAso[],MATCH(LARGE(IF(tbLanAso[Nome]=$C25,tbLanAso[Data do Exame]),1),tbLanAso[Data do Exame],0),4),""))</f>
        <v/>
      </c>
      <c r="J25" s="92" t="str">
        <f t="shared" ca="1" si="0"/>
        <v/>
      </c>
      <c r="K25" s="92" t="str">
        <f t="shared" ca="1" si="1"/>
        <v/>
      </c>
      <c r="L25" s="206"/>
      <c r="M25" s="243"/>
    </row>
    <row r="26" spans="2:13" ht="24.95" customHeight="1" x14ac:dyDescent="0.2">
      <c r="B26" s="240">
        <v>19</v>
      </c>
      <c r="C26" s="241" t="str">
        <f>IF(CadFun!D26="","",CadFun!D26)</f>
        <v/>
      </c>
      <c r="D26" s="92" t="str">
        <f>IF($C26="","",IFERROR(INDEX(tbFuncionarios[],MATCH($C26,tbFuncionarios[Nome],0),2),""))</f>
        <v/>
      </c>
      <c r="E26" s="92" t="str">
        <f>IF($C26="","",IFERROR(INDEX(tbFuncionarios[],MATCH($C26,tbFuncionarios[Nome],0),23),""))</f>
        <v/>
      </c>
      <c r="F26" s="220"/>
      <c r="G26" s="242" t="str">
        <f t="array" ref="G26">IF($C26="","",IFERROR(INDEX(tbLanAso[],MATCH(LARGE(IF(tbLanAso[Nome]=$C26,tbLanAso[Data do Exame]),1),tbLanAso[Data do Exame],0),5),""))</f>
        <v/>
      </c>
      <c r="H26" s="221" t="str">
        <f t="array" ref="H26">IF($C26="","",IFERROR(INDEX(tbLanAso[],MATCH(LARGE(IF(tbLanAso[Nome]=$C26,tbLanAso[Data do Exame]),1),tbLanAso[Data do Exame],0),3),""))</f>
        <v/>
      </c>
      <c r="I26" s="221" t="str">
        <f t="array" ref="I26">IF($C26="","",IFERROR(INDEX(tbLanAso[],MATCH(LARGE(IF(tbLanAso[Nome]=$C26,tbLanAso[Data do Exame]),1),tbLanAso[Data do Exame],0),4),""))</f>
        <v/>
      </c>
      <c r="J26" s="92" t="str">
        <f t="shared" ca="1" si="0"/>
        <v/>
      </c>
      <c r="K26" s="92" t="str">
        <f t="shared" ca="1" si="1"/>
        <v/>
      </c>
      <c r="L26" s="206"/>
      <c r="M26" s="243"/>
    </row>
    <row r="27" spans="2:13" ht="24.95" customHeight="1" x14ac:dyDescent="0.2">
      <c r="B27" s="240">
        <v>20</v>
      </c>
      <c r="C27" s="241" t="str">
        <f>IF(CadFun!D27="","",CadFun!D27)</f>
        <v/>
      </c>
      <c r="D27" s="92" t="str">
        <f>IF($C27="","",IFERROR(INDEX(tbFuncionarios[],MATCH($C27,tbFuncionarios[Nome],0),2),""))</f>
        <v/>
      </c>
      <c r="E27" s="92" t="str">
        <f>IF($C27="","",IFERROR(INDEX(tbFuncionarios[],MATCH($C27,tbFuncionarios[Nome],0),23),""))</f>
        <v/>
      </c>
      <c r="F27" s="220"/>
      <c r="G27" s="242" t="str">
        <f t="array" ref="G27">IF($C27="","",IFERROR(INDEX(tbLanAso[],MATCH(LARGE(IF(tbLanAso[Nome]=$C27,tbLanAso[Data do Exame]),1),tbLanAso[Data do Exame],0),5),""))</f>
        <v/>
      </c>
      <c r="H27" s="221" t="str">
        <f t="array" ref="H27">IF($C27="","",IFERROR(INDEX(tbLanAso[],MATCH(LARGE(IF(tbLanAso[Nome]=$C27,tbLanAso[Data do Exame]),1),tbLanAso[Data do Exame],0),3),""))</f>
        <v/>
      </c>
      <c r="I27" s="221" t="str">
        <f t="array" ref="I27">IF($C27="","",IFERROR(INDEX(tbLanAso[],MATCH(LARGE(IF(tbLanAso[Nome]=$C27,tbLanAso[Data do Exame]),1),tbLanAso[Data do Exame],0),4),""))</f>
        <v/>
      </c>
      <c r="J27" s="92" t="str">
        <f t="shared" ca="1" si="0"/>
        <v/>
      </c>
      <c r="K27" s="92" t="str">
        <f t="shared" ca="1" si="1"/>
        <v/>
      </c>
      <c r="L27" s="206"/>
      <c r="M27" s="243"/>
    </row>
    <row r="28" spans="2:13" ht="24.95" customHeight="1" x14ac:dyDescent="0.2">
      <c r="B28" s="240">
        <v>21</v>
      </c>
      <c r="C28" s="241" t="str">
        <f>IF(CadFun!D28="","",CadFun!D28)</f>
        <v/>
      </c>
      <c r="D28" s="92" t="str">
        <f>IF($C28="","",IFERROR(INDEX(tbFuncionarios[],MATCH($C28,tbFuncionarios[Nome],0),2),""))</f>
        <v/>
      </c>
      <c r="E28" s="92" t="str">
        <f>IF($C28="","",IFERROR(INDEX(tbFuncionarios[],MATCH($C28,tbFuncionarios[Nome],0),23),""))</f>
        <v/>
      </c>
      <c r="F28" s="220"/>
      <c r="G28" s="242" t="str">
        <f t="array" ref="G28">IF($C28="","",IFERROR(INDEX(tbLanAso[],MATCH(LARGE(IF(tbLanAso[Nome]=$C28,tbLanAso[Data do Exame]),1),tbLanAso[Data do Exame],0),5),""))</f>
        <v/>
      </c>
      <c r="H28" s="221" t="str">
        <f t="array" ref="H28">IF($C28="","",IFERROR(INDEX(tbLanAso[],MATCH(LARGE(IF(tbLanAso[Nome]=$C28,tbLanAso[Data do Exame]),1),tbLanAso[Data do Exame],0),3),""))</f>
        <v/>
      </c>
      <c r="I28" s="221" t="str">
        <f t="array" ref="I28">IF($C28="","",IFERROR(INDEX(tbLanAso[],MATCH(LARGE(IF(tbLanAso[Nome]=$C28,tbLanAso[Data do Exame]),1),tbLanAso[Data do Exame],0),4),""))</f>
        <v/>
      </c>
      <c r="J28" s="92" t="str">
        <f t="shared" ca="1" si="0"/>
        <v/>
      </c>
      <c r="K28" s="92" t="str">
        <f t="shared" ca="1" si="1"/>
        <v/>
      </c>
      <c r="L28" s="206"/>
      <c r="M28" s="243"/>
    </row>
    <row r="29" spans="2:13" ht="24.95" customHeight="1" x14ac:dyDescent="0.2">
      <c r="B29" s="240">
        <v>22</v>
      </c>
      <c r="C29" s="241" t="str">
        <f>IF(CadFun!D29="","",CadFun!D29)</f>
        <v/>
      </c>
      <c r="D29" s="92" t="str">
        <f>IF($C29="","",IFERROR(INDEX(tbFuncionarios[],MATCH($C29,tbFuncionarios[Nome],0),2),""))</f>
        <v/>
      </c>
      <c r="E29" s="92" t="str">
        <f>IF($C29="","",IFERROR(INDEX(tbFuncionarios[],MATCH($C29,tbFuncionarios[Nome],0),23),""))</f>
        <v/>
      </c>
      <c r="F29" s="220"/>
      <c r="G29" s="242" t="str">
        <f t="array" ref="G29">IF($C29="","",IFERROR(INDEX(tbLanAso[],MATCH(LARGE(IF(tbLanAso[Nome]=$C29,tbLanAso[Data do Exame]),1),tbLanAso[Data do Exame],0),5),""))</f>
        <v/>
      </c>
      <c r="H29" s="221" t="str">
        <f t="array" ref="H29">IF($C29="","",IFERROR(INDEX(tbLanAso[],MATCH(LARGE(IF(tbLanAso[Nome]=$C29,tbLanAso[Data do Exame]),1),tbLanAso[Data do Exame],0),3),""))</f>
        <v/>
      </c>
      <c r="I29" s="221" t="str">
        <f t="array" ref="I29">IF($C29="","",IFERROR(INDEX(tbLanAso[],MATCH(LARGE(IF(tbLanAso[Nome]=$C29,tbLanAso[Data do Exame]),1),tbLanAso[Data do Exame],0),4),""))</f>
        <v/>
      </c>
      <c r="J29" s="92" t="str">
        <f t="shared" ca="1" si="0"/>
        <v/>
      </c>
      <c r="K29" s="92" t="str">
        <f t="shared" ca="1" si="1"/>
        <v/>
      </c>
      <c r="L29" s="206"/>
      <c r="M29" s="243"/>
    </row>
    <row r="30" spans="2:13" ht="24.95" customHeight="1" x14ac:dyDescent="0.2">
      <c r="B30" s="240">
        <v>23</v>
      </c>
      <c r="C30" s="241" t="str">
        <f>IF(CadFun!D30="","",CadFun!D30)</f>
        <v/>
      </c>
      <c r="D30" s="92" t="str">
        <f>IF($C30="","",IFERROR(INDEX(tbFuncionarios[],MATCH($C30,tbFuncionarios[Nome],0),2),""))</f>
        <v/>
      </c>
      <c r="E30" s="92" t="str">
        <f>IF($C30="","",IFERROR(INDEX(tbFuncionarios[],MATCH($C30,tbFuncionarios[Nome],0),23),""))</f>
        <v/>
      </c>
      <c r="F30" s="220"/>
      <c r="G30" s="242" t="str">
        <f t="array" ref="G30">IF($C30="","",IFERROR(INDEX(tbLanAso[],MATCH(LARGE(IF(tbLanAso[Nome]=$C30,tbLanAso[Data do Exame]),1),tbLanAso[Data do Exame],0),5),""))</f>
        <v/>
      </c>
      <c r="H30" s="221" t="str">
        <f t="array" ref="H30">IF($C30="","",IFERROR(INDEX(tbLanAso[],MATCH(LARGE(IF(tbLanAso[Nome]=$C30,tbLanAso[Data do Exame]),1),tbLanAso[Data do Exame],0),3),""))</f>
        <v/>
      </c>
      <c r="I30" s="221" t="str">
        <f t="array" ref="I30">IF($C30="","",IFERROR(INDEX(tbLanAso[],MATCH(LARGE(IF(tbLanAso[Nome]=$C30,tbLanAso[Data do Exame]),1),tbLanAso[Data do Exame],0),4),""))</f>
        <v/>
      </c>
      <c r="J30" s="92" t="str">
        <f t="shared" ca="1" si="0"/>
        <v/>
      </c>
      <c r="K30" s="92" t="str">
        <f t="shared" ca="1" si="1"/>
        <v/>
      </c>
      <c r="L30" s="206"/>
      <c r="M30" s="243"/>
    </row>
    <row r="31" spans="2:13" ht="24.95" customHeight="1" x14ac:dyDescent="0.2">
      <c r="B31" s="240">
        <v>24</v>
      </c>
      <c r="C31" s="241" t="str">
        <f>IF(CadFun!D31="","",CadFun!D31)</f>
        <v/>
      </c>
      <c r="D31" s="92" t="str">
        <f>IF($C31="","",IFERROR(INDEX(tbFuncionarios[],MATCH($C31,tbFuncionarios[Nome],0),2),""))</f>
        <v/>
      </c>
      <c r="E31" s="92" t="str">
        <f>IF($C31="","",IFERROR(INDEX(tbFuncionarios[],MATCH($C31,tbFuncionarios[Nome],0),23),""))</f>
        <v/>
      </c>
      <c r="F31" s="220"/>
      <c r="G31" s="242" t="str">
        <f t="array" ref="G31">IF($C31="","",IFERROR(INDEX(tbLanAso[],MATCH(LARGE(IF(tbLanAso[Nome]=$C31,tbLanAso[Data do Exame]),1),tbLanAso[Data do Exame],0),5),""))</f>
        <v/>
      </c>
      <c r="H31" s="221" t="str">
        <f t="array" ref="H31">IF($C31="","",IFERROR(INDEX(tbLanAso[],MATCH(LARGE(IF(tbLanAso[Nome]=$C31,tbLanAso[Data do Exame]),1),tbLanAso[Data do Exame],0),3),""))</f>
        <v/>
      </c>
      <c r="I31" s="221" t="str">
        <f t="array" ref="I31">IF($C31="","",IFERROR(INDEX(tbLanAso[],MATCH(LARGE(IF(tbLanAso[Nome]=$C31,tbLanAso[Data do Exame]),1),tbLanAso[Data do Exame],0),4),""))</f>
        <v/>
      </c>
      <c r="J31" s="92" t="str">
        <f t="shared" ca="1" si="0"/>
        <v/>
      </c>
      <c r="K31" s="92" t="str">
        <f t="shared" ca="1" si="1"/>
        <v/>
      </c>
      <c r="L31" s="206"/>
      <c r="M31" s="243"/>
    </row>
    <row r="32" spans="2:13" ht="24.95" customHeight="1" x14ac:dyDescent="0.2">
      <c r="B32" s="240">
        <v>25</v>
      </c>
      <c r="C32" s="241" t="str">
        <f>IF(CadFun!D32="","",CadFun!D32)</f>
        <v/>
      </c>
      <c r="D32" s="92" t="str">
        <f>IF($C32="","",IFERROR(INDEX(tbFuncionarios[],MATCH($C32,tbFuncionarios[Nome],0),2),""))</f>
        <v/>
      </c>
      <c r="E32" s="92" t="str">
        <f>IF($C32="","",IFERROR(INDEX(tbFuncionarios[],MATCH($C32,tbFuncionarios[Nome],0),23),""))</f>
        <v/>
      </c>
      <c r="F32" s="220"/>
      <c r="G32" s="242" t="str">
        <f t="array" ref="G32">IF($C32="","",IFERROR(INDEX(tbLanAso[],MATCH(LARGE(IF(tbLanAso[Nome]=$C32,tbLanAso[Data do Exame]),1),tbLanAso[Data do Exame],0),5),""))</f>
        <v/>
      </c>
      <c r="H32" s="221" t="str">
        <f t="array" ref="H32">IF($C32="","",IFERROR(INDEX(tbLanAso[],MATCH(LARGE(IF(tbLanAso[Nome]=$C32,tbLanAso[Data do Exame]),1),tbLanAso[Data do Exame],0),3),""))</f>
        <v/>
      </c>
      <c r="I32" s="221" t="str">
        <f t="array" ref="I32">IF($C32="","",IFERROR(INDEX(tbLanAso[],MATCH(LARGE(IF(tbLanAso[Nome]=$C32,tbLanAso[Data do Exame]),1),tbLanAso[Data do Exame],0),4),""))</f>
        <v/>
      </c>
      <c r="J32" s="92" t="str">
        <f t="shared" ca="1" si="0"/>
        <v/>
      </c>
      <c r="K32" s="92" t="str">
        <f t="shared" ca="1" si="1"/>
        <v/>
      </c>
      <c r="L32" s="206"/>
      <c r="M32" s="243"/>
    </row>
    <row r="33" spans="2:13" ht="24.95" customHeight="1" x14ac:dyDescent="0.2">
      <c r="B33" s="240">
        <v>26</v>
      </c>
      <c r="C33" s="241" t="str">
        <f>IF(CadFun!D33="","",CadFun!D33)</f>
        <v/>
      </c>
      <c r="D33" s="92" t="str">
        <f>IF($C33="","",IFERROR(INDEX(tbFuncionarios[],MATCH($C33,tbFuncionarios[Nome],0),2),""))</f>
        <v/>
      </c>
      <c r="E33" s="92" t="str">
        <f>IF($C33="","",IFERROR(INDEX(tbFuncionarios[],MATCH($C33,tbFuncionarios[Nome],0),23),""))</f>
        <v/>
      </c>
      <c r="F33" s="220"/>
      <c r="G33" s="242" t="str">
        <f t="array" ref="G33">IF($C33="","",IFERROR(INDEX(tbLanAso[],MATCH(LARGE(IF(tbLanAso[Nome]=$C33,tbLanAso[Data do Exame]),1),tbLanAso[Data do Exame],0),5),""))</f>
        <v/>
      </c>
      <c r="H33" s="221" t="str">
        <f t="array" ref="H33">IF($C33="","",IFERROR(INDEX(tbLanAso[],MATCH(LARGE(IF(tbLanAso[Nome]=$C33,tbLanAso[Data do Exame]),1),tbLanAso[Data do Exame],0),3),""))</f>
        <v/>
      </c>
      <c r="I33" s="221" t="str">
        <f t="array" ref="I33">IF($C33="","",IFERROR(INDEX(tbLanAso[],MATCH(LARGE(IF(tbLanAso[Nome]=$C33,tbLanAso[Data do Exame]),1),tbLanAso[Data do Exame],0),4),""))</f>
        <v/>
      </c>
      <c r="J33" s="92" t="str">
        <f t="shared" ca="1" si="0"/>
        <v/>
      </c>
      <c r="K33" s="92" t="str">
        <f t="shared" ca="1" si="1"/>
        <v/>
      </c>
      <c r="L33" s="206"/>
      <c r="M33" s="243"/>
    </row>
    <row r="34" spans="2:13" ht="24.95" customHeight="1" x14ac:dyDescent="0.2">
      <c r="B34" s="240">
        <v>27</v>
      </c>
      <c r="C34" s="241" t="str">
        <f>IF(CadFun!D34="","",CadFun!D34)</f>
        <v/>
      </c>
      <c r="D34" s="92" t="str">
        <f>IF($C34="","",IFERROR(INDEX(tbFuncionarios[],MATCH($C34,tbFuncionarios[Nome],0),2),""))</f>
        <v/>
      </c>
      <c r="E34" s="92" t="str">
        <f>IF($C34="","",IFERROR(INDEX(tbFuncionarios[],MATCH($C34,tbFuncionarios[Nome],0),23),""))</f>
        <v/>
      </c>
      <c r="F34" s="220"/>
      <c r="G34" s="242" t="str">
        <f t="array" ref="G34">IF($C34="","",IFERROR(INDEX(tbLanAso[],MATCH(LARGE(IF(tbLanAso[Nome]=$C34,tbLanAso[Data do Exame]),1),tbLanAso[Data do Exame],0),5),""))</f>
        <v/>
      </c>
      <c r="H34" s="221" t="str">
        <f t="array" ref="H34">IF($C34="","",IFERROR(INDEX(tbLanAso[],MATCH(LARGE(IF(tbLanAso[Nome]=$C34,tbLanAso[Data do Exame]),1),tbLanAso[Data do Exame],0),3),""))</f>
        <v/>
      </c>
      <c r="I34" s="221" t="str">
        <f t="array" ref="I34">IF($C34="","",IFERROR(INDEX(tbLanAso[],MATCH(LARGE(IF(tbLanAso[Nome]=$C34,tbLanAso[Data do Exame]),1),tbLanAso[Data do Exame],0),4),""))</f>
        <v/>
      </c>
      <c r="J34" s="92" t="str">
        <f t="shared" ca="1" si="0"/>
        <v/>
      </c>
      <c r="K34" s="92" t="str">
        <f t="shared" ca="1" si="1"/>
        <v/>
      </c>
      <c r="L34" s="206"/>
      <c r="M34" s="243"/>
    </row>
    <row r="35" spans="2:13" ht="24.95" customHeight="1" x14ac:dyDescent="0.2">
      <c r="B35" s="240">
        <v>28</v>
      </c>
      <c r="C35" s="241" t="str">
        <f>IF(CadFun!D35="","",CadFun!D35)</f>
        <v/>
      </c>
      <c r="D35" s="92" t="str">
        <f>IF($C35="","",IFERROR(INDEX(tbFuncionarios[],MATCH($C35,tbFuncionarios[Nome],0),2),""))</f>
        <v/>
      </c>
      <c r="E35" s="92" t="str">
        <f>IF($C35="","",IFERROR(INDEX(tbFuncionarios[],MATCH($C35,tbFuncionarios[Nome],0),23),""))</f>
        <v/>
      </c>
      <c r="F35" s="220"/>
      <c r="G35" s="242" t="str">
        <f t="array" ref="G35">IF($C35="","",IFERROR(INDEX(tbLanAso[],MATCH(LARGE(IF(tbLanAso[Nome]=$C35,tbLanAso[Data do Exame]),1),tbLanAso[Data do Exame],0),5),""))</f>
        <v/>
      </c>
      <c r="H35" s="221" t="str">
        <f t="array" ref="H35">IF($C35="","",IFERROR(INDEX(tbLanAso[],MATCH(LARGE(IF(tbLanAso[Nome]=$C35,tbLanAso[Data do Exame]),1),tbLanAso[Data do Exame],0),3),""))</f>
        <v/>
      </c>
      <c r="I35" s="221" t="str">
        <f t="array" ref="I35">IF($C35="","",IFERROR(INDEX(tbLanAso[],MATCH(LARGE(IF(tbLanAso[Nome]=$C35,tbLanAso[Data do Exame]),1),tbLanAso[Data do Exame],0),4),""))</f>
        <v/>
      </c>
      <c r="J35" s="92" t="str">
        <f t="shared" ca="1" si="0"/>
        <v/>
      </c>
      <c r="K35" s="92" t="str">
        <f t="shared" ca="1" si="1"/>
        <v/>
      </c>
      <c r="L35" s="206"/>
      <c r="M35" s="243"/>
    </row>
    <row r="36" spans="2:13" ht="24.95" customHeight="1" x14ac:dyDescent="0.2">
      <c r="B36" s="240">
        <v>29</v>
      </c>
      <c r="C36" s="241" t="str">
        <f>IF(CadFun!D36="","",CadFun!D36)</f>
        <v/>
      </c>
      <c r="D36" s="92" t="str">
        <f>IF($C36="","",IFERROR(INDEX(tbFuncionarios[],MATCH($C36,tbFuncionarios[Nome],0),2),""))</f>
        <v/>
      </c>
      <c r="E36" s="92" t="str">
        <f>IF($C36="","",IFERROR(INDEX(tbFuncionarios[],MATCH($C36,tbFuncionarios[Nome],0),23),""))</f>
        <v/>
      </c>
      <c r="F36" s="220"/>
      <c r="G36" s="242" t="str">
        <f t="array" ref="G36">IF($C36="","",IFERROR(INDEX(tbLanAso[],MATCH(LARGE(IF(tbLanAso[Nome]=$C36,tbLanAso[Data do Exame]),1),tbLanAso[Data do Exame],0),5),""))</f>
        <v/>
      </c>
      <c r="H36" s="221" t="str">
        <f t="array" ref="H36">IF($C36="","",IFERROR(INDEX(tbLanAso[],MATCH(LARGE(IF(tbLanAso[Nome]=$C36,tbLanAso[Data do Exame]),1),tbLanAso[Data do Exame],0),3),""))</f>
        <v/>
      </c>
      <c r="I36" s="221" t="str">
        <f t="array" ref="I36">IF($C36="","",IFERROR(INDEX(tbLanAso[],MATCH(LARGE(IF(tbLanAso[Nome]=$C36,tbLanAso[Data do Exame]),1),tbLanAso[Data do Exame],0),4),""))</f>
        <v/>
      </c>
      <c r="J36" s="92" t="str">
        <f t="shared" ca="1" si="0"/>
        <v/>
      </c>
      <c r="K36" s="92" t="str">
        <f t="shared" ca="1" si="1"/>
        <v/>
      </c>
      <c r="L36" s="206"/>
      <c r="M36" s="243"/>
    </row>
    <row r="37" spans="2:13" ht="24.95" customHeight="1" x14ac:dyDescent="0.2">
      <c r="B37" s="240">
        <v>30</v>
      </c>
      <c r="C37" s="241" t="str">
        <f>IF(CadFun!D37="","",CadFun!D37)</f>
        <v/>
      </c>
      <c r="D37" s="92" t="str">
        <f>IF($C37="","",IFERROR(INDEX(tbFuncionarios[],MATCH($C37,tbFuncionarios[Nome],0),2),""))</f>
        <v/>
      </c>
      <c r="E37" s="92" t="str">
        <f>IF($C37="","",IFERROR(INDEX(tbFuncionarios[],MATCH($C37,tbFuncionarios[Nome],0),23),""))</f>
        <v/>
      </c>
      <c r="F37" s="220"/>
      <c r="G37" s="242" t="str">
        <f t="array" ref="G37">IF($C37="","",IFERROR(INDEX(tbLanAso[],MATCH(LARGE(IF(tbLanAso[Nome]=$C37,tbLanAso[Data do Exame]),1),tbLanAso[Data do Exame],0),5),""))</f>
        <v/>
      </c>
      <c r="H37" s="221" t="str">
        <f t="array" ref="H37">IF($C37="","",IFERROR(INDEX(tbLanAso[],MATCH(LARGE(IF(tbLanAso[Nome]=$C37,tbLanAso[Data do Exame]),1),tbLanAso[Data do Exame],0),3),""))</f>
        <v/>
      </c>
      <c r="I37" s="221" t="str">
        <f t="array" ref="I37">IF($C37="","",IFERROR(INDEX(tbLanAso[],MATCH(LARGE(IF(tbLanAso[Nome]=$C37,tbLanAso[Data do Exame]),1),tbLanAso[Data do Exame],0),4),""))</f>
        <v/>
      </c>
      <c r="J37" s="92" t="str">
        <f t="shared" ca="1" si="0"/>
        <v/>
      </c>
      <c r="K37" s="92" t="str">
        <f t="shared" ca="1" si="1"/>
        <v/>
      </c>
      <c r="L37" s="206"/>
      <c r="M37" s="243"/>
    </row>
    <row r="38" spans="2:13" ht="24.95" customHeight="1" x14ac:dyDescent="0.2">
      <c r="B38" s="240">
        <v>31</v>
      </c>
      <c r="C38" s="241" t="str">
        <f>IF(CadFun!D38="","",CadFun!D38)</f>
        <v/>
      </c>
      <c r="D38" s="92" t="str">
        <f>IF($C38="","",IFERROR(INDEX(tbFuncionarios[],MATCH($C38,tbFuncionarios[Nome],0),2),""))</f>
        <v/>
      </c>
      <c r="E38" s="92" t="str">
        <f>IF($C38="","",IFERROR(INDEX(tbFuncionarios[],MATCH($C38,tbFuncionarios[Nome],0),23),""))</f>
        <v/>
      </c>
      <c r="F38" s="220"/>
      <c r="G38" s="242" t="str">
        <f t="array" ref="G38">IF($C38="","",IFERROR(INDEX(tbLanAso[],MATCH(LARGE(IF(tbLanAso[Nome]=$C38,tbLanAso[Data do Exame]),1),tbLanAso[Data do Exame],0),5),""))</f>
        <v/>
      </c>
      <c r="H38" s="221" t="str">
        <f t="array" ref="H38">IF($C38="","",IFERROR(INDEX(tbLanAso[],MATCH(LARGE(IF(tbLanAso[Nome]=$C38,tbLanAso[Data do Exame]),1),tbLanAso[Data do Exame],0),3),""))</f>
        <v/>
      </c>
      <c r="I38" s="221" t="str">
        <f t="array" ref="I38">IF($C38="","",IFERROR(INDEX(tbLanAso[],MATCH(LARGE(IF(tbLanAso[Nome]=$C38,tbLanAso[Data do Exame]),1),tbLanAso[Data do Exame],0),4),""))</f>
        <v/>
      </c>
      <c r="J38" s="92" t="str">
        <f t="shared" ca="1" si="0"/>
        <v/>
      </c>
      <c r="K38" s="92" t="str">
        <f t="shared" ca="1" si="1"/>
        <v/>
      </c>
      <c r="L38" s="206"/>
      <c r="M38" s="243"/>
    </row>
    <row r="39" spans="2:13" ht="24.95" customHeight="1" x14ac:dyDescent="0.2">
      <c r="B39" s="240">
        <v>32</v>
      </c>
      <c r="C39" s="241" t="str">
        <f>IF(CadFun!D39="","",CadFun!D39)</f>
        <v/>
      </c>
      <c r="D39" s="92" t="str">
        <f>IF($C39="","",IFERROR(INDEX(tbFuncionarios[],MATCH($C39,tbFuncionarios[Nome],0),2),""))</f>
        <v/>
      </c>
      <c r="E39" s="92" t="str">
        <f>IF($C39="","",IFERROR(INDEX(tbFuncionarios[],MATCH($C39,tbFuncionarios[Nome],0),23),""))</f>
        <v/>
      </c>
      <c r="F39" s="220"/>
      <c r="G39" s="242" t="str">
        <f t="array" ref="G39">IF($C39="","",IFERROR(INDEX(tbLanAso[],MATCH(LARGE(IF(tbLanAso[Nome]=$C39,tbLanAso[Data do Exame]),1),tbLanAso[Data do Exame],0),5),""))</f>
        <v/>
      </c>
      <c r="H39" s="221" t="str">
        <f t="array" ref="H39">IF($C39="","",IFERROR(INDEX(tbLanAso[],MATCH(LARGE(IF(tbLanAso[Nome]=$C39,tbLanAso[Data do Exame]),1),tbLanAso[Data do Exame],0),3),""))</f>
        <v/>
      </c>
      <c r="I39" s="221" t="str">
        <f t="array" ref="I39">IF($C39="","",IFERROR(INDEX(tbLanAso[],MATCH(LARGE(IF(tbLanAso[Nome]=$C39,tbLanAso[Data do Exame]),1),tbLanAso[Data do Exame],0),4),""))</f>
        <v/>
      </c>
      <c r="J39" s="92" t="str">
        <f t="shared" ca="1" si="0"/>
        <v/>
      </c>
      <c r="K39" s="92" t="str">
        <f t="shared" ca="1" si="1"/>
        <v/>
      </c>
      <c r="L39" s="206"/>
      <c r="M39" s="243"/>
    </row>
    <row r="40" spans="2:13" ht="24.95" customHeight="1" x14ac:dyDescent="0.2">
      <c r="B40" s="240">
        <v>33</v>
      </c>
      <c r="C40" s="241" t="str">
        <f>IF(CadFun!D40="","",CadFun!D40)</f>
        <v/>
      </c>
      <c r="D40" s="92" t="str">
        <f>IF($C40="","",IFERROR(INDEX(tbFuncionarios[],MATCH($C40,tbFuncionarios[Nome],0),2),""))</f>
        <v/>
      </c>
      <c r="E40" s="92" t="str">
        <f>IF($C40="","",IFERROR(INDEX(tbFuncionarios[],MATCH($C40,tbFuncionarios[Nome],0),23),""))</f>
        <v/>
      </c>
      <c r="F40" s="220"/>
      <c r="G40" s="242" t="str">
        <f t="array" ref="G40">IF($C40="","",IFERROR(INDEX(tbLanAso[],MATCH(LARGE(IF(tbLanAso[Nome]=$C40,tbLanAso[Data do Exame]),1),tbLanAso[Data do Exame],0),5),""))</f>
        <v/>
      </c>
      <c r="H40" s="221" t="str">
        <f t="array" ref="H40">IF($C40="","",IFERROR(INDEX(tbLanAso[],MATCH(LARGE(IF(tbLanAso[Nome]=$C40,tbLanAso[Data do Exame]),1),tbLanAso[Data do Exame],0),3),""))</f>
        <v/>
      </c>
      <c r="I40" s="221" t="str">
        <f t="array" ref="I40">IF($C40="","",IFERROR(INDEX(tbLanAso[],MATCH(LARGE(IF(tbLanAso[Nome]=$C40,tbLanAso[Data do Exame]),1),tbLanAso[Data do Exame],0),4),""))</f>
        <v/>
      </c>
      <c r="J40" s="92" t="str">
        <f t="shared" ca="1" si="0"/>
        <v/>
      </c>
      <c r="K40" s="92" t="str">
        <f t="shared" ca="1" si="1"/>
        <v/>
      </c>
      <c r="L40" s="206"/>
      <c r="M40" s="243"/>
    </row>
    <row r="41" spans="2:13" ht="24.95" customHeight="1" x14ac:dyDescent="0.2">
      <c r="B41" s="240">
        <v>34</v>
      </c>
      <c r="C41" s="241" t="str">
        <f>IF(CadFun!D41="","",CadFun!D41)</f>
        <v/>
      </c>
      <c r="D41" s="92" t="str">
        <f>IF($C41="","",IFERROR(INDEX(tbFuncionarios[],MATCH($C41,tbFuncionarios[Nome],0),2),""))</f>
        <v/>
      </c>
      <c r="E41" s="92" t="str">
        <f>IF($C41="","",IFERROR(INDEX(tbFuncionarios[],MATCH($C41,tbFuncionarios[Nome],0),23),""))</f>
        <v/>
      </c>
      <c r="F41" s="220"/>
      <c r="G41" s="242" t="str">
        <f t="array" ref="G41">IF($C41="","",IFERROR(INDEX(tbLanAso[],MATCH(LARGE(IF(tbLanAso[Nome]=$C41,tbLanAso[Data do Exame]),1),tbLanAso[Data do Exame],0),5),""))</f>
        <v/>
      </c>
      <c r="H41" s="221" t="str">
        <f t="array" ref="H41">IF($C41="","",IFERROR(INDEX(tbLanAso[],MATCH(LARGE(IF(tbLanAso[Nome]=$C41,tbLanAso[Data do Exame]),1),tbLanAso[Data do Exame],0),3),""))</f>
        <v/>
      </c>
      <c r="I41" s="221" t="str">
        <f t="array" ref="I41">IF($C41="","",IFERROR(INDEX(tbLanAso[],MATCH(LARGE(IF(tbLanAso[Nome]=$C41,tbLanAso[Data do Exame]),1),tbLanAso[Data do Exame],0),4),""))</f>
        <v/>
      </c>
      <c r="J41" s="92" t="str">
        <f t="shared" ca="1" si="0"/>
        <v/>
      </c>
      <c r="K41" s="92" t="str">
        <f t="shared" ca="1" si="1"/>
        <v/>
      </c>
      <c r="L41" s="206"/>
      <c r="M41" s="243"/>
    </row>
    <row r="42" spans="2:13" ht="24.95" customHeight="1" x14ac:dyDescent="0.2">
      <c r="B42" s="240">
        <v>35</v>
      </c>
      <c r="C42" s="241" t="str">
        <f>IF(CadFun!D42="","",CadFun!D42)</f>
        <v/>
      </c>
      <c r="D42" s="92" t="str">
        <f>IF($C42="","",IFERROR(INDEX(tbFuncionarios[],MATCH($C42,tbFuncionarios[Nome],0),2),""))</f>
        <v/>
      </c>
      <c r="E42" s="92" t="str">
        <f>IF($C42="","",IFERROR(INDEX(tbFuncionarios[],MATCH($C42,tbFuncionarios[Nome],0),23),""))</f>
        <v/>
      </c>
      <c r="F42" s="220"/>
      <c r="G42" s="242" t="str">
        <f t="array" ref="G42">IF($C42="","",IFERROR(INDEX(tbLanAso[],MATCH(LARGE(IF(tbLanAso[Nome]=$C42,tbLanAso[Data do Exame]),1),tbLanAso[Data do Exame],0),5),""))</f>
        <v/>
      </c>
      <c r="H42" s="221" t="str">
        <f t="array" ref="H42">IF($C42="","",IFERROR(INDEX(tbLanAso[],MATCH(LARGE(IF(tbLanAso[Nome]=$C42,tbLanAso[Data do Exame]),1),tbLanAso[Data do Exame],0),3),""))</f>
        <v/>
      </c>
      <c r="I42" s="221" t="str">
        <f t="array" ref="I42">IF($C42="","",IFERROR(INDEX(tbLanAso[],MATCH(LARGE(IF(tbLanAso[Nome]=$C42,tbLanAso[Data do Exame]),1),tbLanAso[Data do Exame],0),4),""))</f>
        <v/>
      </c>
      <c r="J42" s="92" t="str">
        <f t="shared" ca="1" si="0"/>
        <v/>
      </c>
      <c r="K42" s="92" t="str">
        <f t="shared" ca="1" si="1"/>
        <v/>
      </c>
      <c r="L42" s="206"/>
      <c r="M42" s="243"/>
    </row>
    <row r="43" spans="2:13" ht="24.95" customHeight="1" x14ac:dyDescent="0.2">
      <c r="B43" s="240">
        <v>36</v>
      </c>
      <c r="C43" s="241" t="str">
        <f>IF(CadFun!D43="","",CadFun!D43)</f>
        <v/>
      </c>
      <c r="D43" s="92" t="str">
        <f>IF($C43="","",IFERROR(INDEX(tbFuncionarios[],MATCH($C43,tbFuncionarios[Nome],0),2),""))</f>
        <v/>
      </c>
      <c r="E43" s="92" t="str">
        <f>IF($C43="","",IFERROR(INDEX(tbFuncionarios[],MATCH($C43,tbFuncionarios[Nome],0),23),""))</f>
        <v/>
      </c>
      <c r="F43" s="220"/>
      <c r="G43" s="242" t="str">
        <f t="array" ref="G43">IF($C43="","",IFERROR(INDEX(tbLanAso[],MATCH(LARGE(IF(tbLanAso[Nome]=$C43,tbLanAso[Data do Exame]),1),tbLanAso[Data do Exame],0),5),""))</f>
        <v/>
      </c>
      <c r="H43" s="221" t="str">
        <f t="array" ref="H43">IF($C43="","",IFERROR(INDEX(tbLanAso[],MATCH(LARGE(IF(tbLanAso[Nome]=$C43,tbLanAso[Data do Exame]),1),tbLanAso[Data do Exame],0),3),""))</f>
        <v/>
      </c>
      <c r="I43" s="221" t="str">
        <f t="array" ref="I43">IF($C43="","",IFERROR(INDEX(tbLanAso[],MATCH(LARGE(IF(tbLanAso[Nome]=$C43,tbLanAso[Data do Exame]),1),tbLanAso[Data do Exame],0),4),""))</f>
        <v/>
      </c>
      <c r="J43" s="92" t="str">
        <f t="shared" ca="1" si="0"/>
        <v/>
      </c>
      <c r="K43" s="92" t="str">
        <f t="shared" ca="1" si="1"/>
        <v/>
      </c>
      <c r="L43" s="206"/>
      <c r="M43" s="243"/>
    </row>
    <row r="44" spans="2:13" ht="24.95" customHeight="1" x14ac:dyDescent="0.2">
      <c r="B44" s="240">
        <v>37</v>
      </c>
      <c r="C44" s="241" t="str">
        <f>IF(CadFun!D44="","",CadFun!D44)</f>
        <v/>
      </c>
      <c r="D44" s="92" t="str">
        <f>IF($C44="","",IFERROR(INDEX(tbFuncionarios[],MATCH($C44,tbFuncionarios[Nome],0),2),""))</f>
        <v/>
      </c>
      <c r="E44" s="92" t="str">
        <f>IF($C44="","",IFERROR(INDEX(tbFuncionarios[],MATCH($C44,tbFuncionarios[Nome],0),23),""))</f>
        <v/>
      </c>
      <c r="F44" s="220"/>
      <c r="G44" s="242" t="str">
        <f t="array" ref="G44">IF($C44="","",IFERROR(INDEX(tbLanAso[],MATCH(LARGE(IF(tbLanAso[Nome]=$C44,tbLanAso[Data do Exame]),1),tbLanAso[Data do Exame],0),5),""))</f>
        <v/>
      </c>
      <c r="H44" s="221" t="str">
        <f t="array" ref="H44">IF($C44="","",IFERROR(INDEX(tbLanAso[],MATCH(LARGE(IF(tbLanAso[Nome]=$C44,tbLanAso[Data do Exame]),1),tbLanAso[Data do Exame],0),3),""))</f>
        <v/>
      </c>
      <c r="I44" s="221" t="str">
        <f t="array" ref="I44">IF($C44="","",IFERROR(INDEX(tbLanAso[],MATCH(LARGE(IF(tbLanAso[Nome]=$C44,tbLanAso[Data do Exame]),1),tbLanAso[Data do Exame],0),4),""))</f>
        <v/>
      </c>
      <c r="J44" s="92" t="str">
        <f t="shared" ca="1" si="0"/>
        <v/>
      </c>
      <c r="K44" s="92" t="str">
        <f t="shared" ca="1" si="1"/>
        <v/>
      </c>
      <c r="L44" s="206"/>
      <c r="M44" s="243"/>
    </row>
    <row r="45" spans="2:13" ht="24.95" customHeight="1" x14ac:dyDescent="0.2">
      <c r="B45" s="240">
        <v>38</v>
      </c>
      <c r="C45" s="241" t="str">
        <f>IF(CadFun!D45="","",CadFun!D45)</f>
        <v/>
      </c>
      <c r="D45" s="92" t="str">
        <f>IF($C45="","",IFERROR(INDEX(tbFuncionarios[],MATCH($C45,tbFuncionarios[Nome],0),2),""))</f>
        <v/>
      </c>
      <c r="E45" s="92" t="str">
        <f>IF($C45="","",IFERROR(INDEX(tbFuncionarios[],MATCH($C45,tbFuncionarios[Nome],0),23),""))</f>
        <v/>
      </c>
      <c r="F45" s="220"/>
      <c r="G45" s="242" t="str">
        <f t="array" ref="G45">IF($C45="","",IFERROR(INDEX(tbLanAso[],MATCH(LARGE(IF(tbLanAso[Nome]=$C45,tbLanAso[Data do Exame]),1),tbLanAso[Data do Exame],0),5),""))</f>
        <v/>
      </c>
      <c r="H45" s="221" t="str">
        <f t="array" ref="H45">IF($C45="","",IFERROR(INDEX(tbLanAso[],MATCH(LARGE(IF(tbLanAso[Nome]=$C45,tbLanAso[Data do Exame]),1),tbLanAso[Data do Exame],0),3),""))</f>
        <v/>
      </c>
      <c r="I45" s="221" t="str">
        <f t="array" ref="I45">IF($C45="","",IFERROR(INDEX(tbLanAso[],MATCH(LARGE(IF(tbLanAso[Nome]=$C45,tbLanAso[Data do Exame]),1),tbLanAso[Data do Exame],0),4),""))</f>
        <v/>
      </c>
      <c r="J45" s="92" t="str">
        <f t="shared" ca="1" si="0"/>
        <v/>
      </c>
      <c r="K45" s="92" t="str">
        <f t="shared" ca="1" si="1"/>
        <v/>
      </c>
      <c r="L45" s="206"/>
      <c r="M45" s="243"/>
    </row>
    <row r="46" spans="2:13" ht="24.95" customHeight="1" x14ac:dyDescent="0.2">
      <c r="B46" s="240">
        <v>39</v>
      </c>
      <c r="C46" s="241" t="str">
        <f>IF(CadFun!D46="","",CadFun!D46)</f>
        <v/>
      </c>
      <c r="D46" s="92" t="str">
        <f>IF($C46="","",IFERROR(INDEX(tbFuncionarios[],MATCH($C46,tbFuncionarios[Nome],0),2),""))</f>
        <v/>
      </c>
      <c r="E46" s="92" t="str">
        <f>IF($C46="","",IFERROR(INDEX(tbFuncionarios[],MATCH($C46,tbFuncionarios[Nome],0),23),""))</f>
        <v/>
      </c>
      <c r="F46" s="220"/>
      <c r="G46" s="242" t="str">
        <f t="array" ref="G46">IF($C46="","",IFERROR(INDEX(tbLanAso[],MATCH(LARGE(IF(tbLanAso[Nome]=$C46,tbLanAso[Data do Exame]),1),tbLanAso[Data do Exame],0),5),""))</f>
        <v/>
      </c>
      <c r="H46" s="221" t="str">
        <f t="array" ref="H46">IF($C46="","",IFERROR(INDEX(tbLanAso[],MATCH(LARGE(IF(tbLanAso[Nome]=$C46,tbLanAso[Data do Exame]),1),tbLanAso[Data do Exame],0),3),""))</f>
        <v/>
      </c>
      <c r="I46" s="221" t="str">
        <f t="array" ref="I46">IF($C46="","",IFERROR(INDEX(tbLanAso[],MATCH(LARGE(IF(tbLanAso[Nome]=$C46,tbLanAso[Data do Exame]),1),tbLanAso[Data do Exame],0),4),""))</f>
        <v/>
      </c>
      <c r="J46" s="92" t="str">
        <f t="shared" ca="1" si="0"/>
        <v/>
      </c>
      <c r="K46" s="92" t="str">
        <f t="shared" ca="1" si="1"/>
        <v/>
      </c>
      <c r="L46" s="206"/>
      <c r="M46" s="243"/>
    </row>
    <row r="47" spans="2:13" ht="24.95" customHeight="1" x14ac:dyDescent="0.2">
      <c r="B47" s="240">
        <v>40</v>
      </c>
      <c r="C47" s="241" t="str">
        <f>IF(CadFun!D47="","",CadFun!D47)</f>
        <v/>
      </c>
      <c r="D47" s="92" t="str">
        <f>IF($C47="","",IFERROR(INDEX(tbFuncionarios[],MATCH($C47,tbFuncionarios[Nome],0),2),""))</f>
        <v/>
      </c>
      <c r="E47" s="92" t="str">
        <f>IF($C47="","",IFERROR(INDEX(tbFuncionarios[],MATCH($C47,tbFuncionarios[Nome],0),23),""))</f>
        <v/>
      </c>
      <c r="F47" s="220"/>
      <c r="G47" s="242" t="str">
        <f t="array" ref="G47">IF($C47="","",IFERROR(INDEX(tbLanAso[],MATCH(LARGE(IF(tbLanAso[Nome]=$C47,tbLanAso[Data do Exame]),1),tbLanAso[Data do Exame],0),5),""))</f>
        <v/>
      </c>
      <c r="H47" s="221" t="str">
        <f t="array" ref="H47">IF($C47="","",IFERROR(INDEX(tbLanAso[],MATCH(LARGE(IF(tbLanAso[Nome]=$C47,tbLanAso[Data do Exame]),1),tbLanAso[Data do Exame],0),3),""))</f>
        <v/>
      </c>
      <c r="I47" s="221" t="str">
        <f t="array" ref="I47">IF($C47="","",IFERROR(INDEX(tbLanAso[],MATCH(LARGE(IF(tbLanAso[Nome]=$C47,tbLanAso[Data do Exame]),1),tbLanAso[Data do Exame],0),4),""))</f>
        <v/>
      </c>
      <c r="J47" s="92" t="str">
        <f t="shared" ca="1" si="0"/>
        <v/>
      </c>
      <c r="K47" s="92" t="str">
        <f t="shared" ca="1" si="1"/>
        <v/>
      </c>
      <c r="L47" s="206"/>
      <c r="M47" s="243"/>
    </row>
    <row r="48" spans="2:13" ht="24.95" customHeight="1" x14ac:dyDescent="0.2">
      <c r="B48" s="240">
        <v>41</v>
      </c>
      <c r="C48" s="241" t="str">
        <f>IF(CadFun!D48="","",CadFun!D48)</f>
        <v/>
      </c>
      <c r="D48" s="92" t="str">
        <f>IF($C48="","",IFERROR(INDEX(tbFuncionarios[],MATCH($C48,tbFuncionarios[Nome],0),2),""))</f>
        <v/>
      </c>
      <c r="E48" s="92" t="str">
        <f>IF($C48="","",IFERROR(INDEX(tbFuncionarios[],MATCH($C48,tbFuncionarios[Nome],0),23),""))</f>
        <v/>
      </c>
      <c r="F48" s="220"/>
      <c r="G48" s="242" t="str">
        <f t="array" ref="G48">IF($C48="","",IFERROR(INDEX(tbLanAso[],MATCH(LARGE(IF(tbLanAso[Nome]=$C48,tbLanAso[Data do Exame]),1),tbLanAso[Data do Exame],0),5),""))</f>
        <v/>
      </c>
      <c r="H48" s="221" t="str">
        <f t="array" ref="H48">IF($C48="","",IFERROR(INDEX(tbLanAso[],MATCH(LARGE(IF(tbLanAso[Nome]=$C48,tbLanAso[Data do Exame]),1),tbLanAso[Data do Exame],0),3),""))</f>
        <v/>
      </c>
      <c r="I48" s="221" t="str">
        <f t="array" ref="I48">IF($C48="","",IFERROR(INDEX(tbLanAso[],MATCH(LARGE(IF(tbLanAso[Nome]=$C48,tbLanAso[Data do Exame]),1),tbLanAso[Data do Exame],0),4),""))</f>
        <v/>
      </c>
      <c r="J48" s="92" t="str">
        <f t="shared" ca="1" si="0"/>
        <v/>
      </c>
      <c r="K48" s="92" t="str">
        <f t="shared" ca="1" si="1"/>
        <v/>
      </c>
      <c r="L48" s="206"/>
      <c r="M48" s="243"/>
    </row>
    <row r="49" spans="2:13" ht="24.95" customHeight="1" x14ac:dyDescent="0.2">
      <c r="B49" s="240">
        <v>42</v>
      </c>
      <c r="C49" s="241" t="str">
        <f>IF(CadFun!D49="","",CadFun!D49)</f>
        <v/>
      </c>
      <c r="D49" s="92" t="str">
        <f>IF($C49="","",IFERROR(INDEX(tbFuncionarios[],MATCH($C49,tbFuncionarios[Nome],0),2),""))</f>
        <v/>
      </c>
      <c r="E49" s="92" t="str">
        <f>IF($C49="","",IFERROR(INDEX(tbFuncionarios[],MATCH($C49,tbFuncionarios[Nome],0),23),""))</f>
        <v/>
      </c>
      <c r="F49" s="220"/>
      <c r="G49" s="242" t="str">
        <f t="array" ref="G49">IF($C49="","",IFERROR(INDEX(tbLanAso[],MATCH(LARGE(IF(tbLanAso[Nome]=$C49,tbLanAso[Data do Exame]),1),tbLanAso[Data do Exame],0),5),""))</f>
        <v/>
      </c>
      <c r="H49" s="221" t="str">
        <f t="array" ref="H49">IF($C49="","",IFERROR(INDEX(tbLanAso[],MATCH(LARGE(IF(tbLanAso[Nome]=$C49,tbLanAso[Data do Exame]),1),tbLanAso[Data do Exame],0),3),""))</f>
        <v/>
      </c>
      <c r="I49" s="221" t="str">
        <f t="array" ref="I49">IF($C49="","",IFERROR(INDEX(tbLanAso[],MATCH(LARGE(IF(tbLanAso[Nome]=$C49,tbLanAso[Data do Exame]),1),tbLanAso[Data do Exame],0),4),""))</f>
        <v/>
      </c>
      <c r="J49" s="92" t="str">
        <f t="shared" ca="1" si="0"/>
        <v/>
      </c>
      <c r="K49" s="92" t="str">
        <f t="shared" ca="1" si="1"/>
        <v/>
      </c>
      <c r="L49" s="206"/>
      <c r="M49" s="243"/>
    </row>
    <row r="50" spans="2:13" ht="24.95" customHeight="1" x14ac:dyDescent="0.2">
      <c r="B50" s="240">
        <v>43</v>
      </c>
      <c r="C50" s="241" t="str">
        <f>IF(CadFun!D50="","",CadFun!D50)</f>
        <v/>
      </c>
      <c r="D50" s="92" t="str">
        <f>IF($C50="","",IFERROR(INDEX(tbFuncionarios[],MATCH($C50,tbFuncionarios[Nome],0),2),""))</f>
        <v/>
      </c>
      <c r="E50" s="92" t="str">
        <f>IF($C50="","",IFERROR(INDEX(tbFuncionarios[],MATCH($C50,tbFuncionarios[Nome],0),23),""))</f>
        <v/>
      </c>
      <c r="F50" s="220"/>
      <c r="G50" s="242" t="str">
        <f t="array" ref="G50">IF($C50="","",IFERROR(INDEX(tbLanAso[],MATCH(LARGE(IF(tbLanAso[Nome]=$C50,tbLanAso[Data do Exame]),1),tbLanAso[Data do Exame],0),5),""))</f>
        <v/>
      </c>
      <c r="H50" s="221" t="str">
        <f t="array" ref="H50">IF($C50="","",IFERROR(INDEX(tbLanAso[],MATCH(LARGE(IF(tbLanAso[Nome]=$C50,tbLanAso[Data do Exame]),1),tbLanAso[Data do Exame],0),3),""))</f>
        <v/>
      </c>
      <c r="I50" s="221" t="str">
        <f t="array" ref="I50">IF($C50="","",IFERROR(INDEX(tbLanAso[],MATCH(LARGE(IF(tbLanAso[Nome]=$C50,tbLanAso[Data do Exame]),1),tbLanAso[Data do Exame],0),4),""))</f>
        <v/>
      </c>
      <c r="J50" s="92" t="str">
        <f t="shared" ca="1" si="0"/>
        <v/>
      </c>
      <c r="K50" s="92" t="str">
        <f t="shared" ca="1" si="1"/>
        <v/>
      </c>
      <c r="L50" s="206"/>
      <c r="M50" s="243"/>
    </row>
    <row r="51" spans="2:13" ht="24.95" customHeight="1" x14ac:dyDescent="0.2">
      <c r="B51" s="240">
        <v>44</v>
      </c>
      <c r="C51" s="241" t="str">
        <f>IF(CadFun!D51="","",CadFun!D51)</f>
        <v/>
      </c>
      <c r="D51" s="92" t="str">
        <f>IF($C51="","",IFERROR(INDEX(tbFuncionarios[],MATCH($C51,tbFuncionarios[Nome],0),2),""))</f>
        <v/>
      </c>
      <c r="E51" s="92" t="str">
        <f>IF($C51="","",IFERROR(INDEX(tbFuncionarios[],MATCH($C51,tbFuncionarios[Nome],0),23),""))</f>
        <v/>
      </c>
      <c r="F51" s="220"/>
      <c r="G51" s="242" t="str">
        <f t="array" ref="G51">IF($C51="","",IFERROR(INDEX(tbLanAso[],MATCH(LARGE(IF(tbLanAso[Nome]=$C51,tbLanAso[Data do Exame]),1),tbLanAso[Data do Exame],0),5),""))</f>
        <v/>
      </c>
      <c r="H51" s="221" t="str">
        <f t="array" ref="H51">IF($C51="","",IFERROR(INDEX(tbLanAso[],MATCH(LARGE(IF(tbLanAso[Nome]=$C51,tbLanAso[Data do Exame]),1),tbLanAso[Data do Exame],0),3),""))</f>
        <v/>
      </c>
      <c r="I51" s="221" t="str">
        <f t="array" ref="I51">IF($C51="","",IFERROR(INDEX(tbLanAso[],MATCH(LARGE(IF(tbLanAso[Nome]=$C51,tbLanAso[Data do Exame]),1),tbLanAso[Data do Exame],0),4),""))</f>
        <v/>
      </c>
      <c r="J51" s="92" t="str">
        <f t="shared" ca="1" si="0"/>
        <v/>
      </c>
      <c r="K51" s="92" t="str">
        <f t="shared" ca="1" si="1"/>
        <v/>
      </c>
      <c r="L51" s="206"/>
      <c r="M51" s="243"/>
    </row>
    <row r="52" spans="2:13" ht="24.95" customHeight="1" x14ac:dyDescent="0.2">
      <c r="B52" s="240">
        <v>45</v>
      </c>
      <c r="C52" s="241" t="str">
        <f>IF(CadFun!D52="","",CadFun!D52)</f>
        <v/>
      </c>
      <c r="D52" s="92" t="str">
        <f>IF($C52="","",IFERROR(INDEX(tbFuncionarios[],MATCH($C52,tbFuncionarios[Nome],0),2),""))</f>
        <v/>
      </c>
      <c r="E52" s="92" t="str">
        <f>IF($C52="","",IFERROR(INDEX(tbFuncionarios[],MATCH($C52,tbFuncionarios[Nome],0),23),""))</f>
        <v/>
      </c>
      <c r="F52" s="220"/>
      <c r="G52" s="242" t="str">
        <f t="array" ref="G52">IF($C52="","",IFERROR(INDEX(tbLanAso[],MATCH(LARGE(IF(tbLanAso[Nome]=$C52,tbLanAso[Data do Exame]),1),tbLanAso[Data do Exame],0),5),""))</f>
        <v/>
      </c>
      <c r="H52" s="221" t="str">
        <f t="array" ref="H52">IF($C52="","",IFERROR(INDEX(tbLanAso[],MATCH(LARGE(IF(tbLanAso[Nome]=$C52,tbLanAso[Data do Exame]),1),tbLanAso[Data do Exame],0),3),""))</f>
        <v/>
      </c>
      <c r="I52" s="221" t="str">
        <f t="array" ref="I52">IF($C52="","",IFERROR(INDEX(tbLanAso[],MATCH(LARGE(IF(tbLanAso[Nome]=$C52,tbLanAso[Data do Exame]),1),tbLanAso[Data do Exame],0),4),""))</f>
        <v/>
      </c>
      <c r="J52" s="92" t="str">
        <f t="shared" ca="1" si="0"/>
        <v/>
      </c>
      <c r="K52" s="92" t="str">
        <f t="shared" ca="1" si="1"/>
        <v/>
      </c>
      <c r="L52" s="206"/>
      <c r="M52" s="243"/>
    </row>
    <row r="53" spans="2:13" ht="24.95" customHeight="1" x14ac:dyDescent="0.2">
      <c r="B53" s="240">
        <v>46</v>
      </c>
      <c r="C53" s="241" t="str">
        <f>IF(CadFun!D53="","",CadFun!D53)</f>
        <v/>
      </c>
      <c r="D53" s="92" t="str">
        <f>IF($C53="","",IFERROR(INDEX(tbFuncionarios[],MATCH($C53,tbFuncionarios[Nome],0),2),""))</f>
        <v/>
      </c>
      <c r="E53" s="92" t="str">
        <f>IF($C53="","",IFERROR(INDEX(tbFuncionarios[],MATCH($C53,tbFuncionarios[Nome],0),23),""))</f>
        <v/>
      </c>
      <c r="F53" s="220"/>
      <c r="G53" s="242" t="str">
        <f t="array" ref="G53">IF($C53="","",IFERROR(INDEX(tbLanAso[],MATCH(LARGE(IF(tbLanAso[Nome]=$C53,tbLanAso[Data do Exame]),1),tbLanAso[Data do Exame],0),5),""))</f>
        <v/>
      </c>
      <c r="H53" s="221" t="str">
        <f t="array" ref="H53">IF($C53="","",IFERROR(INDEX(tbLanAso[],MATCH(LARGE(IF(tbLanAso[Nome]=$C53,tbLanAso[Data do Exame]),1),tbLanAso[Data do Exame],0),3),""))</f>
        <v/>
      </c>
      <c r="I53" s="221" t="str">
        <f t="array" ref="I53">IF($C53="","",IFERROR(INDEX(tbLanAso[],MATCH(LARGE(IF(tbLanAso[Nome]=$C53,tbLanAso[Data do Exame]),1),tbLanAso[Data do Exame],0),4),""))</f>
        <v/>
      </c>
      <c r="J53" s="92" t="str">
        <f t="shared" ca="1" si="0"/>
        <v/>
      </c>
      <c r="K53" s="92" t="str">
        <f t="shared" ca="1" si="1"/>
        <v/>
      </c>
      <c r="L53" s="206"/>
      <c r="M53" s="243"/>
    </row>
    <row r="54" spans="2:13" ht="24.95" customHeight="1" x14ac:dyDescent="0.2">
      <c r="B54" s="240">
        <v>47</v>
      </c>
      <c r="C54" s="241" t="str">
        <f>IF(CadFun!D54="","",CadFun!D54)</f>
        <v/>
      </c>
      <c r="D54" s="92" t="str">
        <f>IF($C54="","",IFERROR(INDEX(tbFuncionarios[],MATCH($C54,tbFuncionarios[Nome],0),2),""))</f>
        <v/>
      </c>
      <c r="E54" s="92" t="str">
        <f>IF($C54="","",IFERROR(INDEX(tbFuncionarios[],MATCH($C54,tbFuncionarios[Nome],0),23),""))</f>
        <v/>
      </c>
      <c r="F54" s="220"/>
      <c r="G54" s="242" t="str">
        <f t="array" ref="G54">IF($C54="","",IFERROR(INDEX(tbLanAso[],MATCH(LARGE(IF(tbLanAso[Nome]=$C54,tbLanAso[Data do Exame]),1),tbLanAso[Data do Exame],0),5),""))</f>
        <v/>
      </c>
      <c r="H54" s="221" t="str">
        <f t="array" ref="H54">IF($C54="","",IFERROR(INDEX(tbLanAso[],MATCH(LARGE(IF(tbLanAso[Nome]=$C54,tbLanAso[Data do Exame]),1),tbLanAso[Data do Exame],0),3),""))</f>
        <v/>
      </c>
      <c r="I54" s="221" t="str">
        <f t="array" ref="I54">IF($C54="","",IFERROR(INDEX(tbLanAso[],MATCH(LARGE(IF(tbLanAso[Nome]=$C54,tbLanAso[Data do Exame]),1),tbLanAso[Data do Exame],0),4),""))</f>
        <v/>
      </c>
      <c r="J54" s="92" t="str">
        <f t="shared" ca="1" si="0"/>
        <v/>
      </c>
      <c r="K54" s="92" t="str">
        <f t="shared" ca="1" si="1"/>
        <v/>
      </c>
      <c r="L54" s="206"/>
      <c r="M54" s="243"/>
    </row>
    <row r="55" spans="2:13" ht="24.95" customHeight="1" x14ac:dyDescent="0.2">
      <c r="B55" s="240">
        <v>48</v>
      </c>
      <c r="C55" s="241" t="str">
        <f>IF(CadFun!D55="","",CadFun!D55)</f>
        <v/>
      </c>
      <c r="D55" s="92" t="str">
        <f>IF($C55="","",IFERROR(INDEX(tbFuncionarios[],MATCH($C55,tbFuncionarios[Nome],0),2),""))</f>
        <v/>
      </c>
      <c r="E55" s="92" t="str">
        <f>IF($C55="","",IFERROR(INDEX(tbFuncionarios[],MATCH($C55,tbFuncionarios[Nome],0),23),""))</f>
        <v/>
      </c>
      <c r="F55" s="220"/>
      <c r="G55" s="242" t="str">
        <f t="array" ref="G55">IF($C55="","",IFERROR(INDEX(tbLanAso[],MATCH(LARGE(IF(tbLanAso[Nome]=$C55,tbLanAso[Data do Exame]),1),tbLanAso[Data do Exame],0),5),""))</f>
        <v/>
      </c>
      <c r="H55" s="221" t="str">
        <f t="array" ref="H55">IF($C55="","",IFERROR(INDEX(tbLanAso[],MATCH(LARGE(IF(tbLanAso[Nome]=$C55,tbLanAso[Data do Exame]),1),tbLanAso[Data do Exame],0),3),""))</f>
        <v/>
      </c>
      <c r="I55" s="221" t="str">
        <f t="array" ref="I55">IF($C55="","",IFERROR(INDEX(tbLanAso[],MATCH(LARGE(IF(tbLanAso[Nome]=$C55,tbLanAso[Data do Exame]),1),tbLanAso[Data do Exame],0),4),""))</f>
        <v/>
      </c>
      <c r="J55" s="92" t="str">
        <f t="shared" ca="1" si="0"/>
        <v/>
      </c>
      <c r="K55" s="92" t="str">
        <f t="shared" ca="1" si="1"/>
        <v/>
      </c>
      <c r="L55" s="206"/>
      <c r="M55" s="243"/>
    </row>
    <row r="56" spans="2:13" ht="24.95" customHeight="1" x14ac:dyDescent="0.2">
      <c r="B56" s="240">
        <v>49</v>
      </c>
      <c r="C56" s="241" t="str">
        <f>IF(CadFun!D56="","",CadFun!D56)</f>
        <v/>
      </c>
      <c r="D56" s="92" t="str">
        <f>IF($C56="","",IFERROR(INDEX(tbFuncionarios[],MATCH($C56,tbFuncionarios[Nome],0),2),""))</f>
        <v/>
      </c>
      <c r="E56" s="92" t="str">
        <f>IF($C56="","",IFERROR(INDEX(tbFuncionarios[],MATCH($C56,tbFuncionarios[Nome],0),23),""))</f>
        <v/>
      </c>
      <c r="F56" s="220"/>
      <c r="G56" s="242" t="str">
        <f t="array" ref="G56">IF($C56="","",IFERROR(INDEX(tbLanAso[],MATCH(LARGE(IF(tbLanAso[Nome]=$C56,tbLanAso[Data do Exame]),1),tbLanAso[Data do Exame],0),5),""))</f>
        <v/>
      </c>
      <c r="H56" s="221" t="str">
        <f t="array" ref="H56">IF($C56="","",IFERROR(INDEX(tbLanAso[],MATCH(LARGE(IF(tbLanAso[Nome]=$C56,tbLanAso[Data do Exame]),1),tbLanAso[Data do Exame],0),3),""))</f>
        <v/>
      </c>
      <c r="I56" s="221" t="str">
        <f t="array" ref="I56">IF($C56="","",IFERROR(INDEX(tbLanAso[],MATCH(LARGE(IF(tbLanAso[Nome]=$C56,tbLanAso[Data do Exame]),1),tbLanAso[Data do Exame],0),4),""))</f>
        <v/>
      </c>
      <c r="J56" s="92" t="str">
        <f t="shared" ca="1" si="0"/>
        <v/>
      </c>
      <c r="K56" s="92" t="str">
        <f t="shared" ca="1" si="1"/>
        <v/>
      </c>
      <c r="L56" s="206"/>
      <c r="M56" s="243"/>
    </row>
    <row r="57" spans="2:13" ht="24.95" customHeight="1" x14ac:dyDescent="0.2">
      <c r="B57" s="240">
        <v>50</v>
      </c>
      <c r="C57" s="241" t="str">
        <f>IF(CadFun!D57="","",CadFun!D57)</f>
        <v/>
      </c>
      <c r="D57" s="92" t="str">
        <f>IF($C57="","",IFERROR(INDEX(tbFuncionarios[],MATCH($C57,tbFuncionarios[Nome],0),2),""))</f>
        <v/>
      </c>
      <c r="E57" s="92" t="str">
        <f>IF($C57="","",IFERROR(INDEX(tbFuncionarios[],MATCH($C57,tbFuncionarios[Nome],0),23),""))</f>
        <v/>
      </c>
      <c r="F57" s="220"/>
      <c r="G57" s="242" t="str">
        <f t="array" ref="G57">IF($C57="","",IFERROR(INDEX(tbLanAso[],MATCH(LARGE(IF(tbLanAso[Nome]=$C57,tbLanAso[Data do Exame]),1),tbLanAso[Data do Exame],0),5),""))</f>
        <v/>
      </c>
      <c r="H57" s="221" t="str">
        <f t="array" ref="H57">IF($C57="","",IFERROR(INDEX(tbLanAso[],MATCH(LARGE(IF(tbLanAso[Nome]=$C57,tbLanAso[Data do Exame]),1),tbLanAso[Data do Exame],0),3),""))</f>
        <v/>
      </c>
      <c r="I57" s="221" t="str">
        <f t="array" ref="I57">IF($C57="","",IFERROR(INDEX(tbLanAso[],MATCH(LARGE(IF(tbLanAso[Nome]=$C57,tbLanAso[Data do Exame]),1),tbLanAso[Data do Exame],0),4),""))</f>
        <v/>
      </c>
      <c r="J57" s="92" t="str">
        <f t="shared" ca="1" si="0"/>
        <v/>
      </c>
      <c r="K57" s="92" t="str">
        <f t="shared" ca="1" si="1"/>
        <v/>
      </c>
      <c r="L57" s="206"/>
      <c r="M57" s="243"/>
    </row>
    <row r="58" spans="2:13" ht="24.95" customHeight="1" x14ac:dyDescent="0.2">
      <c r="B58" s="240">
        <v>51</v>
      </c>
      <c r="C58" s="241" t="str">
        <f>IF(CadFun!D58="","",CadFun!D58)</f>
        <v/>
      </c>
      <c r="D58" s="92" t="str">
        <f>IF($C58="","",IFERROR(INDEX(tbFuncionarios[],MATCH($C58,tbFuncionarios[Nome],0),2),""))</f>
        <v/>
      </c>
      <c r="E58" s="92" t="str">
        <f>IF($C58="","",IFERROR(INDEX(tbFuncionarios[],MATCH($C58,tbFuncionarios[Nome],0),23),""))</f>
        <v/>
      </c>
      <c r="F58" s="220"/>
      <c r="G58" s="242" t="str">
        <f t="array" ref="G58">IF($C58="","",IFERROR(INDEX(tbLanAso[],MATCH(LARGE(IF(tbLanAso[Nome]=$C58,tbLanAso[Data do Exame]),1),tbLanAso[Data do Exame],0),5),""))</f>
        <v/>
      </c>
      <c r="H58" s="221" t="str">
        <f t="array" ref="H58">IF($C58="","",IFERROR(INDEX(tbLanAso[],MATCH(LARGE(IF(tbLanAso[Nome]=$C58,tbLanAso[Data do Exame]),1),tbLanAso[Data do Exame],0),3),""))</f>
        <v/>
      </c>
      <c r="I58" s="221" t="str">
        <f t="array" ref="I58">IF($C58="","",IFERROR(INDEX(tbLanAso[],MATCH(LARGE(IF(tbLanAso[Nome]=$C58,tbLanAso[Data do Exame]),1),tbLanAso[Data do Exame],0),4),""))</f>
        <v/>
      </c>
      <c r="J58" s="92" t="str">
        <f t="shared" ca="1" si="0"/>
        <v/>
      </c>
      <c r="K58" s="92" t="str">
        <f t="shared" ca="1" si="1"/>
        <v/>
      </c>
      <c r="L58" s="206"/>
      <c r="M58" s="243"/>
    </row>
    <row r="59" spans="2:13" ht="24.95" customHeight="1" x14ac:dyDescent="0.2">
      <c r="B59" s="240">
        <v>52</v>
      </c>
      <c r="C59" s="241" t="str">
        <f>IF(CadFun!D59="","",CadFun!D59)</f>
        <v/>
      </c>
      <c r="D59" s="92" t="str">
        <f>IF($C59="","",IFERROR(INDEX(tbFuncionarios[],MATCH($C59,tbFuncionarios[Nome],0),2),""))</f>
        <v/>
      </c>
      <c r="E59" s="92" t="str">
        <f>IF($C59="","",IFERROR(INDEX(tbFuncionarios[],MATCH($C59,tbFuncionarios[Nome],0),23),""))</f>
        <v/>
      </c>
      <c r="F59" s="220"/>
      <c r="G59" s="242" t="str">
        <f t="array" ref="G59">IF($C59="","",IFERROR(INDEX(tbLanAso[],MATCH(LARGE(IF(tbLanAso[Nome]=$C59,tbLanAso[Data do Exame]),1),tbLanAso[Data do Exame],0),5),""))</f>
        <v/>
      </c>
      <c r="H59" s="221" t="str">
        <f t="array" ref="H59">IF($C59="","",IFERROR(INDEX(tbLanAso[],MATCH(LARGE(IF(tbLanAso[Nome]=$C59,tbLanAso[Data do Exame]),1),tbLanAso[Data do Exame],0),3),""))</f>
        <v/>
      </c>
      <c r="I59" s="221" t="str">
        <f t="array" ref="I59">IF($C59="","",IFERROR(INDEX(tbLanAso[],MATCH(LARGE(IF(tbLanAso[Nome]=$C59,tbLanAso[Data do Exame]),1),tbLanAso[Data do Exame],0),4),""))</f>
        <v/>
      </c>
      <c r="J59" s="92" t="str">
        <f t="shared" ca="1" si="0"/>
        <v/>
      </c>
      <c r="K59" s="92" t="str">
        <f t="shared" ca="1" si="1"/>
        <v/>
      </c>
      <c r="L59" s="206"/>
      <c r="M59" s="243"/>
    </row>
    <row r="60" spans="2:13" ht="24.95" customHeight="1" x14ac:dyDescent="0.2">
      <c r="B60" s="240">
        <v>53</v>
      </c>
      <c r="C60" s="241" t="str">
        <f>IF(CadFun!D60="","",CadFun!D60)</f>
        <v/>
      </c>
      <c r="D60" s="92" t="str">
        <f>IF($C60="","",IFERROR(INDEX(tbFuncionarios[],MATCH($C60,tbFuncionarios[Nome],0),2),""))</f>
        <v/>
      </c>
      <c r="E60" s="92" t="str">
        <f>IF($C60="","",IFERROR(INDEX(tbFuncionarios[],MATCH($C60,tbFuncionarios[Nome],0),23),""))</f>
        <v/>
      </c>
      <c r="F60" s="220"/>
      <c r="G60" s="242" t="str">
        <f t="array" ref="G60">IF($C60="","",IFERROR(INDEX(tbLanAso[],MATCH(LARGE(IF(tbLanAso[Nome]=$C60,tbLanAso[Data do Exame]),1),tbLanAso[Data do Exame],0),5),""))</f>
        <v/>
      </c>
      <c r="H60" s="221" t="str">
        <f t="array" ref="H60">IF($C60="","",IFERROR(INDEX(tbLanAso[],MATCH(LARGE(IF(tbLanAso[Nome]=$C60,tbLanAso[Data do Exame]),1),tbLanAso[Data do Exame],0),3),""))</f>
        <v/>
      </c>
      <c r="I60" s="221" t="str">
        <f t="array" ref="I60">IF($C60="","",IFERROR(INDEX(tbLanAso[],MATCH(LARGE(IF(tbLanAso[Nome]=$C60,tbLanAso[Data do Exame]),1),tbLanAso[Data do Exame],0),4),""))</f>
        <v/>
      </c>
      <c r="J60" s="92" t="str">
        <f t="shared" ca="1" si="0"/>
        <v/>
      </c>
      <c r="K60" s="92" t="str">
        <f t="shared" ca="1" si="1"/>
        <v/>
      </c>
      <c r="L60" s="206"/>
      <c r="M60" s="243"/>
    </row>
    <row r="61" spans="2:13" ht="24.95" customHeight="1" x14ac:dyDescent="0.2">
      <c r="B61" s="240">
        <v>54</v>
      </c>
      <c r="C61" s="241" t="str">
        <f>IF(CadFun!D61="","",CadFun!D61)</f>
        <v/>
      </c>
      <c r="D61" s="92" t="str">
        <f>IF($C61="","",IFERROR(INDEX(tbFuncionarios[],MATCH($C61,tbFuncionarios[Nome],0),2),""))</f>
        <v/>
      </c>
      <c r="E61" s="92" t="str">
        <f>IF($C61="","",IFERROR(INDEX(tbFuncionarios[],MATCH($C61,tbFuncionarios[Nome],0),23),""))</f>
        <v/>
      </c>
      <c r="F61" s="220"/>
      <c r="G61" s="242" t="str">
        <f t="array" ref="G61">IF($C61="","",IFERROR(INDEX(tbLanAso[],MATCH(LARGE(IF(tbLanAso[Nome]=$C61,tbLanAso[Data do Exame]),1),tbLanAso[Data do Exame],0),5),""))</f>
        <v/>
      </c>
      <c r="H61" s="221" t="str">
        <f t="array" ref="H61">IF($C61="","",IFERROR(INDEX(tbLanAso[],MATCH(LARGE(IF(tbLanAso[Nome]=$C61,tbLanAso[Data do Exame]),1),tbLanAso[Data do Exame],0),3),""))</f>
        <v/>
      </c>
      <c r="I61" s="221" t="str">
        <f t="array" ref="I61">IF($C61="","",IFERROR(INDEX(tbLanAso[],MATCH(LARGE(IF(tbLanAso[Nome]=$C61,tbLanAso[Data do Exame]),1),tbLanAso[Data do Exame],0),4),""))</f>
        <v/>
      </c>
      <c r="J61" s="92" t="str">
        <f t="shared" ca="1" si="0"/>
        <v/>
      </c>
      <c r="K61" s="92" t="str">
        <f t="shared" ca="1" si="1"/>
        <v/>
      </c>
      <c r="L61" s="206"/>
      <c r="M61" s="243"/>
    </row>
    <row r="62" spans="2:13" ht="24.95" customHeight="1" x14ac:dyDescent="0.2">
      <c r="B62" s="240">
        <v>55</v>
      </c>
      <c r="C62" s="241" t="str">
        <f>IF(CadFun!D62="","",CadFun!D62)</f>
        <v/>
      </c>
      <c r="D62" s="92" t="str">
        <f>IF($C62="","",IFERROR(INDEX(tbFuncionarios[],MATCH($C62,tbFuncionarios[Nome],0),2),""))</f>
        <v/>
      </c>
      <c r="E62" s="92" t="str">
        <f>IF($C62="","",IFERROR(INDEX(tbFuncionarios[],MATCH($C62,tbFuncionarios[Nome],0),23),""))</f>
        <v/>
      </c>
      <c r="F62" s="220"/>
      <c r="G62" s="242" t="str">
        <f t="array" ref="G62">IF($C62="","",IFERROR(INDEX(tbLanAso[],MATCH(LARGE(IF(tbLanAso[Nome]=$C62,tbLanAso[Data do Exame]),1),tbLanAso[Data do Exame],0),5),""))</f>
        <v/>
      </c>
      <c r="H62" s="221" t="str">
        <f t="array" ref="H62">IF($C62="","",IFERROR(INDEX(tbLanAso[],MATCH(LARGE(IF(tbLanAso[Nome]=$C62,tbLanAso[Data do Exame]),1),tbLanAso[Data do Exame],0),3),""))</f>
        <v/>
      </c>
      <c r="I62" s="221" t="str">
        <f t="array" ref="I62">IF($C62="","",IFERROR(INDEX(tbLanAso[],MATCH(LARGE(IF(tbLanAso[Nome]=$C62,tbLanAso[Data do Exame]),1),tbLanAso[Data do Exame],0),4),""))</f>
        <v/>
      </c>
      <c r="J62" s="92" t="str">
        <f t="shared" ca="1" si="0"/>
        <v/>
      </c>
      <c r="K62" s="92" t="str">
        <f t="shared" ca="1" si="1"/>
        <v/>
      </c>
      <c r="L62" s="206"/>
      <c r="M62" s="243"/>
    </row>
    <row r="63" spans="2:13" ht="24.95" customHeight="1" x14ac:dyDescent="0.2">
      <c r="B63" s="240">
        <v>56</v>
      </c>
      <c r="C63" s="241" t="str">
        <f>IF(CadFun!D63="","",CadFun!D63)</f>
        <v/>
      </c>
      <c r="D63" s="92" t="str">
        <f>IF($C63="","",IFERROR(INDEX(tbFuncionarios[],MATCH($C63,tbFuncionarios[Nome],0),2),""))</f>
        <v/>
      </c>
      <c r="E63" s="92" t="str">
        <f>IF($C63="","",IFERROR(INDEX(tbFuncionarios[],MATCH($C63,tbFuncionarios[Nome],0),23),""))</f>
        <v/>
      </c>
      <c r="F63" s="220"/>
      <c r="G63" s="242" t="str">
        <f t="array" ref="G63">IF($C63="","",IFERROR(INDEX(tbLanAso[],MATCH(LARGE(IF(tbLanAso[Nome]=$C63,tbLanAso[Data do Exame]),1),tbLanAso[Data do Exame],0),5),""))</f>
        <v/>
      </c>
      <c r="H63" s="221" t="str">
        <f t="array" ref="H63">IF($C63="","",IFERROR(INDEX(tbLanAso[],MATCH(LARGE(IF(tbLanAso[Nome]=$C63,tbLanAso[Data do Exame]),1),tbLanAso[Data do Exame],0),3),""))</f>
        <v/>
      </c>
      <c r="I63" s="221" t="str">
        <f t="array" ref="I63">IF($C63="","",IFERROR(INDEX(tbLanAso[],MATCH(LARGE(IF(tbLanAso[Nome]=$C63,tbLanAso[Data do Exame]),1),tbLanAso[Data do Exame],0),4),""))</f>
        <v/>
      </c>
      <c r="J63" s="92" t="str">
        <f t="shared" ca="1" si="0"/>
        <v/>
      </c>
      <c r="K63" s="92" t="str">
        <f t="shared" ca="1" si="1"/>
        <v/>
      </c>
      <c r="L63" s="206"/>
      <c r="M63" s="243"/>
    </row>
    <row r="64" spans="2:13" ht="24.95" customHeight="1" x14ac:dyDescent="0.2">
      <c r="B64" s="240">
        <v>57</v>
      </c>
      <c r="C64" s="241" t="str">
        <f>IF(CadFun!D64="","",CadFun!D64)</f>
        <v/>
      </c>
      <c r="D64" s="92" t="str">
        <f>IF($C64="","",IFERROR(INDEX(tbFuncionarios[],MATCH($C64,tbFuncionarios[Nome],0),2),""))</f>
        <v/>
      </c>
      <c r="E64" s="92" t="str">
        <f>IF($C64="","",IFERROR(INDEX(tbFuncionarios[],MATCH($C64,tbFuncionarios[Nome],0),23),""))</f>
        <v/>
      </c>
      <c r="F64" s="220"/>
      <c r="G64" s="242" t="str">
        <f t="array" ref="G64">IF($C64="","",IFERROR(INDEX(tbLanAso[],MATCH(LARGE(IF(tbLanAso[Nome]=$C64,tbLanAso[Data do Exame]),1),tbLanAso[Data do Exame],0),5),""))</f>
        <v/>
      </c>
      <c r="H64" s="221" t="str">
        <f t="array" ref="H64">IF($C64="","",IFERROR(INDEX(tbLanAso[],MATCH(LARGE(IF(tbLanAso[Nome]=$C64,tbLanAso[Data do Exame]),1),tbLanAso[Data do Exame],0),3),""))</f>
        <v/>
      </c>
      <c r="I64" s="221" t="str">
        <f t="array" ref="I64">IF($C64="","",IFERROR(INDEX(tbLanAso[],MATCH(LARGE(IF(tbLanAso[Nome]=$C64,tbLanAso[Data do Exame]),1),tbLanAso[Data do Exame],0),4),""))</f>
        <v/>
      </c>
      <c r="J64" s="92" t="str">
        <f t="shared" ca="1" si="0"/>
        <v/>
      </c>
      <c r="K64" s="92" t="str">
        <f t="shared" ca="1" si="1"/>
        <v/>
      </c>
      <c r="L64" s="206"/>
      <c r="M64" s="243"/>
    </row>
    <row r="65" spans="2:13" ht="24.95" customHeight="1" x14ac:dyDescent="0.2">
      <c r="B65" s="240">
        <v>58</v>
      </c>
      <c r="C65" s="241" t="str">
        <f>IF(CadFun!D65="","",CadFun!D65)</f>
        <v/>
      </c>
      <c r="D65" s="92" t="str">
        <f>IF($C65="","",IFERROR(INDEX(tbFuncionarios[],MATCH($C65,tbFuncionarios[Nome],0),2),""))</f>
        <v/>
      </c>
      <c r="E65" s="92" t="str">
        <f>IF($C65="","",IFERROR(INDEX(tbFuncionarios[],MATCH($C65,tbFuncionarios[Nome],0),23),""))</f>
        <v/>
      </c>
      <c r="F65" s="220"/>
      <c r="G65" s="242" t="str">
        <f t="array" ref="G65">IF($C65="","",IFERROR(INDEX(tbLanAso[],MATCH(LARGE(IF(tbLanAso[Nome]=$C65,tbLanAso[Data do Exame]),1),tbLanAso[Data do Exame],0),5),""))</f>
        <v/>
      </c>
      <c r="H65" s="221" t="str">
        <f t="array" ref="H65">IF($C65="","",IFERROR(INDEX(tbLanAso[],MATCH(LARGE(IF(tbLanAso[Nome]=$C65,tbLanAso[Data do Exame]),1),tbLanAso[Data do Exame],0),3),""))</f>
        <v/>
      </c>
      <c r="I65" s="221" t="str">
        <f t="array" ref="I65">IF($C65="","",IFERROR(INDEX(tbLanAso[],MATCH(LARGE(IF(tbLanAso[Nome]=$C65,tbLanAso[Data do Exame]),1),tbLanAso[Data do Exame],0),4),""))</f>
        <v/>
      </c>
      <c r="J65" s="92" t="str">
        <f t="shared" ca="1" si="0"/>
        <v/>
      </c>
      <c r="K65" s="92" t="str">
        <f t="shared" ca="1" si="1"/>
        <v/>
      </c>
      <c r="L65" s="206"/>
      <c r="M65" s="243"/>
    </row>
    <row r="66" spans="2:13" ht="24.95" customHeight="1" x14ac:dyDescent="0.2">
      <c r="B66" s="240">
        <v>59</v>
      </c>
      <c r="C66" s="241" t="str">
        <f>IF(CadFun!D66="","",CadFun!D66)</f>
        <v/>
      </c>
      <c r="D66" s="92" t="str">
        <f>IF($C66="","",IFERROR(INDEX(tbFuncionarios[],MATCH($C66,tbFuncionarios[Nome],0),2),""))</f>
        <v/>
      </c>
      <c r="E66" s="92" t="str">
        <f>IF($C66="","",IFERROR(INDEX(tbFuncionarios[],MATCH($C66,tbFuncionarios[Nome],0),23),""))</f>
        <v/>
      </c>
      <c r="F66" s="220"/>
      <c r="G66" s="242" t="str">
        <f t="array" ref="G66">IF($C66="","",IFERROR(INDEX(tbLanAso[],MATCH(LARGE(IF(tbLanAso[Nome]=$C66,tbLanAso[Data do Exame]),1),tbLanAso[Data do Exame],0),5),""))</f>
        <v/>
      </c>
      <c r="H66" s="221" t="str">
        <f t="array" ref="H66">IF($C66="","",IFERROR(INDEX(tbLanAso[],MATCH(LARGE(IF(tbLanAso[Nome]=$C66,tbLanAso[Data do Exame]),1),tbLanAso[Data do Exame],0),3),""))</f>
        <v/>
      </c>
      <c r="I66" s="221" t="str">
        <f t="array" ref="I66">IF($C66="","",IFERROR(INDEX(tbLanAso[],MATCH(LARGE(IF(tbLanAso[Nome]=$C66,tbLanAso[Data do Exame]),1),tbLanAso[Data do Exame],0),4),""))</f>
        <v/>
      </c>
      <c r="J66" s="92" t="str">
        <f t="shared" ca="1" si="0"/>
        <v/>
      </c>
      <c r="K66" s="92" t="str">
        <f t="shared" ca="1" si="1"/>
        <v/>
      </c>
      <c r="L66" s="206"/>
      <c r="M66" s="243"/>
    </row>
    <row r="67" spans="2:13" ht="24.95" customHeight="1" x14ac:dyDescent="0.2">
      <c r="B67" s="240">
        <v>60</v>
      </c>
      <c r="C67" s="241" t="str">
        <f>IF(CadFun!D67="","",CadFun!D67)</f>
        <v/>
      </c>
      <c r="D67" s="92" t="str">
        <f>IF($C67="","",IFERROR(INDEX(tbFuncionarios[],MATCH($C67,tbFuncionarios[Nome],0),2),""))</f>
        <v/>
      </c>
      <c r="E67" s="92" t="str">
        <f>IF($C67="","",IFERROR(INDEX(tbFuncionarios[],MATCH($C67,tbFuncionarios[Nome],0),23),""))</f>
        <v/>
      </c>
      <c r="F67" s="220"/>
      <c r="G67" s="242" t="str">
        <f t="array" ref="G67">IF($C67="","",IFERROR(INDEX(tbLanAso[],MATCH(LARGE(IF(tbLanAso[Nome]=$C67,tbLanAso[Data do Exame]),1),tbLanAso[Data do Exame],0),5),""))</f>
        <v/>
      </c>
      <c r="H67" s="221" t="str">
        <f t="array" ref="H67">IF($C67="","",IFERROR(INDEX(tbLanAso[],MATCH(LARGE(IF(tbLanAso[Nome]=$C67,tbLanAso[Data do Exame]),1),tbLanAso[Data do Exame],0),3),""))</f>
        <v/>
      </c>
      <c r="I67" s="221" t="str">
        <f t="array" ref="I67">IF($C67="","",IFERROR(INDEX(tbLanAso[],MATCH(LARGE(IF(tbLanAso[Nome]=$C67,tbLanAso[Data do Exame]),1),tbLanAso[Data do Exame],0),4),""))</f>
        <v/>
      </c>
      <c r="J67" s="92" t="str">
        <f t="shared" ca="1" si="0"/>
        <v/>
      </c>
      <c r="K67" s="92" t="str">
        <f t="shared" ca="1" si="1"/>
        <v/>
      </c>
      <c r="L67" s="206"/>
      <c r="M67" s="243"/>
    </row>
    <row r="68" spans="2:13" ht="24.95" customHeight="1" x14ac:dyDescent="0.2">
      <c r="B68" s="240">
        <v>61</v>
      </c>
      <c r="C68" s="241" t="str">
        <f>IF(CadFun!D68="","",CadFun!D68)</f>
        <v/>
      </c>
      <c r="D68" s="92" t="str">
        <f>IF($C68="","",IFERROR(INDEX(tbFuncionarios[],MATCH($C68,tbFuncionarios[Nome],0),2),""))</f>
        <v/>
      </c>
      <c r="E68" s="92" t="str">
        <f>IF($C68="","",IFERROR(INDEX(tbFuncionarios[],MATCH($C68,tbFuncionarios[Nome],0),23),""))</f>
        <v/>
      </c>
      <c r="F68" s="220"/>
      <c r="G68" s="242" t="str">
        <f t="array" ref="G68">IF($C68="","",IFERROR(INDEX(tbLanAso[],MATCH(LARGE(IF(tbLanAso[Nome]=$C68,tbLanAso[Data do Exame]),1),tbLanAso[Data do Exame],0),5),""))</f>
        <v/>
      </c>
      <c r="H68" s="221" t="str">
        <f t="array" ref="H68">IF($C68="","",IFERROR(INDEX(tbLanAso[],MATCH(LARGE(IF(tbLanAso[Nome]=$C68,tbLanAso[Data do Exame]),1),tbLanAso[Data do Exame],0),3),""))</f>
        <v/>
      </c>
      <c r="I68" s="221" t="str">
        <f t="array" ref="I68">IF($C68="","",IFERROR(INDEX(tbLanAso[],MATCH(LARGE(IF(tbLanAso[Nome]=$C68,tbLanAso[Data do Exame]),1),tbLanAso[Data do Exame],0),4),""))</f>
        <v/>
      </c>
      <c r="J68" s="92" t="str">
        <f t="shared" ca="1" si="0"/>
        <v/>
      </c>
      <c r="K68" s="92" t="str">
        <f t="shared" ca="1" si="1"/>
        <v/>
      </c>
      <c r="L68" s="206"/>
      <c r="M68" s="243"/>
    </row>
    <row r="69" spans="2:13" ht="24.95" customHeight="1" x14ac:dyDescent="0.2">
      <c r="B69" s="240">
        <v>62</v>
      </c>
      <c r="C69" s="241" t="str">
        <f>IF(CadFun!D69="","",CadFun!D69)</f>
        <v/>
      </c>
      <c r="D69" s="92" t="str">
        <f>IF($C69="","",IFERROR(INDEX(tbFuncionarios[],MATCH($C69,tbFuncionarios[Nome],0),2),""))</f>
        <v/>
      </c>
      <c r="E69" s="92" t="str">
        <f>IF($C69="","",IFERROR(INDEX(tbFuncionarios[],MATCH($C69,tbFuncionarios[Nome],0),23),""))</f>
        <v/>
      </c>
      <c r="F69" s="220"/>
      <c r="G69" s="242" t="str">
        <f t="array" ref="G69">IF($C69="","",IFERROR(INDEX(tbLanAso[],MATCH(LARGE(IF(tbLanAso[Nome]=$C69,tbLanAso[Data do Exame]),1),tbLanAso[Data do Exame],0),5),""))</f>
        <v/>
      </c>
      <c r="H69" s="221" t="str">
        <f t="array" ref="H69">IF($C69="","",IFERROR(INDEX(tbLanAso[],MATCH(LARGE(IF(tbLanAso[Nome]=$C69,tbLanAso[Data do Exame]),1),tbLanAso[Data do Exame],0),3),""))</f>
        <v/>
      </c>
      <c r="I69" s="221" t="str">
        <f t="array" ref="I69">IF($C69="","",IFERROR(INDEX(tbLanAso[],MATCH(LARGE(IF(tbLanAso[Nome]=$C69,tbLanAso[Data do Exame]),1),tbLanAso[Data do Exame],0),4),""))</f>
        <v/>
      </c>
      <c r="J69" s="92" t="str">
        <f t="shared" ca="1" si="0"/>
        <v/>
      </c>
      <c r="K69" s="92" t="str">
        <f t="shared" ca="1" si="1"/>
        <v/>
      </c>
      <c r="L69" s="206"/>
      <c r="M69" s="243"/>
    </row>
    <row r="70" spans="2:13" ht="24.95" customHeight="1" x14ac:dyDescent="0.2">
      <c r="B70" s="240">
        <v>63</v>
      </c>
      <c r="C70" s="241" t="str">
        <f>IF(CadFun!D70="","",CadFun!D70)</f>
        <v/>
      </c>
      <c r="D70" s="92" t="str">
        <f>IF($C70="","",IFERROR(INDEX(tbFuncionarios[],MATCH($C70,tbFuncionarios[Nome],0),2),""))</f>
        <v/>
      </c>
      <c r="E70" s="92" t="str">
        <f>IF($C70="","",IFERROR(INDEX(tbFuncionarios[],MATCH($C70,tbFuncionarios[Nome],0),23),""))</f>
        <v/>
      </c>
      <c r="F70" s="220"/>
      <c r="G70" s="242" t="str">
        <f t="array" ref="G70">IF($C70="","",IFERROR(INDEX(tbLanAso[],MATCH(LARGE(IF(tbLanAso[Nome]=$C70,tbLanAso[Data do Exame]),1),tbLanAso[Data do Exame],0),5),""))</f>
        <v/>
      </c>
      <c r="H70" s="221" t="str">
        <f t="array" ref="H70">IF($C70="","",IFERROR(INDEX(tbLanAso[],MATCH(LARGE(IF(tbLanAso[Nome]=$C70,tbLanAso[Data do Exame]),1),tbLanAso[Data do Exame],0),3),""))</f>
        <v/>
      </c>
      <c r="I70" s="221" t="str">
        <f t="array" ref="I70">IF($C70="","",IFERROR(INDEX(tbLanAso[],MATCH(LARGE(IF(tbLanAso[Nome]=$C70,tbLanAso[Data do Exame]),1),tbLanAso[Data do Exame],0),4),""))</f>
        <v/>
      </c>
      <c r="J70" s="92" t="str">
        <f t="shared" ca="1" si="0"/>
        <v/>
      </c>
      <c r="K70" s="92" t="str">
        <f t="shared" ca="1" si="1"/>
        <v/>
      </c>
      <c r="L70" s="206"/>
      <c r="M70" s="243"/>
    </row>
    <row r="71" spans="2:13" ht="24.95" customHeight="1" x14ac:dyDescent="0.2">
      <c r="B71" s="240">
        <v>64</v>
      </c>
      <c r="C71" s="241" t="str">
        <f>IF(CadFun!D71="","",CadFun!D71)</f>
        <v/>
      </c>
      <c r="D71" s="92" t="str">
        <f>IF($C71="","",IFERROR(INDEX(tbFuncionarios[],MATCH($C71,tbFuncionarios[Nome],0),2),""))</f>
        <v/>
      </c>
      <c r="E71" s="92" t="str">
        <f>IF($C71="","",IFERROR(INDEX(tbFuncionarios[],MATCH($C71,tbFuncionarios[Nome],0),23),""))</f>
        <v/>
      </c>
      <c r="F71" s="220"/>
      <c r="G71" s="242" t="str">
        <f t="array" ref="G71">IF($C71="","",IFERROR(INDEX(tbLanAso[],MATCH(LARGE(IF(tbLanAso[Nome]=$C71,tbLanAso[Data do Exame]),1),tbLanAso[Data do Exame],0),5),""))</f>
        <v/>
      </c>
      <c r="H71" s="221" t="str">
        <f t="array" ref="H71">IF($C71="","",IFERROR(INDEX(tbLanAso[],MATCH(LARGE(IF(tbLanAso[Nome]=$C71,tbLanAso[Data do Exame]),1),tbLanAso[Data do Exame],0),3),""))</f>
        <v/>
      </c>
      <c r="I71" s="221" t="str">
        <f t="array" ref="I71">IF($C71="","",IFERROR(INDEX(tbLanAso[],MATCH(LARGE(IF(tbLanAso[Nome]=$C71,tbLanAso[Data do Exame]),1),tbLanAso[Data do Exame],0),4),""))</f>
        <v/>
      </c>
      <c r="J71" s="92" t="str">
        <f t="shared" ca="1" si="0"/>
        <v/>
      </c>
      <c r="K71" s="92" t="str">
        <f t="shared" ca="1" si="1"/>
        <v/>
      </c>
      <c r="L71" s="206"/>
      <c r="M71" s="243"/>
    </row>
    <row r="72" spans="2:13" ht="24.95" customHeight="1" x14ac:dyDescent="0.2">
      <c r="B72" s="240">
        <v>65</v>
      </c>
      <c r="C72" s="241" t="str">
        <f>IF(CadFun!D72="","",CadFun!D72)</f>
        <v/>
      </c>
      <c r="D72" s="92" t="str">
        <f>IF($C72="","",IFERROR(INDEX(tbFuncionarios[],MATCH($C72,tbFuncionarios[Nome],0),2),""))</f>
        <v/>
      </c>
      <c r="E72" s="92" t="str">
        <f>IF($C72="","",IFERROR(INDEX(tbFuncionarios[],MATCH($C72,tbFuncionarios[Nome],0),23),""))</f>
        <v/>
      </c>
      <c r="F72" s="220"/>
      <c r="G72" s="242" t="str">
        <f t="array" ref="G72">IF($C72="","",IFERROR(INDEX(tbLanAso[],MATCH(LARGE(IF(tbLanAso[Nome]=$C72,tbLanAso[Data do Exame]),1),tbLanAso[Data do Exame],0),5),""))</f>
        <v/>
      </c>
      <c r="H72" s="221" t="str">
        <f t="array" ref="H72">IF($C72="","",IFERROR(INDEX(tbLanAso[],MATCH(LARGE(IF(tbLanAso[Nome]=$C72,tbLanAso[Data do Exame]),1),tbLanAso[Data do Exame],0),3),""))</f>
        <v/>
      </c>
      <c r="I72" s="221" t="str">
        <f t="array" ref="I72">IF($C72="","",IFERROR(INDEX(tbLanAso[],MATCH(LARGE(IF(tbLanAso[Nome]=$C72,tbLanAso[Data do Exame]),1),tbLanAso[Data do Exame],0),4),""))</f>
        <v/>
      </c>
      <c r="J72" s="92" t="str">
        <f t="shared" ca="1" si="0"/>
        <v/>
      </c>
      <c r="K72" s="92" t="str">
        <f t="shared" ca="1" si="1"/>
        <v/>
      </c>
      <c r="L72" s="206"/>
      <c r="M72" s="243"/>
    </row>
    <row r="73" spans="2:13" ht="24.95" customHeight="1" x14ac:dyDescent="0.2">
      <c r="B73" s="240">
        <v>66</v>
      </c>
      <c r="C73" s="241" t="str">
        <f>IF(CadFun!D73="","",CadFun!D73)</f>
        <v/>
      </c>
      <c r="D73" s="92" t="str">
        <f>IF($C73="","",IFERROR(INDEX(tbFuncionarios[],MATCH($C73,tbFuncionarios[Nome],0),2),""))</f>
        <v/>
      </c>
      <c r="E73" s="92" t="str">
        <f>IF($C73="","",IFERROR(INDEX(tbFuncionarios[],MATCH($C73,tbFuncionarios[Nome],0),23),""))</f>
        <v/>
      </c>
      <c r="F73" s="220"/>
      <c r="G73" s="242" t="str">
        <f t="array" ref="G73">IF($C73="","",IFERROR(INDEX(tbLanAso[],MATCH(LARGE(IF(tbLanAso[Nome]=$C73,tbLanAso[Data do Exame]),1),tbLanAso[Data do Exame],0),5),""))</f>
        <v/>
      </c>
      <c r="H73" s="221" t="str">
        <f t="array" ref="H73">IF($C73="","",IFERROR(INDEX(tbLanAso[],MATCH(LARGE(IF(tbLanAso[Nome]=$C73,tbLanAso[Data do Exame]),1),tbLanAso[Data do Exame],0),3),""))</f>
        <v/>
      </c>
      <c r="I73" s="221" t="str">
        <f t="array" ref="I73">IF($C73="","",IFERROR(INDEX(tbLanAso[],MATCH(LARGE(IF(tbLanAso[Nome]=$C73,tbLanAso[Data do Exame]),1),tbLanAso[Data do Exame],0),4),""))</f>
        <v/>
      </c>
      <c r="J73" s="92" t="str">
        <f t="shared" ref="J73:J136" ca="1" si="2">IF(I73="","",IF((I73-TODAY())&gt;30,"No prazo",IF((I73-TODAY())&lt;1,"Vencido","Agendar")))</f>
        <v/>
      </c>
      <c r="K73" s="92" t="str">
        <f t="shared" ref="K73:K136" ca="1" si="3">IF(I73="","",(I73-TODAY())&amp;" dias")</f>
        <v/>
      </c>
      <c r="L73" s="206"/>
      <c r="M73" s="243"/>
    </row>
    <row r="74" spans="2:13" ht="24.95" customHeight="1" x14ac:dyDescent="0.2">
      <c r="B74" s="240">
        <v>67</v>
      </c>
      <c r="C74" s="241" t="str">
        <f>IF(CadFun!D74="","",CadFun!D74)</f>
        <v/>
      </c>
      <c r="D74" s="92" t="str">
        <f>IF($C74="","",IFERROR(INDEX(tbFuncionarios[],MATCH($C74,tbFuncionarios[Nome],0),2),""))</f>
        <v/>
      </c>
      <c r="E74" s="92" t="str">
        <f>IF($C74="","",IFERROR(INDEX(tbFuncionarios[],MATCH($C74,tbFuncionarios[Nome],0),23),""))</f>
        <v/>
      </c>
      <c r="F74" s="220"/>
      <c r="G74" s="242" t="str">
        <f t="array" ref="G74">IF($C74="","",IFERROR(INDEX(tbLanAso[],MATCH(LARGE(IF(tbLanAso[Nome]=$C74,tbLanAso[Data do Exame]),1),tbLanAso[Data do Exame],0),5),""))</f>
        <v/>
      </c>
      <c r="H74" s="221" t="str">
        <f t="array" ref="H74">IF($C74="","",IFERROR(INDEX(tbLanAso[],MATCH(LARGE(IF(tbLanAso[Nome]=$C74,tbLanAso[Data do Exame]),1),tbLanAso[Data do Exame],0),3),""))</f>
        <v/>
      </c>
      <c r="I74" s="221" t="str">
        <f t="array" ref="I74">IF($C74="","",IFERROR(INDEX(tbLanAso[],MATCH(LARGE(IF(tbLanAso[Nome]=$C74,tbLanAso[Data do Exame]),1),tbLanAso[Data do Exame],0),4),""))</f>
        <v/>
      </c>
      <c r="J74" s="92" t="str">
        <f t="shared" ca="1" si="2"/>
        <v/>
      </c>
      <c r="K74" s="92" t="str">
        <f t="shared" ca="1" si="3"/>
        <v/>
      </c>
      <c r="L74" s="206"/>
      <c r="M74" s="243"/>
    </row>
    <row r="75" spans="2:13" ht="24.95" customHeight="1" x14ac:dyDescent="0.2">
      <c r="B75" s="240">
        <v>68</v>
      </c>
      <c r="C75" s="241" t="str">
        <f>IF(CadFun!D75="","",CadFun!D75)</f>
        <v/>
      </c>
      <c r="D75" s="92" t="str">
        <f>IF($C75="","",IFERROR(INDEX(tbFuncionarios[],MATCH($C75,tbFuncionarios[Nome],0),2),""))</f>
        <v/>
      </c>
      <c r="E75" s="92" t="str">
        <f>IF($C75="","",IFERROR(INDEX(tbFuncionarios[],MATCH($C75,tbFuncionarios[Nome],0),23),""))</f>
        <v/>
      </c>
      <c r="F75" s="220"/>
      <c r="G75" s="242" t="str">
        <f t="array" ref="G75">IF($C75="","",IFERROR(INDEX(tbLanAso[],MATCH(LARGE(IF(tbLanAso[Nome]=$C75,tbLanAso[Data do Exame]),1),tbLanAso[Data do Exame],0),5),""))</f>
        <v/>
      </c>
      <c r="H75" s="221" t="str">
        <f t="array" ref="H75">IF($C75="","",IFERROR(INDEX(tbLanAso[],MATCH(LARGE(IF(tbLanAso[Nome]=$C75,tbLanAso[Data do Exame]),1),tbLanAso[Data do Exame],0),3),""))</f>
        <v/>
      </c>
      <c r="I75" s="221" t="str">
        <f t="array" ref="I75">IF($C75="","",IFERROR(INDEX(tbLanAso[],MATCH(LARGE(IF(tbLanAso[Nome]=$C75,tbLanAso[Data do Exame]),1),tbLanAso[Data do Exame],0),4),""))</f>
        <v/>
      </c>
      <c r="J75" s="92" t="str">
        <f t="shared" ca="1" si="2"/>
        <v/>
      </c>
      <c r="K75" s="92" t="str">
        <f t="shared" ca="1" si="3"/>
        <v/>
      </c>
      <c r="L75" s="206"/>
      <c r="M75" s="243"/>
    </row>
    <row r="76" spans="2:13" ht="24.95" customHeight="1" x14ac:dyDescent="0.2">
      <c r="B76" s="240">
        <v>69</v>
      </c>
      <c r="C76" s="241" t="str">
        <f>IF(CadFun!D76="","",CadFun!D76)</f>
        <v/>
      </c>
      <c r="D76" s="92" t="str">
        <f>IF($C76="","",IFERROR(INDEX(tbFuncionarios[],MATCH($C76,tbFuncionarios[Nome],0),2),""))</f>
        <v/>
      </c>
      <c r="E76" s="92" t="str">
        <f>IF($C76="","",IFERROR(INDEX(tbFuncionarios[],MATCH($C76,tbFuncionarios[Nome],0),23),""))</f>
        <v/>
      </c>
      <c r="F76" s="220"/>
      <c r="G76" s="242" t="str">
        <f t="array" ref="G76">IF($C76="","",IFERROR(INDEX(tbLanAso[],MATCH(LARGE(IF(tbLanAso[Nome]=$C76,tbLanAso[Data do Exame]),1),tbLanAso[Data do Exame],0),5),""))</f>
        <v/>
      </c>
      <c r="H76" s="221" t="str">
        <f t="array" ref="H76">IF($C76="","",IFERROR(INDEX(tbLanAso[],MATCH(LARGE(IF(tbLanAso[Nome]=$C76,tbLanAso[Data do Exame]),1),tbLanAso[Data do Exame],0),3),""))</f>
        <v/>
      </c>
      <c r="I76" s="221" t="str">
        <f t="array" ref="I76">IF($C76="","",IFERROR(INDEX(tbLanAso[],MATCH(LARGE(IF(tbLanAso[Nome]=$C76,tbLanAso[Data do Exame]),1),tbLanAso[Data do Exame],0),4),""))</f>
        <v/>
      </c>
      <c r="J76" s="92" t="str">
        <f t="shared" ca="1" si="2"/>
        <v/>
      </c>
      <c r="K76" s="92" t="str">
        <f t="shared" ca="1" si="3"/>
        <v/>
      </c>
      <c r="L76" s="206"/>
      <c r="M76" s="243"/>
    </row>
    <row r="77" spans="2:13" ht="24.95" customHeight="1" x14ac:dyDescent="0.2">
      <c r="B77" s="240">
        <v>70</v>
      </c>
      <c r="C77" s="241" t="str">
        <f>IF(CadFun!D77="","",CadFun!D77)</f>
        <v/>
      </c>
      <c r="D77" s="92" t="str">
        <f>IF($C77="","",IFERROR(INDEX(tbFuncionarios[],MATCH($C77,tbFuncionarios[Nome],0),2),""))</f>
        <v/>
      </c>
      <c r="E77" s="92" t="str">
        <f>IF($C77="","",IFERROR(INDEX(tbFuncionarios[],MATCH($C77,tbFuncionarios[Nome],0),23),""))</f>
        <v/>
      </c>
      <c r="F77" s="220"/>
      <c r="G77" s="242" t="str">
        <f t="array" ref="G77">IF($C77="","",IFERROR(INDEX(tbLanAso[],MATCH(LARGE(IF(tbLanAso[Nome]=$C77,tbLanAso[Data do Exame]),1),tbLanAso[Data do Exame],0),5),""))</f>
        <v/>
      </c>
      <c r="H77" s="221" t="str">
        <f t="array" ref="H77">IF($C77="","",IFERROR(INDEX(tbLanAso[],MATCH(LARGE(IF(tbLanAso[Nome]=$C77,tbLanAso[Data do Exame]),1),tbLanAso[Data do Exame],0),3),""))</f>
        <v/>
      </c>
      <c r="I77" s="221" t="str">
        <f t="array" ref="I77">IF($C77="","",IFERROR(INDEX(tbLanAso[],MATCH(LARGE(IF(tbLanAso[Nome]=$C77,tbLanAso[Data do Exame]),1),tbLanAso[Data do Exame],0),4),""))</f>
        <v/>
      </c>
      <c r="J77" s="92" t="str">
        <f t="shared" ca="1" si="2"/>
        <v/>
      </c>
      <c r="K77" s="92" t="str">
        <f t="shared" ca="1" si="3"/>
        <v/>
      </c>
      <c r="L77" s="206"/>
      <c r="M77" s="243"/>
    </row>
    <row r="78" spans="2:13" ht="24.95" customHeight="1" x14ac:dyDescent="0.2">
      <c r="B78" s="240">
        <v>71</v>
      </c>
      <c r="C78" s="241" t="str">
        <f>IF(CadFun!D78="","",CadFun!D78)</f>
        <v/>
      </c>
      <c r="D78" s="92" t="str">
        <f>IF($C78="","",IFERROR(INDEX(tbFuncionarios[],MATCH($C78,tbFuncionarios[Nome],0),2),""))</f>
        <v/>
      </c>
      <c r="E78" s="92" t="str">
        <f>IF($C78="","",IFERROR(INDEX(tbFuncionarios[],MATCH($C78,tbFuncionarios[Nome],0),23),""))</f>
        <v/>
      </c>
      <c r="F78" s="220"/>
      <c r="G78" s="242" t="str">
        <f t="array" ref="G78">IF($C78="","",IFERROR(INDEX(tbLanAso[],MATCH(LARGE(IF(tbLanAso[Nome]=$C78,tbLanAso[Data do Exame]),1),tbLanAso[Data do Exame],0),5),""))</f>
        <v/>
      </c>
      <c r="H78" s="221" t="str">
        <f t="array" ref="H78">IF($C78="","",IFERROR(INDEX(tbLanAso[],MATCH(LARGE(IF(tbLanAso[Nome]=$C78,tbLanAso[Data do Exame]),1),tbLanAso[Data do Exame],0),3),""))</f>
        <v/>
      </c>
      <c r="I78" s="221" t="str">
        <f t="array" ref="I78">IF($C78="","",IFERROR(INDEX(tbLanAso[],MATCH(LARGE(IF(tbLanAso[Nome]=$C78,tbLanAso[Data do Exame]),1),tbLanAso[Data do Exame],0),4),""))</f>
        <v/>
      </c>
      <c r="J78" s="92" t="str">
        <f t="shared" ca="1" si="2"/>
        <v/>
      </c>
      <c r="K78" s="92" t="str">
        <f t="shared" ca="1" si="3"/>
        <v/>
      </c>
      <c r="L78" s="206"/>
      <c r="M78" s="243"/>
    </row>
    <row r="79" spans="2:13" ht="24.95" customHeight="1" x14ac:dyDescent="0.2">
      <c r="B79" s="240">
        <v>72</v>
      </c>
      <c r="C79" s="241" t="str">
        <f>IF(CadFun!D79="","",CadFun!D79)</f>
        <v/>
      </c>
      <c r="D79" s="92" t="str">
        <f>IF($C79="","",IFERROR(INDEX(tbFuncionarios[],MATCH($C79,tbFuncionarios[Nome],0),2),""))</f>
        <v/>
      </c>
      <c r="E79" s="92" t="str">
        <f>IF($C79="","",IFERROR(INDEX(tbFuncionarios[],MATCH($C79,tbFuncionarios[Nome],0),23),""))</f>
        <v/>
      </c>
      <c r="F79" s="220"/>
      <c r="G79" s="242" t="str">
        <f t="array" ref="G79">IF($C79="","",IFERROR(INDEX(tbLanAso[],MATCH(LARGE(IF(tbLanAso[Nome]=$C79,tbLanAso[Data do Exame]),1),tbLanAso[Data do Exame],0),5),""))</f>
        <v/>
      </c>
      <c r="H79" s="221" t="str">
        <f t="array" ref="H79">IF($C79="","",IFERROR(INDEX(tbLanAso[],MATCH(LARGE(IF(tbLanAso[Nome]=$C79,tbLanAso[Data do Exame]),1),tbLanAso[Data do Exame],0),3),""))</f>
        <v/>
      </c>
      <c r="I79" s="221" t="str">
        <f t="array" ref="I79">IF($C79="","",IFERROR(INDEX(tbLanAso[],MATCH(LARGE(IF(tbLanAso[Nome]=$C79,tbLanAso[Data do Exame]),1),tbLanAso[Data do Exame],0),4),""))</f>
        <v/>
      </c>
      <c r="J79" s="92" t="str">
        <f t="shared" ca="1" si="2"/>
        <v/>
      </c>
      <c r="K79" s="92" t="str">
        <f t="shared" ca="1" si="3"/>
        <v/>
      </c>
      <c r="L79" s="206"/>
      <c r="M79" s="243"/>
    </row>
    <row r="80" spans="2:13" ht="24.95" customHeight="1" x14ac:dyDescent="0.2">
      <c r="B80" s="240">
        <v>73</v>
      </c>
      <c r="C80" s="241" t="str">
        <f>IF(CadFun!D80="","",CadFun!D80)</f>
        <v/>
      </c>
      <c r="D80" s="92" t="str">
        <f>IF($C80="","",IFERROR(INDEX(tbFuncionarios[],MATCH($C80,tbFuncionarios[Nome],0),2),""))</f>
        <v/>
      </c>
      <c r="E80" s="92" t="str">
        <f>IF($C80="","",IFERROR(INDEX(tbFuncionarios[],MATCH($C80,tbFuncionarios[Nome],0),23),""))</f>
        <v/>
      </c>
      <c r="F80" s="220"/>
      <c r="G80" s="242" t="str">
        <f t="array" ref="G80">IF($C80="","",IFERROR(INDEX(tbLanAso[],MATCH(LARGE(IF(tbLanAso[Nome]=$C80,tbLanAso[Data do Exame]),1),tbLanAso[Data do Exame],0),5),""))</f>
        <v/>
      </c>
      <c r="H80" s="221" t="str">
        <f t="array" ref="H80">IF($C80="","",IFERROR(INDEX(tbLanAso[],MATCH(LARGE(IF(tbLanAso[Nome]=$C80,tbLanAso[Data do Exame]),1),tbLanAso[Data do Exame],0),3),""))</f>
        <v/>
      </c>
      <c r="I80" s="221" t="str">
        <f t="array" ref="I80">IF($C80="","",IFERROR(INDEX(tbLanAso[],MATCH(LARGE(IF(tbLanAso[Nome]=$C80,tbLanAso[Data do Exame]),1),tbLanAso[Data do Exame],0),4),""))</f>
        <v/>
      </c>
      <c r="J80" s="92" t="str">
        <f t="shared" ca="1" si="2"/>
        <v/>
      </c>
      <c r="K80" s="92" t="str">
        <f t="shared" ca="1" si="3"/>
        <v/>
      </c>
      <c r="L80" s="206"/>
      <c r="M80" s="243"/>
    </row>
    <row r="81" spans="2:13" ht="24.95" customHeight="1" x14ac:dyDescent="0.2">
      <c r="B81" s="240">
        <v>74</v>
      </c>
      <c r="C81" s="241" t="str">
        <f>IF(CadFun!D81="","",CadFun!D81)</f>
        <v/>
      </c>
      <c r="D81" s="92" t="str">
        <f>IF($C81="","",IFERROR(INDEX(tbFuncionarios[],MATCH($C81,tbFuncionarios[Nome],0),2),""))</f>
        <v/>
      </c>
      <c r="E81" s="92" t="str">
        <f>IF($C81="","",IFERROR(INDEX(tbFuncionarios[],MATCH($C81,tbFuncionarios[Nome],0),23),""))</f>
        <v/>
      </c>
      <c r="F81" s="220"/>
      <c r="G81" s="242" t="str">
        <f t="array" ref="G81">IF($C81="","",IFERROR(INDEX(tbLanAso[],MATCH(LARGE(IF(tbLanAso[Nome]=$C81,tbLanAso[Data do Exame]),1),tbLanAso[Data do Exame],0),5),""))</f>
        <v/>
      </c>
      <c r="H81" s="221" t="str">
        <f t="array" ref="H81">IF($C81="","",IFERROR(INDEX(tbLanAso[],MATCH(LARGE(IF(tbLanAso[Nome]=$C81,tbLanAso[Data do Exame]),1),tbLanAso[Data do Exame],0),3),""))</f>
        <v/>
      </c>
      <c r="I81" s="221" t="str">
        <f t="array" ref="I81">IF($C81="","",IFERROR(INDEX(tbLanAso[],MATCH(LARGE(IF(tbLanAso[Nome]=$C81,tbLanAso[Data do Exame]),1),tbLanAso[Data do Exame],0),4),""))</f>
        <v/>
      </c>
      <c r="J81" s="92" t="str">
        <f t="shared" ca="1" si="2"/>
        <v/>
      </c>
      <c r="K81" s="92" t="str">
        <f t="shared" ca="1" si="3"/>
        <v/>
      </c>
      <c r="L81" s="206"/>
      <c r="M81" s="243"/>
    </row>
    <row r="82" spans="2:13" ht="24.95" customHeight="1" x14ac:dyDescent="0.2">
      <c r="B82" s="240">
        <v>75</v>
      </c>
      <c r="C82" s="241" t="str">
        <f>IF(CadFun!D82="","",CadFun!D82)</f>
        <v/>
      </c>
      <c r="D82" s="92" t="str">
        <f>IF($C82="","",IFERROR(INDEX(tbFuncionarios[],MATCH($C82,tbFuncionarios[Nome],0),2),""))</f>
        <v/>
      </c>
      <c r="E82" s="92" t="str">
        <f>IF($C82="","",IFERROR(INDEX(tbFuncionarios[],MATCH($C82,tbFuncionarios[Nome],0),23),""))</f>
        <v/>
      </c>
      <c r="F82" s="220"/>
      <c r="G82" s="242" t="str">
        <f t="array" ref="G82">IF($C82="","",IFERROR(INDEX(tbLanAso[],MATCH(LARGE(IF(tbLanAso[Nome]=$C82,tbLanAso[Data do Exame]),1),tbLanAso[Data do Exame],0),5),""))</f>
        <v/>
      </c>
      <c r="H82" s="221" t="str">
        <f t="array" ref="H82">IF($C82="","",IFERROR(INDEX(tbLanAso[],MATCH(LARGE(IF(tbLanAso[Nome]=$C82,tbLanAso[Data do Exame]),1),tbLanAso[Data do Exame],0),3),""))</f>
        <v/>
      </c>
      <c r="I82" s="221" t="str">
        <f t="array" ref="I82">IF($C82="","",IFERROR(INDEX(tbLanAso[],MATCH(LARGE(IF(tbLanAso[Nome]=$C82,tbLanAso[Data do Exame]),1),tbLanAso[Data do Exame],0),4),""))</f>
        <v/>
      </c>
      <c r="J82" s="92" t="str">
        <f t="shared" ca="1" si="2"/>
        <v/>
      </c>
      <c r="K82" s="92" t="str">
        <f t="shared" ca="1" si="3"/>
        <v/>
      </c>
      <c r="L82" s="206"/>
      <c r="M82" s="243"/>
    </row>
    <row r="83" spans="2:13" ht="24.95" customHeight="1" x14ac:dyDescent="0.2">
      <c r="B83" s="240">
        <v>76</v>
      </c>
      <c r="C83" s="241" t="str">
        <f>IF(CadFun!D83="","",CadFun!D83)</f>
        <v/>
      </c>
      <c r="D83" s="92" t="str">
        <f>IF($C83="","",IFERROR(INDEX(tbFuncionarios[],MATCH($C83,tbFuncionarios[Nome],0),2),""))</f>
        <v/>
      </c>
      <c r="E83" s="92" t="str">
        <f>IF($C83="","",IFERROR(INDEX(tbFuncionarios[],MATCH($C83,tbFuncionarios[Nome],0),23),""))</f>
        <v/>
      </c>
      <c r="F83" s="220"/>
      <c r="G83" s="242" t="str">
        <f t="array" ref="G83">IF($C83="","",IFERROR(INDEX(tbLanAso[],MATCH(LARGE(IF(tbLanAso[Nome]=$C83,tbLanAso[Data do Exame]),1),tbLanAso[Data do Exame],0),5),""))</f>
        <v/>
      </c>
      <c r="H83" s="221" t="str">
        <f t="array" ref="H83">IF($C83="","",IFERROR(INDEX(tbLanAso[],MATCH(LARGE(IF(tbLanAso[Nome]=$C83,tbLanAso[Data do Exame]),1),tbLanAso[Data do Exame],0),3),""))</f>
        <v/>
      </c>
      <c r="I83" s="221" t="str">
        <f t="array" ref="I83">IF($C83="","",IFERROR(INDEX(tbLanAso[],MATCH(LARGE(IF(tbLanAso[Nome]=$C83,tbLanAso[Data do Exame]),1),tbLanAso[Data do Exame],0),4),""))</f>
        <v/>
      </c>
      <c r="J83" s="92" t="str">
        <f t="shared" ca="1" si="2"/>
        <v/>
      </c>
      <c r="K83" s="92" t="str">
        <f t="shared" ca="1" si="3"/>
        <v/>
      </c>
      <c r="L83" s="206"/>
      <c r="M83" s="243"/>
    </row>
    <row r="84" spans="2:13" ht="24.95" customHeight="1" x14ac:dyDescent="0.2">
      <c r="B84" s="240">
        <v>77</v>
      </c>
      <c r="C84" s="241" t="str">
        <f>IF(CadFun!D84="","",CadFun!D84)</f>
        <v/>
      </c>
      <c r="D84" s="92" t="str">
        <f>IF($C84="","",IFERROR(INDEX(tbFuncionarios[],MATCH($C84,tbFuncionarios[Nome],0),2),""))</f>
        <v/>
      </c>
      <c r="E84" s="92" t="str">
        <f>IF($C84="","",IFERROR(INDEX(tbFuncionarios[],MATCH($C84,tbFuncionarios[Nome],0),23),""))</f>
        <v/>
      </c>
      <c r="F84" s="220"/>
      <c r="G84" s="242" t="str">
        <f t="array" ref="G84">IF($C84="","",IFERROR(INDEX(tbLanAso[],MATCH(LARGE(IF(tbLanAso[Nome]=$C84,tbLanAso[Data do Exame]),1),tbLanAso[Data do Exame],0),5),""))</f>
        <v/>
      </c>
      <c r="H84" s="221" t="str">
        <f t="array" ref="H84">IF($C84="","",IFERROR(INDEX(tbLanAso[],MATCH(LARGE(IF(tbLanAso[Nome]=$C84,tbLanAso[Data do Exame]),1),tbLanAso[Data do Exame],0),3),""))</f>
        <v/>
      </c>
      <c r="I84" s="221" t="str">
        <f t="array" ref="I84">IF($C84="","",IFERROR(INDEX(tbLanAso[],MATCH(LARGE(IF(tbLanAso[Nome]=$C84,tbLanAso[Data do Exame]),1),tbLanAso[Data do Exame],0),4),""))</f>
        <v/>
      </c>
      <c r="J84" s="92" t="str">
        <f t="shared" ca="1" si="2"/>
        <v/>
      </c>
      <c r="K84" s="92" t="str">
        <f t="shared" ca="1" si="3"/>
        <v/>
      </c>
      <c r="L84" s="206"/>
      <c r="M84" s="243"/>
    </row>
    <row r="85" spans="2:13" ht="24.95" customHeight="1" x14ac:dyDescent="0.2">
      <c r="B85" s="240">
        <v>78</v>
      </c>
      <c r="C85" s="241" t="str">
        <f>IF(CadFun!D85="","",CadFun!D85)</f>
        <v/>
      </c>
      <c r="D85" s="92" t="str">
        <f>IF($C85="","",IFERROR(INDEX(tbFuncionarios[],MATCH($C85,tbFuncionarios[Nome],0),2),""))</f>
        <v/>
      </c>
      <c r="E85" s="92" t="str">
        <f>IF($C85="","",IFERROR(INDEX(tbFuncionarios[],MATCH($C85,tbFuncionarios[Nome],0),23),""))</f>
        <v/>
      </c>
      <c r="F85" s="220"/>
      <c r="G85" s="242" t="str">
        <f t="array" ref="G85">IF($C85="","",IFERROR(INDEX(tbLanAso[],MATCH(LARGE(IF(tbLanAso[Nome]=$C85,tbLanAso[Data do Exame]),1),tbLanAso[Data do Exame],0),5),""))</f>
        <v/>
      </c>
      <c r="H85" s="221" t="str">
        <f t="array" ref="H85">IF($C85="","",IFERROR(INDEX(tbLanAso[],MATCH(LARGE(IF(tbLanAso[Nome]=$C85,tbLanAso[Data do Exame]),1),tbLanAso[Data do Exame],0),3),""))</f>
        <v/>
      </c>
      <c r="I85" s="221" t="str">
        <f t="array" ref="I85">IF($C85="","",IFERROR(INDEX(tbLanAso[],MATCH(LARGE(IF(tbLanAso[Nome]=$C85,tbLanAso[Data do Exame]),1),tbLanAso[Data do Exame],0),4),""))</f>
        <v/>
      </c>
      <c r="J85" s="92" t="str">
        <f t="shared" ca="1" si="2"/>
        <v/>
      </c>
      <c r="K85" s="92" t="str">
        <f t="shared" ca="1" si="3"/>
        <v/>
      </c>
      <c r="L85" s="206"/>
      <c r="M85" s="243"/>
    </row>
    <row r="86" spans="2:13" ht="24.95" customHeight="1" x14ac:dyDescent="0.2">
      <c r="B86" s="240">
        <v>79</v>
      </c>
      <c r="C86" s="241" t="str">
        <f>IF(CadFun!D86="","",CadFun!D86)</f>
        <v/>
      </c>
      <c r="D86" s="92" t="str">
        <f>IF($C86="","",IFERROR(INDEX(tbFuncionarios[],MATCH($C86,tbFuncionarios[Nome],0),2),""))</f>
        <v/>
      </c>
      <c r="E86" s="92" t="str">
        <f>IF($C86="","",IFERROR(INDEX(tbFuncionarios[],MATCH($C86,tbFuncionarios[Nome],0),23),""))</f>
        <v/>
      </c>
      <c r="F86" s="220"/>
      <c r="G86" s="242" t="str">
        <f t="array" ref="G86">IF($C86="","",IFERROR(INDEX(tbLanAso[],MATCH(LARGE(IF(tbLanAso[Nome]=$C86,tbLanAso[Data do Exame]),1),tbLanAso[Data do Exame],0),5),""))</f>
        <v/>
      </c>
      <c r="H86" s="221" t="str">
        <f t="array" ref="H86">IF($C86="","",IFERROR(INDEX(tbLanAso[],MATCH(LARGE(IF(tbLanAso[Nome]=$C86,tbLanAso[Data do Exame]),1),tbLanAso[Data do Exame],0),3),""))</f>
        <v/>
      </c>
      <c r="I86" s="221" t="str">
        <f t="array" ref="I86">IF($C86="","",IFERROR(INDEX(tbLanAso[],MATCH(LARGE(IF(tbLanAso[Nome]=$C86,tbLanAso[Data do Exame]),1),tbLanAso[Data do Exame],0),4),""))</f>
        <v/>
      </c>
      <c r="J86" s="92" t="str">
        <f t="shared" ca="1" si="2"/>
        <v/>
      </c>
      <c r="K86" s="92" t="str">
        <f t="shared" ca="1" si="3"/>
        <v/>
      </c>
      <c r="L86" s="206"/>
      <c r="M86" s="243"/>
    </row>
    <row r="87" spans="2:13" ht="24.95" customHeight="1" x14ac:dyDescent="0.2">
      <c r="B87" s="240">
        <v>80</v>
      </c>
      <c r="C87" s="241" t="str">
        <f>IF(CadFun!D87="","",CadFun!D87)</f>
        <v/>
      </c>
      <c r="D87" s="92" t="str">
        <f>IF($C87="","",IFERROR(INDEX(tbFuncionarios[],MATCH($C87,tbFuncionarios[Nome],0),2),""))</f>
        <v/>
      </c>
      <c r="E87" s="92" t="str">
        <f>IF($C87="","",IFERROR(INDEX(tbFuncionarios[],MATCH($C87,tbFuncionarios[Nome],0),23),""))</f>
        <v/>
      </c>
      <c r="F87" s="220"/>
      <c r="G87" s="242" t="str">
        <f t="array" ref="G87">IF($C87="","",IFERROR(INDEX(tbLanAso[],MATCH(LARGE(IF(tbLanAso[Nome]=$C87,tbLanAso[Data do Exame]),1),tbLanAso[Data do Exame],0),5),""))</f>
        <v/>
      </c>
      <c r="H87" s="221" t="str">
        <f t="array" ref="H87">IF($C87="","",IFERROR(INDEX(tbLanAso[],MATCH(LARGE(IF(tbLanAso[Nome]=$C87,tbLanAso[Data do Exame]),1),tbLanAso[Data do Exame],0),3),""))</f>
        <v/>
      </c>
      <c r="I87" s="221" t="str">
        <f t="array" ref="I87">IF($C87="","",IFERROR(INDEX(tbLanAso[],MATCH(LARGE(IF(tbLanAso[Nome]=$C87,tbLanAso[Data do Exame]),1),tbLanAso[Data do Exame],0),4),""))</f>
        <v/>
      </c>
      <c r="J87" s="92" t="str">
        <f t="shared" ca="1" si="2"/>
        <v/>
      </c>
      <c r="K87" s="92" t="str">
        <f t="shared" ca="1" si="3"/>
        <v/>
      </c>
      <c r="L87" s="206"/>
      <c r="M87" s="243"/>
    </row>
    <row r="88" spans="2:13" ht="24.95" customHeight="1" x14ac:dyDescent="0.2">
      <c r="B88" s="240">
        <v>81</v>
      </c>
      <c r="C88" s="241" t="str">
        <f>IF(CadFun!D88="","",CadFun!D88)</f>
        <v/>
      </c>
      <c r="D88" s="92" t="str">
        <f>IF($C88="","",IFERROR(INDEX(tbFuncionarios[],MATCH($C88,tbFuncionarios[Nome],0),2),""))</f>
        <v/>
      </c>
      <c r="E88" s="92" t="str">
        <f>IF($C88="","",IFERROR(INDEX(tbFuncionarios[],MATCH($C88,tbFuncionarios[Nome],0),23),""))</f>
        <v/>
      </c>
      <c r="F88" s="220"/>
      <c r="G88" s="242" t="str">
        <f t="array" ref="G88">IF($C88="","",IFERROR(INDEX(tbLanAso[],MATCH(LARGE(IF(tbLanAso[Nome]=$C88,tbLanAso[Data do Exame]),1),tbLanAso[Data do Exame],0),5),""))</f>
        <v/>
      </c>
      <c r="H88" s="221" t="str">
        <f t="array" ref="H88">IF($C88="","",IFERROR(INDEX(tbLanAso[],MATCH(LARGE(IF(tbLanAso[Nome]=$C88,tbLanAso[Data do Exame]),1),tbLanAso[Data do Exame],0),3),""))</f>
        <v/>
      </c>
      <c r="I88" s="221" t="str">
        <f t="array" ref="I88">IF($C88="","",IFERROR(INDEX(tbLanAso[],MATCH(LARGE(IF(tbLanAso[Nome]=$C88,tbLanAso[Data do Exame]),1),tbLanAso[Data do Exame],0),4),""))</f>
        <v/>
      </c>
      <c r="J88" s="92" t="str">
        <f t="shared" ca="1" si="2"/>
        <v/>
      </c>
      <c r="K88" s="92" t="str">
        <f t="shared" ca="1" si="3"/>
        <v/>
      </c>
      <c r="L88" s="206"/>
      <c r="M88" s="243"/>
    </row>
    <row r="89" spans="2:13" ht="24.95" customHeight="1" x14ac:dyDescent="0.2">
      <c r="B89" s="240">
        <v>82</v>
      </c>
      <c r="C89" s="241" t="str">
        <f>IF(CadFun!D89="","",CadFun!D89)</f>
        <v/>
      </c>
      <c r="D89" s="92" t="str">
        <f>IF($C89="","",IFERROR(INDEX(tbFuncionarios[],MATCH($C89,tbFuncionarios[Nome],0),2),""))</f>
        <v/>
      </c>
      <c r="E89" s="92" t="str">
        <f>IF($C89="","",IFERROR(INDEX(tbFuncionarios[],MATCH($C89,tbFuncionarios[Nome],0),23),""))</f>
        <v/>
      </c>
      <c r="F89" s="220"/>
      <c r="G89" s="242" t="str">
        <f t="array" ref="G89">IF($C89="","",IFERROR(INDEX(tbLanAso[],MATCH(LARGE(IF(tbLanAso[Nome]=$C89,tbLanAso[Data do Exame]),1),tbLanAso[Data do Exame],0),5),""))</f>
        <v/>
      </c>
      <c r="H89" s="221" t="str">
        <f t="array" ref="H89">IF($C89="","",IFERROR(INDEX(tbLanAso[],MATCH(LARGE(IF(tbLanAso[Nome]=$C89,tbLanAso[Data do Exame]),1),tbLanAso[Data do Exame],0),3),""))</f>
        <v/>
      </c>
      <c r="I89" s="221" t="str">
        <f t="array" ref="I89">IF($C89="","",IFERROR(INDEX(tbLanAso[],MATCH(LARGE(IF(tbLanAso[Nome]=$C89,tbLanAso[Data do Exame]),1),tbLanAso[Data do Exame],0),4),""))</f>
        <v/>
      </c>
      <c r="J89" s="92" t="str">
        <f t="shared" ca="1" si="2"/>
        <v/>
      </c>
      <c r="K89" s="92" t="str">
        <f t="shared" ca="1" si="3"/>
        <v/>
      </c>
      <c r="L89" s="206"/>
      <c r="M89" s="243"/>
    </row>
    <row r="90" spans="2:13" ht="24.95" customHeight="1" x14ac:dyDescent="0.2">
      <c r="B90" s="240">
        <v>83</v>
      </c>
      <c r="C90" s="241" t="str">
        <f>IF(CadFun!D90="","",CadFun!D90)</f>
        <v/>
      </c>
      <c r="D90" s="92" t="str">
        <f>IF($C90="","",IFERROR(INDEX(tbFuncionarios[],MATCH($C90,tbFuncionarios[Nome],0),2),""))</f>
        <v/>
      </c>
      <c r="E90" s="92" t="str">
        <f>IF($C90="","",IFERROR(INDEX(tbFuncionarios[],MATCH($C90,tbFuncionarios[Nome],0),23),""))</f>
        <v/>
      </c>
      <c r="F90" s="220"/>
      <c r="G90" s="242" t="str">
        <f t="array" ref="G90">IF($C90="","",IFERROR(INDEX(tbLanAso[],MATCH(LARGE(IF(tbLanAso[Nome]=$C90,tbLanAso[Data do Exame]),1),tbLanAso[Data do Exame],0),5),""))</f>
        <v/>
      </c>
      <c r="H90" s="221" t="str">
        <f t="array" ref="H90">IF($C90="","",IFERROR(INDEX(tbLanAso[],MATCH(LARGE(IF(tbLanAso[Nome]=$C90,tbLanAso[Data do Exame]),1),tbLanAso[Data do Exame],0),3),""))</f>
        <v/>
      </c>
      <c r="I90" s="221" t="str">
        <f t="array" ref="I90">IF($C90="","",IFERROR(INDEX(tbLanAso[],MATCH(LARGE(IF(tbLanAso[Nome]=$C90,tbLanAso[Data do Exame]),1),tbLanAso[Data do Exame],0),4),""))</f>
        <v/>
      </c>
      <c r="J90" s="92" t="str">
        <f t="shared" ca="1" si="2"/>
        <v/>
      </c>
      <c r="K90" s="92" t="str">
        <f t="shared" ca="1" si="3"/>
        <v/>
      </c>
      <c r="L90" s="206"/>
      <c r="M90" s="243"/>
    </row>
    <row r="91" spans="2:13" ht="24.95" customHeight="1" x14ac:dyDescent="0.2">
      <c r="B91" s="240">
        <v>84</v>
      </c>
      <c r="C91" s="241" t="str">
        <f>IF(CadFun!D91="","",CadFun!D91)</f>
        <v/>
      </c>
      <c r="D91" s="92" t="str">
        <f>IF($C91="","",IFERROR(INDEX(tbFuncionarios[],MATCH($C91,tbFuncionarios[Nome],0),2),""))</f>
        <v/>
      </c>
      <c r="E91" s="92" t="str">
        <f>IF($C91="","",IFERROR(INDEX(tbFuncionarios[],MATCH($C91,tbFuncionarios[Nome],0),23),""))</f>
        <v/>
      </c>
      <c r="F91" s="220"/>
      <c r="G91" s="242" t="str">
        <f t="array" ref="G91">IF($C91="","",IFERROR(INDEX(tbLanAso[],MATCH(LARGE(IF(tbLanAso[Nome]=$C91,tbLanAso[Data do Exame]),1),tbLanAso[Data do Exame],0),5),""))</f>
        <v/>
      </c>
      <c r="H91" s="221" t="str">
        <f t="array" ref="H91">IF($C91="","",IFERROR(INDEX(tbLanAso[],MATCH(LARGE(IF(tbLanAso[Nome]=$C91,tbLanAso[Data do Exame]),1),tbLanAso[Data do Exame],0),3),""))</f>
        <v/>
      </c>
      <c r="I91" s="221" t="str">
        <f t="array" ref="I91">IF($C91="","",IFERROR(INDEX(tbLanAso[],MATCH(LARGE(IF(tbLanAso[Nome]=$C91,tbLanAso[Data do Exame]),1),tbLanAso[Data do Exame],0),4),""))</f>
        <v/>
      </c>
      <c r="J91" s="92" t="str">
        <f t="shared" ca="1" si="2"/>
        <v/>
      </c>
      <c r="K91" s="92" t="str">
        <f t="shared" ca="1" si="3"/>
        <v/>
      </c>
      <c r="L91" s="206"/>
      <c r="M91" s="243"/>
    </row>
    <row r="92" spans="2:13" ht="24.95" customHeight="1" x14ac:dyDescent="0.2">
      <c r="B92" s="240">
        <v>85</v>
      </c>
      <c r="C92" s="241" t="str">
        <f>IF(CadFun!D92="","",CadFun!D92)</f>
        <v/>
      </c>
      <c r="D92" s="92" t="str">
        <f>IF($C92="","",IFERROR(INDEX(tbFuncionarios[],MATCH($C92,tbFuncionarios[Nome],0),2),""))</f>
        <v/>
      </c>
      <c r="E92" s="92" t="str">
        <f>IF($C92="","",IFERROR(INDEX(tbFuncionarios[],MATCH($C92,tbFuncionarios[Nome],0),23),""))</f>
        <v/>
      </c>
      <c r="F92" s="220"/>
      <c r="G92" s="242" t="str">
        <f t="array" ref="G92">IF($C92="","",IFERROR(INDEX(tbLanAso[],MATCH(LARGE(IF(tbLanAso[Nome]=$C92,tbLanAso[Data do Exame]),1),tbLanAso[Data do Exame],0),5),""))</f>
        <v/>
      </c>
      <c r="H92" s="221" t="str">
        <f t="array" ref="H92">IF($C92="","",IFERROR(INDEX(tbLanAso[],MATCH(LARGE(IF(tbLanAso[Nome]=$C92,tbLanAso[Data do Exame]),1),tbLanAso[Data do Exame],0),3),""))</f>
        <v/>
      </c>
      <c r="I92" s="221" t="str">
        <f t="array" ref="I92">IF($C92="","",IFERROR(INDEX(tbLanAso[],MATCH(LARGE(IF(tbLanAso[Nome]=$C92,tbLanAso[Data do Exame]),1),tbLanAso[Data do Exame],0),4),""))</f>
        <v/>
      </c>
      <c r="J92" s="92" t="str">
        <f t="shared" ca="1" si="2"/>
        <v/>
      </c>
      <c r="K92" s="92" t="str">
        <f t="shared" ca="1" si="3"/>
        <v/>
      </c>
      <c r="L92" s="206"/>
      <c r="M92" s="243"/>
    </row>
    <row r="93" spans="2:13" ht="24.95" customHeight="1" x14ac:dyDescent="0.2">
      <c r="B93" s="240">
        <v>86</v>
      </c>
      <c r="C93" s="241" t="str">
        <f>IF(CadFun!D93="","",CadFun!D93)</f>
        <v/>
      </c>
      <c r="D93" s="92" t="str">
        <f>IF($C93="","",IFERROR(INDEX(tbFuncionarios[],MATCH($C93,tbFuncionarios[Nome],0),2),""))</f>
        <v/>
      </c>
      <c r="E93" s="92" t="str">
        <f>IF($C93="","",IFERROR(INDEX(tbFuncionarios[],MATCH($C93,tbFuncionarios[Nome],0),23),""))</f>
        <v/>
      </c>
      <c r="F93" s="220"/>
      <c r="G93" s="242" t="str">
        <f t="array" ref="G93">IF($C93="","",IFERROR(INDEX(tbLanAso[],MATCH(LARGE(IF(tbLanAso[Nome]=$C93,tbLanAso[Data do Exame]),1),tbLanAso[Data do Exame],0),5),""))</f>
        <v/>
      </c>
      <c r="H93" s="221" t="str">
        <f t="array" ref="H93">IF($C93="","",IFERROR(INDEX(tbLanAso[],MATCH(LARGE(IF(tbLanAso[Nome]=$C93,tbLanAso[Data do Exame]),1),tbLanAso[Data do Exame],0),3),""))</f>
        <v/>
      </c>
      <c r="I93" s="221" t="str">
        <f t="array" ref="I93">IF($C93="","",IFERROR(INDEX(tbLanAso[],MATCH(LARGE(IF(tbLanAso[Nome]=$C93,tbLanAso[Data do Exame]),1),tbLanAso[Data do Exame],0),4),""))</f>
        <v/>
      </c>
      <c r="J93" s="92" t="str">
        <f t="shared" ca="1" si="2"/>
        <v/>
      </c>
      <c r="K93" s="92" t="str">
        <f t="shared" ca="1" si="3"/>
        <v/>
      </c>
      <c r="L93" s="206"/>
      <c r="M93" s="243"/>
    </row>
    <row r="94" spans="2:13" ht="24.95" customHeight="1" x14ac:dyDescent="0.2">
      <c r="B94" s="240">
        <v>87</v>
      </c>
      <c r="C94" s="241" t="str">
        <f>IF(CadFun!D94="","",CadFun!D94)</f>
        <v/>
      </c>
      <c r="D94" s="92" t="str">
        <f>IF($C94="","",IFERROR(INDEX(tbFuncionarios[],MATCH($C94,tbFuncionarios[Nome],0),2),""))</f>
        <v/>
      </c>
      <c r="E94" s="92" t="str">
        <f>IF($C94="","",IFERROR(INDEX(tbFuncionarios[],MATCH($C94,tbFuncionarios[Nome],0),23),""))</f>
        <v/>
      </c>
      <c r="F94" s="220"/>
      <c r="G94" s="242" t="str">
        <f t="array" ref="G94">IF($C94="","",IFERROR(INDEX(tbLanAso[],MATCH(LARGE(IF(tbLanAso[Nome]=$C94,tbLanAso[Data do Exame]),1),tbLanAso[Data do Exame],0),5),""))</f>
        <v/>
      </c>
      <c r="H94" s="221" t="str">
        <f t="array" ref="H94">IF($C94="","",IFERROR(INDEX(tbLanAso[],MATCH(LARGE(IF(tbLanAso[Nome]=$C94,tbLanAso[Data do Exame]),1),tbLanAso[Data do Exame],0),3),""))</f>
        <v/>
      </c>
      <c r="I94" s="221" t="str">
        <f t="array" ref="I94">IF($C94="","",IFERROR(INDEX(tbLanAso[],MATCH(LARGE(IF(tbLanAso[Nome]=$C94,tbLanAso[Data do Exame]),1),tbLanAso[Data do Exame],0),4),""))</f>
        <v/>
      </c>
      <c r="J94" s="92" t="str">
        <f t="shared" ca="1" si="2"/>
        <v/>
      </c>
      <c r="K94" s="92" t="str">
        <f t="shared" ca="1" si="3"/>
        <v/>
      </c>
      <c r="L94" s="206"/>
      <c r="M94" s="243"/>
    </row>
    <row r="95" spans="2:13" ht="24.95" customHeight="1" x14ac:dyDescent="0.2">
      <c r="B95" s="240">
        <v>88</v>
      </c>
      <c r="C95" s="241" t="str">
        <f>IF(CadFun!D95="","",CadFun!D95)</f>
        <v/>
      </c>
      <c r="D95" s="92" t="str">
        <f>IF($C95="","",IFERROR(INDEX(tbFuncionarios[],MATCH($C95,tbFuncionarios[Nome],0),2),""))</f>
        <v/>
      </c>
      <c r="E95" s="92" t="str">
        <f>IF($C95="","",IFERROR(INDEX(tbFuncionarios[],MATCH($C95,tbFuncionarios[Nome],0),23),""))</f>
        <v/>
      </c>
      <c r="F95" s="220"/>
      <c r="G95" s="242" t="str">
        <f t="array" ref="G95">IF($C95="","",IFERROR(INDEX(tbLanAso[],MATCH(LARGE(IF(tbLanAso[Nome]=$C95,tbLanAso[Data do Exame]),1),tbLanAso[Data do Exame],0),5),""))</f>
        <v/>
      </c>
      <c r="H95" s="221" t="str">
        <f t="array" ref="H95">IF($C95="","",IFERROR(INDEX(tbLanAso[],MATCH(LARGE(IF(tbLanAso[Nome]=$C95,tbLanAso[Data do Exame]),1),tbLanAso[Data do Exame],0),3),""))</f>
        <v/>
      </c>
      <c r="I95" s="221" t="str">
        <f t="array" ref="I95">IF($C95="","",IFERROR(INDEX(tbLanAso[],MATCH(LARGE(IF(tbLanAso[Nome]=$C95,tbLanAso[Data do Exame]),1),tbLanAso[Data do Exame],0),4),""))</f>
        <v/>
      </c>
      <c r="J95" s="92" t="str">
        <f t="shared" ca="1" si="2"/>
        <v/>
      </c>
      <c r="K95" s="92" t="str">
        <f t="shared" ca="1" si="3"/>
        <v/>
      </c>
      <c r="L95" s="206"/>
      <c r="M95" s="243"/>
    </row>
    <row r="96" spans="2:13" ht="24.95" customHeight="1" x14ac:dyDescent="0.2">
      <c r="B96" s="240">
        <v>89</v>
      </c>
      <c r="C96" s="241" t="str">
        <f>IF(CadFun!D96="","",CadFun!D96)</f>
        <v/>
      </c>
      <c r="D96" s="92" t="str">
        <f>IF($C96="","",IFERROR(INDEX(tbFuncionarios[],MATCH($C96,tbFuncionarios[Nome],0),2),""))</f>
        <v/>
      </c>
      <c r="E96" s="92" t="str">
        <f>IF($C96="","",IFERROR(INDEX(tbFuncionarios[],MATCH($C96,tbFuncionarios[Nome],0),23),""))</f>
        <v/>
      </c>
      <c r="F96" s="220"/>
      <c r="G96" s="242" t="str">
        <f t="array" ref="G96">IF($C96="","",IFERROR(INDEX(tbLanAso[],MATCH(LARGE(IF(tbLanAso[Nome]=$C96,tbLanAso[Data do Exame]),1),tbLanAso[Data do Exame],0),5),""))</f>
        <v/>
      </c>
      <c r="H96" s="221" t="str">
        <f t="array" ref="H96">IF($C96="","",IFERROR(INDEX(tbLanAso[],MATCH(LARGE(IF(tbLanAso[Nome]=$C96,tbLanAso[Data do Exame]),1),tbLanAso[Data do Exame],0),3),""))</f>
        <v/>
      </c>
      <c r="I96" s="221" t="str">
        <f t="array" ref="I96">IF($C96="","",IFERROR(INDEX(tbLanAso[],MATCH(LARGE(IF(tbLanAso[Nome]=$C96,tbLanAso[Data do Exame]),1),tbLanAso[Data do Exame],0),4),""))</f>
        <v/>
      </c>
      <c r="J96" s="92" t="str">
        <f t="shared" ca="1" si="2"/>
        <v/>
      </c>
      <c r="K96" s="92" t="str">
        <f t="shared" ca="1" si="3"/>
        <v/>
      </c>
      <c r="L96" s="206"/>
      <c r="M96" s="243"/>
    </row>
    <row r="97" spans="2:13" ht="24.95" customHeight="1" x14ac:dyDescent="0.2">
      <c r="B97" s="240">
        <v>90</v>
      </c>
      <c r="C97" s="241" t="str">
        <f>IF(CadFun!D97="","",CadFun!D97)</f>
        <v/>
      </c>
      <c r="D97" s="92" t="str">
        <f>IF($C97="","",IFERROR(INDEX(tbFuncionarios[],MATCH($C97,tbFuncionarios[Nome],0),2),""))</f>
        <v/>
      </c>
      <c r="E97" s="92" t="str">
        <f>IF($C97="","",IFERROR(INDEX(tbFuncionarios[],MATCH($C97,tbFuncionarios[Nome],0),23),""))</f>
        <v/>
      </c>
      <c r="F97" s="220"/>
      <c r="G97" s="242" t="str">
        <f t="array" ref="G97">IF($C97="","",IFERROR(INDEX(tbLanAso[],MATCH(LARGE(IF(tbLanAso[Nome]=$C97,tbLanAso[Data do Exame]),1),tbLanAso[Data do Exame],0),5),""))</f>
        <v/>
      </c>
      <c r="H97" s="221" t="str">
        <f t="array" ref="H97">IF($C97="","",IFERROR(INDEX(tbLanAso[],MATCH(LARGE(IF(tbLanAso[Nome]=$C97,tbLanAso[Data do Exame]),1),tbLanAso[Data do Exame],0),3),""))</f>
        <v/>
      </c>
      <c r="I97" s="221" t="str">
        <f t="array" ref="I97">IF($C97="","",IFERROR(INDEX(tbLanAso[],MATCH(LARGE(IF(tbLanAso[Nome]=$C97,tbLanAso[Data do Exame]),1),tbLanAso[Data do Exame],0),4),""))</f>
        <v/>
      </c>
      <c r="J97" s="92" t="str">
        <f t="shared" ca="1" si="2"/>
        <v/>
      </c>
      <c r="K97" s="92" t="str">
        <f t="shared" ca="1" si="3"/>
        <v/>
      </c>
      <c r="L97" s="206"/>
      <c r="M97" s="243"/>
    </row>
    <row r="98" spans="2:13" ht="24.95" customHeight="1" x14ac:dyDescent="0.2">
      <c r="B98" s="240">
        <v>91</v>
      </c>
      <c r="C98" s="241" t="str">
        <f>IF(CadFun!D98="","",CadFun!D98)</f>
        <v/>
      </c>
      <c r="D98" s="92" t="str">
        <f>IF($C98="","",IFERROR(INDEX(tbFuncionarios[],MATCH($C98,tbFuncionarios[Nome],0),2),""))</f>
        <v/>
      </c>
      <c r="E98" s="92" t="str">
        <f>IF($C98="","",IFERROR(INDEX(tbFuncionarios[],MATCH($C98,tbFuncionarios[Nome],0),23),""))</f>
        <v/>
      </c>
      <c r="F98" s="220"/>
      <c r="G98" s="242" t="str">
        <f t="array" ref="G98">IF($C98="","",IFERROR(INDEX(tbLanAso[],MATCH(LARGE(IF(tbLanAso[Nome]=$C98,tbLanAso[Data do Exame]),1),tbLanAso[Data do Exame],0),5),""))</f>
        <v/>
      </c>
      <c r="H98" s="221" t="str">
        <f t="array" ref="H98">IF($C98="","",IFERROR(INDEX(tbLanAso[],MATCH(LARGE(IF(tbLanAso[Nome]=$C98,tbLanAso[Data do Exame]),1),tbLanAso[Data do Exame],0),3),""))</f>
        <v/>
      </c>
      <c r="I98" s="221" t="str">
        <f t="array" ref="I98">IF($C98="","",IFERROR(INDEX(tbLanAso[],MATCH(LARGE(IF(tbLanAso[Nome]=$C98,tbLanAso[Data do Exame]),1),tbLanAso[Data do Exame],0),4),""))</f>
        <v/>
      </c>
      <c r="J98" s="92" t="str">
        <f t="shared" ca="1" si="2"/>
        <v/>
      </c>
      <c r="K98" s="92" t="str">
        <f t="shared" ca="1" si="3"/>
        <v/>
      </c>
      <c r="L98" s="206"/>
      <c r="M98" s="243"/>
    </row>
    <row r="99" spans="2:13" ht="24.95" customHeight="1" x14ac:dyDescent="0.2">
      <c r="B99" s="240">
        <v>92</v>
      </c>
      <c r="C99" s="241" t="str">
        <f>IF(CadFun!D99="","",CadFun!D99)</f>
        <v/>
      </c>
      <c r="D99" s="92" t="str">
        <f>IF($C99="","",IFERROR(INDEX(tbFuncionarios[],MATCH($C99,tbFuncionarios[Nome],0),2),""))</f>
        <v/>
      </c>
      <c r="E99" s="92" t="str">
        <f>IF($C99="","",IFERROR(INDEX(tbFuncionarios[],MATCH($C99,tbFuncionarios[Nome],0),23),""))</f>
        <v/>
      </c>
      <c r="F99" s="220"/>
      <c r="G99" s="242" t="str">
        <f t="array" ref="G99">IF($C99="","",IFERROR(INDEX(tbLanAso[],MATCH(LARGE(IF(tbLanAso[Nome]=$C99,tbLanAso[Data do Exame]),1),tbLanAso[Data do Exame],0),5),""))</f>
        <v/>
      </c>
      <c r="H99" s="221" t="str">
        <f t="array" ref="H99">IF($C99="","",IFERROR(INDEX(tbLanAso[],MATCH(LARGE(IF(tbLanAso[Nome]=$C99,tbLanAso[Data do Exame]),1),tbLanAso[Data do Exame],0),3),""))</f>
        <v/>
      </c>
      <c r="I99" s="221" t="str">
        <f t="array" ref="I99">IF($C99="","",IFERROR(INDEX(tbLanAso[],MATCH(LARGE(IF(tbLanAso[Nome]=$C99,tbLanAso[Data do Exame]),1),tbLanAso[Data do Exame],0),4),""))</f>
        <v/>
      </c>
      <c r="J99" s="92" t="str">
        <f t="shared" ca="1" si="2"/>
        <v/>
      </c>
      <c r="K99" s="92" t="str">
        <f t="shared" ca="1" si="3"/>
        <v/>
      </c>
      <c r="L99" s="206"/>
      <c r="M99" s="243"/>
    </row>
    <row r="100" spans="2:13" ht="24.95" customHeight="1" x14ac:dyDescent="0.2">
      <c r="B100" s="240">
        <v>93</v>
      </c>
      <c r="C100" s="241" t="str">
        <f>IF(CadFun!D100="","",CadFun!D100)</f>
        <v/>
      </c>
      <c r="D100" s="92" t="str">
        <f>IF($C100="","",IFERROR(INDEX(tbFuncionarios[],MATCH($C100,tbFuncionarios[Nome],0),2),""))</f>
        <v/>
      </c>
      <c r="E100" s="92" t="str">
        <f>IF($C100="","",IFERROR(INDEX(tbFuncionarios[],MATCH($C100,tbFuncionarios[Nome],0),23),""))</f>
        <v/>
      </c>
      <c r="F100" s="220"/>
      <c r="G100" s="242" t="str">
        <f t="array" ref="G100">IF($C100="","",IFERROR(INDEX(tbLanAso[],MATCH(LARGE(IF(tbLanAso[Nome]=$C100,tbLanAso[Data do Exame]),1),tbLanAso[Data do Exame],0),5),""))</f>
        <v/>
      </c>
      <c r="H100" s="221" t="str">
        <f t="array" ref="H100">IF($C100="","",IFERROR(INDEX(tbLanAso[],MATCH(LARGE(IF(tbLanAso[Nome]=$C100,tbLanAso[Data do Exame]),1),tbLanAso[Data do Exame],0),3),""))</f>
        <v/>
      </c>
      <c r="I100" s="221" t="str">
        <f t="array" ref="I100">IF($C100="","",IFERROR(INDEX(tbLanAso[],MATCH(LARGE(IF(tbLanAso[Nome]=$C100,tbLanAso[Data do Exame]),1),tbLanAso[Data do Exame],0),4),""))</f>
        <v/>
      </c>
      <c r="J100" s="92" t="str">
        <f t="shared" ca="1" si="2"/>
        <v/>
      </c>
      <c r="K100" s="92" t="str">
        <f t="shared" ca="1" si="3"/>
        <v/>
      </c>
      <c r="L100" s="206"/>
      <c r="M100" s="243"/>
    </row>
    <row r="101" spans="2:13" ht="24.95" customHeight="1" x14ac:dyDescent="0.2">
      <c r="B101" s="240">
        <v>94</v>
      </c>
      <c r="C101" s="241" t="str">
        <f>IF(CadFun!D101="","",CadFun!D101)</f>
        <v/>
      </c>
      <c r="D101" s="92" t="str">
        <f>IF($C101="","",IFERROR(INDEX(tbFuncionarios[],MATCH($C101,tbFuncionarios[Nome],0),2),""))</f>
        <v/>
      </c>
      <c r="E101" s="92" t="str">
        <f>IF($C101="","",IFERROR(INDEX(tbFuncionarios[],MATCH($C101,tbFuncionarios[Nome],0),23),""))</f>
        <v/>
      </c>
      <c r="F101" s="220"/>
      <c r="G101" s="242" t="str">
        <f t="array" ref="G101">IF($C101="","",IFERROR(INDEX(tbLanAso[],MATCH(LARGE(IF(tbLanAso[Nome]=$C101,tbLanAso[Data do Exame]),1),tbLanAso[Data do Exame],0),5),""))</f>
        <v/>
      </c>
      <c r="H101" s="221" t="str">
        <f t="array" ref="H101">IF($C101="","",IFERROR(INDEX(tbLanAso[],MATCH(LARGE(IF(tbLanAso[Nome]=$C101,tbLanAso[Data do Exame]),1),tbLanAso[Data do Exame],0),3),""))</f>
        <v/>
      </c>
      <c r="I101" s="221" t="str">
        <f t="array" ref="I101">IF($C101="","",IFERROR(INDEX(tbLanAso[],MATCH(LARGE(IF(tbLanAso[Nome]=$C101,tbLanAso[Data do Exame]),1),tbLanAso[Data do Exame],0),4),""))</f>
        <v/>
      </c>
      <c r="J101" s="92" t="str">
        <f t="shared" ca="1" si="2"/>
        <v/>
      </c>
      <c r="K101" s="92" t="str">
        <f t="shared" ca="1" si="3"/>
        <v/>
      </c>
      <c r="L101" s="206"/>
      <c r="M101" s="243"/>
    </row>
    <row r="102" spans="2:13" ht="24.95" customHeight="1" x14ac:dyDescent="0.2">
      <c r="B102" s="240">
        <v>95</v>
      </c>
      <c r="C102" s="241" t="str">
        <f>IF(CadFun!D102="","",CadFun!D102)</f>
        <v/>
      </c>
      <c r="D102" s="92" t="str">
        <f>IF($C102="","",IFERROR(INDEX(tbFuncionarios[],MATCH($C102,tbFuncionarios[Nome],0),2),""))</f>
        <v/>
      </c>
      <c r="E102" s="92" t="str">
        <f>IF($C102="","",IFERROR(INDEX(tbFuncionarios[],MATCH($C102,tbFuncionarios[Nome],0),23),""))</f>
        <v/>
      </c>
      <c r="F102" s="220"/>
      <c r="G102" s="242" t="str">
        <f t="array" ref="G102">IF($C102="","",IFERROR(INDEX(tbLanAso[],MATCH(LARGE(IF(tbLanAso[Nome]=$C102,tbLanAso[Data do Exame]),1),tbLanAso[Data do Exame],0),5),""))</f>
        <v/>
      </c>
      <c r="H102" s="221" t="str">
        <f t="array" ref="H102">IF($C102="","",IFERROR(INDEX(tbLanAso[],MATCH(LARGE(IF(tbLanAso[Nome]=$C102,tbLanAso[Data do Exame]),1),tbLanAso[Data do Exame],0),3),""))</f>
        <v/>
      </c>
      <c r="I102" s="221" t="str">
        <f t="array" ref="I102">IF($C102="","",IFERROR(INDEX(tbLanAso[],MATCH(LARGE(IF(tbLanAso[Nome]=$C102,tbLanAso[Data do Exame]),1),tbLanAso[Data do Exame],0),4),""))</f>
        <v/>
      </c>
      <c r="J102" s="92" t="str">
        <f t="shared" ca="1" si="2"/>
        <v/>
      </c>
      <c r="K102" s="92" t="str">
        <f t="shared" ca="1" si="3"/>
        <v/>
      </c>
      <c r="L102" s="206"/>
      <c r="M102" s="243"/>
    </row>
    <row r="103" spans="2:13" ht="24.95" customHeight="1" x14ac:dyDescent="0.2">
      <c r="B103" s="240">
        <v>96</v>
      </c>
      <c r="C103" s="241" t="str">
        <f>IF(CadFun!D103="","",CadFun!D103)</f>
        <v/>
      </c>
      <c r="D103" s="92" t="str">
        <f>IF($C103="","",IFERROR(INDEX(tbFuncionarios[],MATCH($C103,tbFuncionarios[Nome],0),2),""))</f>
        <v/>
      </c>
      <c r="E103" s="92" t="str">
        <f>IF($C103="","",IFERROR(INDEX(tbFuncionarios[],MATCH($C103,tbFuncionarios[Nome],0),23),""))</f>
        <v/>
      </c>
      <c r="F103" s="220"/>
      <c r="G103" s="242" t="str">
        <f t="array" ref="G103">IF($C103="","",IFERROR(INDEX(tbLanAso[],MATCH(LARGE(IF(tbLanAso[Nome]=$C103,tbLanAso[Data do Exame]),1),tbLanAso[Data do Exame],0),5),""))</f>
        <v/>
      </c>
      <c r="H103" s="221" t="str">
        <f t="array" ref="H103">IF($C103="","",IFERROR(INDEX(tbLanAso[],MATCH(LARGE(IF(tbLanAso[Nome]=$C103,tbLanAso[Data do Exame]),1),tbLanAso[Data do Exame],0),3),""))</f>
        <v/>
      </c>
      <c r="I103" s="221" t="str">
        <f t="array" ref="I103">IF($C103="","",IFERROR(INDEX(tbLanAso[],MATCH(LARGE(IF(tbLanAso[Nome]=$C103,tbLanAso[Data do Exame]),1),tbLanAso[Data do Exame],0),4),""))</f>
        <v/>
      </c>
      <c r="J103" s="92" t="str">
        <f t="shared" ca="1" si="2"/>
        <v/>
      </c>
      <c r="K103" s="92" t="str">
        <f t="shared" ca="1" si="3"/>
        <v/>
      </c>
      <c r="L103" s="206"/>
      <c r="M103" s="243"/>
    </row>
    <row r="104" spans="2:13" ht="24.95" customHeight="1" x14ac:dyDescent="0.2">
      <c r="B104" s="240">
        <v>97</v>
      </c>
      <c r="C104" s="241" t="str">
        <f>IF(CadFun!D104="","",CadFun!D104)</f>
        <v/>
      </c>
      <c r="D104" s="92" t="str">
        <f>IF($C104="","",IFERROR(INDEX(tbFuncionarios[],MATCH($C104,tbFuncionarios[Nome],0),2),""))</f>
        <v/>
      </c>
      <c r="E104" s="92" t="str">
        <f>IF($C104="","",IFERROR(INDEX(tbFuncionarios[],MATCH($C104,tbFuncionarios[Nome],0),23),""))</f>
        <v/>
      </c>
      <c r="F104" s="220"/>
      <c r="G104" s="242" t="str">
        <f t="array" ref="G104">IF($C104="","",IFERROR(INDEX(tbLanAso[],MATCH(LARGE(IF(tbLanAso[Nome]=$C104,tbLanAso[Data do Exame]),1),tbLanAso[Data do Exame],0),5),""))</f>
        <v/>
      </c>
      <c r="H104" s="221" t="str">
        <f t="array" ref="H104">IF($C104="","",IFERROR(INDEX(tbLanAso[],MATCH(LARGE(IF(tbLanAso[Nome]=$C104,tbLanAso[Data do Exame]),1),tbLanAso[Data do Exame],0),3),""))</f>
        <v/>
      </c>
      <c r="I104" s="221" t="str">
        <f t="array" ref="I104">IF($C104="","",IFERROR(INDEX(tbLanAso[],MATCH(LARGE(IF(tbLanAso[Nome]=$C104,tbLanAso[Data do Exame]),1),tbLanAso[Data do Exame],0),4),""))</f>
        <v/>
      </c>
      <c r="J104" s="92" t="str">
        <f t="shared" ca="1" si="2"/>
        <v/>
      </c>
      <c r="K104" s="92" t="str">
        <f t="shared" ca="1" si="3"/>
        <v/>
      </c>
      <c r="L104" s="206"/>
      <c r="M104" s="243"/>
    </row>
    <row r="105" spans="2:13" ht="24.95" customHeight="1" x14ac:dyDescent="0.2">
      <c r="B105" s="240">
        <v>98</v>
      </c>
      <c r="C105" s="241" t="str">
        <f>IF(CadFun!D105="","",CadFun!D105)</f>
        <v/>
      </c>
      <c r="D105" s="92" t="str">
        <f>IF($C105="","",IFERROR(INDEX(tbFuncionarios[],MATCH($C105,tbFuncionarios[Nome],0),2),""))</f>
        <v/>
      </c>
      <c r="E105" s="92" t="str">
        <f>IF($C105="","",IFERROR(INDEX(tbFuncionarios[],MATCH($C105,tbFuncionarios[Nome],0),23),""))</f>
        <v/>
      </c>
      <c r="F105" s="220"/>
      <c r="G105" s="242" t="str">
        <f t="array" ref="G105">IF($C105="","",IFERROR(INDEX(tbLanAso[],MATCH(LARGE(IF(tbLanAso[Nome]=$C105,tbLanAso[Data do Exame]),1),tbLanAso[Data do Exame],0),5),""))</f>
        <v/>
      </c>
      <c r="H105" s="221" t="str">
        <f t="array" ref="H105">IF($C105="","",IFERROR(INDEX(tbLanAso[],MATCH(LARGE(IF(tbLanAso[Nome]=$C105,tbLanAso[Data do Exame]),1),tbLanAso[Data do Exame],0),3),""))</f>
        <v/>
      </c>
      <c r="I105" s="221" t="str">
        <f t="array" ref="I105">IF($C105="","",IFERROR(INDEX(tbLanAso[],MATCH(LARGE(IF(tbLanAso[Nome]=$C105,tbLanAso[Data do Exame]),1),tbLanAso[Data do Exame],0),4),""))</f>
        <v/>
      </c>
      <c r="J105" s="92" t="str">
        <f t="shared" ca="1" si="2"/>
        <v/>
      </c>
      <c r="K105" s="92" t="str">
        <f t="shared" ca="1" si="3"/>
        <v/>
      </c>
      <c r="L105" s="206"/>
      <c r="M105" s="243"/>
    </row>
    <row r="106" spans="2:13" ht="24.95" customHeight="1" x14ac:dyDescent="0.2">
      <c r="B106" s="240">
        <v>99</v>
      </c>
      <c r="C106" s="241" t="str">
        <f>IF(CadFun!D106="","",CadFun!D106)</f>
        <v/>
      </c>
      <c r="D106" s="92" t="str">
        <f>IF($C106="","",IFERROR(INDEX(tbFuncionarios[],MATCH($C106,tbFuncionarios[Nome],0),2),""))</f>
        <v/>
      </c>
      <c r="E106" s="92" t="str">
        <f>IF($C106="","",IFERROR(INDEX(tbFuncionarios[],MATCH($C106,tbFuncionarios[Nome],0),23),""))</f>
        <v/>
      </c>
      <c r="F106" s="220"/>
      <c r="G106" s="242" t="str">
        <f t="array" ref="G106">IF($C106="","",IFERROR(INDEX(tbLanAso[],MATCH(LARGE(IF(tbLanAso[Nome]=$C106,tbLanAso[Data do Exame]),1),tbLanAso[Data do Exame],0),5),""))</f>
        <v/>
      </c>
      <c r="H106" s="221" t="str">
        <f t="array" ref="H106">IF($C106="","",IFERROR(INDEX(tbLanAso[],MATCH(LARGE(IF(tbLanAso[Nome]=$C106,tbLanAso[Data do Exame]),1),tbLanAso[Data do Exame],0),3),""))</f>
        <v/>
      </c>
      <c r="I106" s="221" t="str">
        <f t="array" ref="I106">IF($C106="","",IFERROR(INDEX(tbLanAso[],MATCH(LARGE(IF(tbLanAso[Nome]=$C106,tbLanAso[Data do Exame]),1),tbLanAso[Data do Exame],0),4),""))</f>
        <v/>
      </c>
      <c r="J106" s="92" t="str">
        <f t="shared" ca="1" si="2"/>
        <v/>
      </c>
      <c r="K106" s="92" t="str">
        <f t="shared" ca="1" si="3"/>
        <v/>
      </c>
      <c r="L106" s="206"/>
      <c r="M106" s="243"/>
    </row>
    <row r="107" spans="2:13" ht="24.95" customHeight="1" x14ac:dyDescent="0.2">
      <c r="B107" s="240">
        <v>100</v>
      </c>
      <c r="C107" s="241" t="str">
        <f>IF(CadFun!D107="","",CadFun!D107)</f>
        <v/>
      </c>
      <c r="D107" s="92" t="str">
        <f>IF($C107="","",IFERROR(INDEX(tbFuncionarios[],MATCH($C107,tbFuncionarios[Nome],0),2),""))</f>
        <v/>
      </c>
      <c r="E107" s="92" t="str">
        <f>IF($C107="","",IFERROR(INDEX(tbFuncionarios[],MATCH($C107,tbFuncionarios[Nome],0),23),""))</f>
        <v/>
      </c>
      <c r="F107" s="220"/>
      <c r="G107" s="242" t="str">
        <f t="array" ref="G107">IF($C107="","",IFERROR(INDEX(tbLanAso[],MATCH(LARGE(IF(tbLanAso[Nome]=$C107,tbLanAso[Data do Exame]),1),tbLanAso[Data do Exame],0),5),""))</f>
        <v/>
      </c>
      <c r="H107" s="221" t="str">
        <f t="array" ref="H107">IF($C107="","",IFERROR(INDEX(tbLanAso[],MATCH(LARGE(IF(tbLanAso[Nome]=$C107,tbLanAso[Data do Exame]),1),tbLanAso[Data do Exame],0),3),""))</f>
        <v/>
      </c>
      <c r="I107" s="221" t="str">
        <f t="array" ref="I107">IF($C107="","",IFERROR(INDEX(tbLanAso[],MATCH(LARGE(IF(tbLanAso[Nome]=$C107,tbLanAso[Data do Exame]),1),tbLanAso[Data do Exame],0),4),""))</f>
        <v/>
      </c>
      <c r="J107" s="92" t="str">
        <f t="shared" ca="1" si="2"/>
        <v/>
      </c>
      <c r="K107" s="92" t="str">
        <f t="shared" ca="1" si="3"/>
        <v/>
      </c>
      <c r="L107" s="206"/>
      <c r="M107" s="243"/>
    </row>
    <row r="108" spans="2:13" ht="24.95" customHeight="1" x14ac:dyDescent="0.2">
      <c r="B108" s="240">
        <v>101</v>
      </c>
      <c r="C108" s="241" t="str">
        <f>IF(CadFun!D108="","",CadFun!D108)</f>
        <v/>
      </c>
      <c r="D108" s="92" t="str">
        <f>IF($C108="","",IFERROR(INDEX(tbFuncionarios[],MATCH($C108,tbFuncionarios[Nome],0),2),""))</f>
        <v/>
      </c>
      <c r="E108" s="92" t="str">
        <f>IF($C108="","",IFERROR(INDEX(tbFuncionarios[],MATCH($C108,tbFuncionarios[Nome],0),23),""))</f>
        <v/>
      </c>
      <c r="F108" s="220"/>
      <c r="G108" s="242" t="str">
        <f t="array" ref="G108">IF($C108="","",IFERROR(INDEX(tbLanAso[],MATCH(LARGE(IF(tbLanAso[Nome]=$C108,tbLanAso[Data do Exame]),1),tbLanAso[Data do Exame],0),5),""))</f>
        <v/>
      </c>
      <c r="H108" s="221" t="str">
        <f t="array" ref="H108">IF($C108="","",IFERROR(INDEX(tbLanAso[],MATCH(LARGE(IF(tbLanAso[Nome]=$C108,tbLanAso[Data do Exame]),1),tbLanAso[Data do Exame],0),3),""))</f>
        <v/>
      </c>
      <c r="I108" s="221" t="str">
        <f t="array" ref="I108">IF($C108="","",IFERROR(INDEX(tbLanAso[],MATCH(LARGE(IF(tbLanAso[Nome]=$C108,tbLanAso[Data do Exame]),1),tbLanAso[Data do Exame],0),4),""))</f>
        <v/>
      </c>
      <c r="J108" s="92" t="str">
        <f t="shared" ca="1" si="2"/>
        <v/>
      </c>
      <c r="K108" s="92" t="str">
        <f t="shared" ca="1" si="3"/>
        <v/>
      </c>
      <c r="L108" s="206"/>
      <c r="M108" s="243"/>
    </row>
    <row r="109" spans="2:13" ht="24.95" customHeight="1" x14ac:dyDescent="0.2">
      <c r="B109" s="240">
        <v>102</v>
      </c>
      <c r="C109" s="241" t="str">
        <f>IF(CadFun!D109="","",CadFun!D109)</f>
        <v/>
      </c>
      <c r="D109" s="92" t="str">
        <f>IF($C109="","",IFERROR(INDEX(tbFuncionarios[],MATCH($C109,tbFuncionarios[Nome],0),2),""))</f>
        <v/>
      </c>
      <c r="E109" s="92" t="str">
        <f>IF($C109="","",IFERROR(INDEX(tbFuncionarios[],MATCH($C109,tbFuncionarios[Nome],0),23),""))</f>
        <v/>
      </c>
      <c r="F109" s="220"/>
      <c r="G109" s="242" t="str">
        <f t="array" ref="G109">IF($C109="","",IFERROR(INDEX(tbLanAso[],MATCH(LARGE(IF(tbLanAso[Nome]=$C109,tbLanAso[Data do Exame]),1),tbLanAso[Data do Exame],0),5),""))</f>
        <v/>
      </c>
      <c r="H109" s="221" t="str">
        <f t="array" ref="H109">IF($C109="","",IFERROR(INDEX(tbLanAso[],MATCH(LARGE(IF(tbLanAso[Nome]=$C109,tbLanAso[Data do Exame]),1),tbLanAso[Data do Exame],0),3),""))</f>
        <v/>
      </c>
      <c r="I109" s="221" t="str">
        <f t="array" ref="I109">IF($C109="","",IFERROR(INDEX(tbLanAso[],MATCH(LARGE(IF(tbLanAso[Nome]=$C109,tbLanAso[Data do Exame]),1),tbLanAso[Data do Exame],0),4),""))</f>
        <v/>
      </c>
      <c r="J109" s="92" t="str">
        <f t="shared" ca="1" si="2"/>
        <v/>
      </c>
      <c r="K109" s="92" t="str">
        <f t="shared" ca="1" si="3"/>
        <v/>
      </c>
      <c r="L109" s="206"/>
      <c r="M109" s="243"/>
    </row>
    <row r="110" spans="2:13" ht="24.95" customHeight="1" x14ac:dyDescent="0.2">
      <c r="B110" s="240">
        <v>103</v>
      </c>
      <c r="C110" s="241" t="str">
        <f>IF(CadFun!D110="","",CadFun!D110)</f>
        <v/>
      </c>
      <c r="D110" s="92" t="str">
        <f>IF($C110="","",IFERROR(INDEX(tbFuncionarios[],MATCH($C110,tbFuncionarios[Nome],0),2),""))</f>
        <v/>
      </c>
      <c r="E110" s="92" t="str">
        <f>IF($C110="","",IFERROR(INDEX(tbFuncionarios[],MATCH($C110,tbFuncionarios[Nome],0),23),""))</f>
        <v/>
      </c>
      <c r="F110" s="220"/>
      <c r="G110" s="242" t="str">
        <f t="array" ref="G110">IF($C110="","",IFERROR(INDEX(tbLanAso[],MATCH(LARGE(IF(tbLanAso[Nome]=$C110,tbLanAso[Data do Exame]),1),tbLanAso[Data do Exame],0),5),""))</f>
        <v/>
      </c>
      <c r="H110" s="221" t="str">
        <f t="array" ref="H110">IF($C110="","",IFERROR(INDEX(tbLanAso[],MATCH(LARGE(IF(tbLanAso[Nome]=$C110,tbLanAso[Data do Exame]),1),tbLanAso[Data do Exame],0),3),""))</f>
        <v/>
      </c>
      <c r="I110" s="221" t="str">
        <f t="array" ref="I110">IF($C110="","",IFERROR(INDEX(tbLanAso[],MATCH(LARGE(IF(tbLanAso[Nome]=$C110,tbLanAso[Data do Exame]),1),tbLanAso[Data do Exame],0),4),""))</f>
        <v/>
      </c>
      <c r="J110" s="92" t="str">
        <f t="shared" ca="1" si="2"/>
        <v/>
      </c>
      <c r="K110" s="92" t="str">
        <f t="shared" ca="1" si="3"/>
        <v/>
      </c>
      <c r="L110" s="206"/>
      <c r="M110" s="243"/>
    </row>
    <row r="111" spans="2:13" ht="24.95" customHeight="1" x14ac:dyDescent="0.2">
      <c r="B111" s="240">
        <v>104</v>
      </c>
      <c r="C111" s="241" t="str">
        <f>IF(CadFun!D111="","",CadFun!D111)</f>
        <v/>
      </c>
      <c r="D111" s="92" t="str">
        <f>IF($C111="","",IFERROR(INDEX(tbFuncionarios[],MATCH($C111,tbFuncionarios[Nome],0),2),""))</f>
        <v/>
      </c>
      <c r="E111" s="92" t="str">
        <f>IF($C111="","",IFERROR(INDEX(tbFuncionarios[],MATCH($C111,tbFuncionarios[Nome],0),23),""))</f>
        <v/>
      </c>
      <c r="F111" s="220"/>
      <c r="G111" s="242" t="str">
        <f t="array" ref="G111">IF($C111="","",IFERROR(INDEX(tbLanAso[],MATCH(LARGE(IF(tbLanAso[Nome]=$C111,tbLanAso[Data do Exame]),1),tbLanAso[Data do Exame],0),5),""))</f>
        <v/>
      </c>
      <c r="H111" s="221" t="str">
        <f t="array" ref="H111">IF($C111="","",IFERROR(INDEX(tbLanAso[],MATCH(LARGE(IF(tbLanAso[Nome]=$C111,tbLanAso[Data do Exame]),1),tbLanAso[Data do Exame],0),3),""))</f>
        <v/>
      </c>
      <c r="I111" s="221" t="str">
        <f t="array" ref="I111">IF($C111="","",IFERROR(INDEX(tbLanAso[],MATCH(LARGE(IF(tbLanAso[Nome]=$C111,tbLanAso[Data do Exame]),1),tbLanAso[Data do Exame],0),4),""))</f>
        <v/>
      </c>
      <c r="J111" s="92" t="str">
        <f t="shared" ca="1" si="2"/>
        <v/>
      </c>
      <c r="K111" s="92" t="str">
        <f t="shared" ca="1" si="3"/>
        <v/>
      </c>
      <c r="L111" s="206"/>
      <c r="M111" s="243"/>
    </row>
    <row r="112" spans="2:13" ht="24.95" customHeight="1" x14ac:dyDescent="0.2">
      <c r="B112" s="240">
        <v>105</v>
      </c>
      <c r="C112" s="241" t="str">
        <f>IF(CadFun!D112="","",CadFun!D112)</f>
        <v/>
      </c>
      <c r="D112" s="92" t="str">
        <f>IF($C112="","",IFERROR(INDEX(tbFuncionarios[],MATCH($C112,tbFuncionarios[Nome],0),2),""))</f>
        <v/>
      </c>
      <c r="E112" s="92" t="str">
        <f>IF($C112="","",IFERROR(INDEX(tbFuncionarios[],MATCH($C112,tbFuncionarios[Nome],0),23),""))</f>
        <v/>
      </c>
      <c r="F112" s="220"/>
      <c r="G112" s="242" t="str">
        <f t="array" ref="G112">IF($C112="","",IFERROR(INDEX(tbLanAso[],MATCH(LARGE(IF(tbLanAso[Nome]=$C112,tbLanAso[Data do Exame]),1),tbLanAso[Data do Exame],0),5),""))</f>
        <v/>
      </c>
      <c r="H112" s="221" t="str">
        <f t="array" ref="H112">IF($C112="","",IFERROR(INDEX(tbLanAso[],MATCH(LARGE(IF(tbLanAso[Nome]=$C112,tbLanAso[Data do Exame]),1),tbLanAso[Data do Exame],0),3),""))</f>
        <v/>
      </c>
      <c r="I112" s="221" t="str">
        <f t="array" ref="I112">IF($C112="","",IFERROR(INDEX(tbLanAso[],MATCH(LARGE(IF(tbLanAso[Nome]=$C112,tbLanAso[Data do Exame]),1),tbLanAso[Data do Exame],0),4),""))</f>
        <v/>
      </c>
      <c r="J112" s="92" t="str">
        <f t="shared" ca="1" si="2"/>
        <v/>
      </c>
      <c r="K112" s="92" t="str">
        <f t="shared" ca="1" si="3"/>
        <v/>
      </c>
      <c r="L112" s="206"/>
      <c r="M112" s="243"/>
    </row>
    <row r="113" spans="2:13" ht="24.95" customHeight="1" x14ac:dyDescent="0.2">
      <c r="B113" s="240">
        <v>106</v>
      </c>
      <c r="C113" s="241" t="str">
        <f>IF(CadFun!D113="","",CadFun!D113)</f>
        <v/>
      </c>
      <c r="D113" s="92" t="str">
        <f>IF($C113="","",IFERROR(INDEX(tbFuncionarios[],MATCH($C113,tbFuncionarios[Nome],0),2),""))</f>
        <v/>
      </c>
      <c r="E113" s="92" t="str">
        <f>IF($C113="","",IFERROR(INDEX(tbFuncionarios[],MATCH($C113,tbFuncionarios[Nome],0),23),""))</f>
        <v/>
      </c>
      <c r="F113" s="220"/>
      <c r="G113" s="242" t="str">
        <f t="array" ref="G113">IF($C113="","",IFERROR(INDEX(tbLanAso[],MATCH(LARGE(IF(tbLanAso[Nome]=$C113,tbLanAso[Data do Exame]),1),tbLanAso[Data do Exame],0),5),""))</f>
        <v/>
      </c>
      <c r="H113" s="221" t="str">
        <f t="array" ref="H113">IF($C113="","",IFERROR(INDEX(tbLanAso[],MATCH(LARGE(IF(tbLanAso[Nome]=$C113,tbLanAso[Data do Exame]),1),tbLanAso[Data do Exame],0),3),""))</f>
        <v/>
      </c>
      <c r="I113" s="221" t="str">
        <f t="array" ref="I113">IF($C113="","",IFERROR(INDEX(tbLanAso[],MATCH(LARGE(IF(tbLanAso[Nome]=$C113,tbLanAso[Data do Exame]),1),tbLanAso[Data do Exame],0),4),""))</f>
        <v/>
      </c>
      <c r="J113" s="92" t="str">
        <f t="shared" ca="1" si="2"/>
        <v/>
      </c>
      <c r="K113" s="92" t="str">
        <f t="shared" ca="1" si="3"/>
        <v/>
      </c>
      <c r="L113" s="206"/>
      <c r="M113" s="243"/>
    </row>
    <row r="114" spans="2:13" ht="24.95" customHeight="1" x14ac:dyDescent="0.2">
      <c r="B114" s="240">
        <v>107</v>
      </c>
      <c r="C114" s="241" t="str">
        <f>IF(CadFun!D114="","",CadFun!D114)</f>
        <v/>
      </c>
      <c r="D114" s="92" t="str">
        <f>IF($C114="","",IFERROR(INDEX(tbFuncionarios[],MATCH($C114,tbFuncionarios[Nome],0),2),""))</f>
        <v/>
      </c>
      <c r="E114" s="92" t="str">
        <f>IF($C114="","",IFERROR(INDEX(tbFuncionarios[],MATCH($C114,tbFuncionarios[Nome],0),23),""))</f>
        <v/>
      </c>
      <c r="F114" s="220"/>
      <c r="G114" s="242" t="str">
        <f t="array" ref="G114">IF($C114="","",IFERROR(INDEX(tbLanAso[],MATCH(LARGE(IF(tbLanAso[Nome]=$C114,tbLanAso[Data do Exame]),1),tbLanAso[Data do Exame],0),5),""))</f>
        <v/>
      </c>
      <c r="H114" s="221" t="str">
        <f t="array" ref="H114">IF($C114="","",IFERROR(INDEX(tbLanAso[],MATCH(LARGE(IF(tbLanAso[Nome]=$C114,tbLanAso[Data do Exame]),1),tbLanAso[Data do Exame],0),3),""))</f>
        <v/>
      </c>
      <c r="I114" s="221" t="str">
        <f t="array" ref="I114">IF($C114="","",IFERROR(INDEX(tbLanAso[],MATCH(LARGE(IF(tbLanAso[Nome]=$C114,tbLanAso[Data do Exame]),1),tbLanAso[Data do Exame],0),4),""))</f>
        <v/>
      </c>
      <c r="J114" s="92" t="str">
        <f t="shared" ca="1" si="2"/>
        <v/>
      </c>
      <c r="K114" s="92" t="str">
        <f t="shared" ca="1" si="3"/>
        <v/>
      </c>
      <c r="L114" s="206"/>
      <c r="M114" s="243"/>
    </row>
    <row r="115" spans="2:13" ht="24.95" customHeight="1" x14ac:dyDescent="0.2">
      <c r="B115" s="240">
        <v>108</v>
      </c>
      <c r="C115" s="241" t="str">
        <f>IF(CadFun!D115="","",CadFun!D115)</f>
        <v/>
      </c>
      <c r="D115" s="92" t="str">
        <f>IF($C115="","",IFERROR(INDEX(tbFuncionarios[],MATCH($C115,tbFuncionarios[Nome],0),2),""))</f>
        <v/>
      </c>
      <c r="E115" s="92" t="str">
        <f>IF($C115="","",IFERROR(INDEX(tbFuncionarios[],MATCH($C115,tbFuncionarios[Nome],0),23),""))</f>
        <v/>
      </c>
      <c r="F115" s="220"/>
      <c r="G115" s="242" t="str">
        <f t="array" ref="G115">IF($C115="","",IFERROR(INDEX(tbLanAso[],MATCH(LARGE(IF(tbLanAso[Nome]=$C115,tbLanAso[Data do Exame]),1),tbLanAso[Data do Exame],0),5),""))</f>
        <v/>
      </c>
      <c r="H115" s="221" t="str">
        <f t="array" ref="H115">IF($C115="","",IFERROR(INDEX(tbLanAso[],MATCH(LARGE(IF(tbLanAso[Nome]=$C115,tbLanAso[Data do Exame]),1),tbLanAso[Data do Exame],0),3),""))</f>
        <v/>
      </c>
      <c r="I115" s="221" t="str">
        <f t="array" ref="I115">IF($C115="","",IFERROR(INDEX(tbLanAso[],MATCH(LARGE(IF(tbLanAso[Nome]=$C115,tbLanAso[Data do Exame]),1),tbLanAso[Data do Exame],0),4),""))</f>
        <v/>
      </c>
      <c r="J115" s="92" t="str">
        <f t="shared" ca="1" si="2"/>
        <v/>
      </c>
      <c r="K115" s="92" t="str">
        <f t="shared" ca="1" si="3"/>
        <v/>
      </c>
      <c r="L115" s="206"/>
      <c r="M115" s="243"/>
    </row>
    <row r="116" spans="2:13" ht="24.95" customHeight="1" x14ac:dyDescent="0.2">
      <c r="B116" s="240">
        <v>109</v>
      </c>
      <c r="C116" s="241" t="str">
        <f>IF(CadFun!D116="","",CadFun!D116)</f>
        <v/>
      </c>
      <c r="D116" s="92" t="str">
        <f>IF($C116="","",IFERROR(INDEX(tbFuncionarios[],MATCH($C116,tbFuncionarios[Nome],0),2),""))</f>
        <v/>
      </c>
      <c r="E116" s="92" t="str">
        <f>IF($C116="","",IFERROR(INDEX(tbFuncionarios[],MATCH($C116,tbFuncionarios[Nome],0),23),""))</f>
        <v/>
      </c>
      <c r="F116" s="220"/>
      <c r="G116" s="242" t="str">
        <f t="array" ref="G116">IF($C116="","",IFERROR(INDEX(tbLanAso[],MATCH(LARGE(IF(tbLanAso[Nome]=$C116,tbLanAso[Data do Exame]),1),tbLanAso[Data do Exame],0),5),""))</f>
        <v/>
      </c>
      <c r="H116" s="221" t="str">
        <f t="array" ref="H116">IF($C116="","",IFERROR(INDEX(tbLanAso[],MATCH(LARGE(IF(tbLanAso[Nome]=$C116,tbLanAso[Data do Exame]),1),tbLanAso[Data do Exame],0),3),""))</f>
        <v/>
      </c>
      <c r="I116" s="221" t="str">
        <f t="array" ref="I116">IF($C116="","",IFERROR(INDEX(tbLanAso[],MATCH(LARGE(IF(tbLanAso[Nome]=$C116,tbLanAso[Data do Exame]),1),tbLanAso[Data do Exame],0),4),""))</f>
        <v/>
      </c>
      <c r="J116" s="92" t="str">
        <f t="shared" ca="1" si="2"/>
        <v/>
      </c>
      <c r="K116" s="92" t="str">
        <f t="shared" ca="1" si="3"/>
        <v/>
      </c>
      <c r="L116" s="206"/>
      <c r="M116" s="243"/>
    </row>
    <row r="117" spans="2:13" ht="24.95" customHeight="1" x14ac:dyDescent="0.2">
      <c r="B117" s="240">
        <v>110</v>
      </c>
      <c r="C117" s="241" t="str">
        <f>IF(CadFun!D117="","",CadFun!D117)</f>
        <v/>
      </c>
      <c r="D117" s="92" t="str">
        <f>IF($C117="","",IFERROR(INDEX(tbFuncionarios[],MATCH($C117,tbFuncionarios[Nome],0),2),""))</f>
        <v/>
      </c>
      <c r="E117" s="92" t="str">
        <f>IF($C117="","",IFERROR(INDEX(tbFuncionarios[],MATCH($C117,tbFuncionarios[Nome],0),23),""))</f>
        <v/>
      </c>
      <c r="F117" s="220"/>
      <c r="G117" s="242" t="str">
        <f t="array" ref="G117">IF($C117="","",IFERROR(INDEX(tbLanAso[],MATCH(LARGE(IF(tbLanAso[Nome]=$C117,tbLanAso[Data do Exame]),1),tbLanAso[Data do Exame],0),5),""))</f>
        <v/>
      </c>
      <c r="H117" s="221" t="str">
        <f t="array" ref="H117">IF($C117="","",IFERROR(INDEX(tbLanAso[],MATCH(LARGE(IF(tbLanAso[Nome]=$C117,tbLanAso[Data do Exame]),1),tbLanAso[Data do Exame],0),3),""))</f>
        <v/>
      </c>
      <c r="I117" s="221" t="str">
        <f t="array" ref="I117">IF($C117="","",IFERROR(INDEX(tbLanAso[],MATCH(LARGE(IF(tbLanAso[Nome]=$C117,tbLanAso[Data do Exame]),1),tbLanAso[Data do Exame],0),4),""))</f>
        <v/>
      </c>
      <c r="J117" s="92" t="str">
        <f t="shared" ca="1" si="2"/>
        <v/>
      </c>
      <c r="K117" s="92" t="str">
        <f t="shared" ca="1" si="3"/>
        <v/>
      </c>
      <c r="L117" s="206"/>
      <c r="M117" s="243"/>
    </row>
    <row r="118" spans="2:13" ht="24.95" customHeight="1" x14ac:dyDescent="0.2">
      <c r="B118" s="240">
        <v>111</v>
      </c>
      <c r="C118" s="241" t="str">
        <f>IF(CadFun!D118="","",CadFun!D118)</f>
        <v/>
      </c>
      <c r="D118" s="92" t="str">
        <f>IF($C118="","",IFERROR(INDEX(tbFuncionarios[],MATCH($C118,tbFuncionarios[Nome],0),2),""))</f>
        <v/>
      </c>
      <c r="E118" s="92" t="str">
        <f>IF($C118="","",IFERROR(INDEX(tbFuncionarios[],MATCH($C118,tbFuncionarios[Nome],0),23),""))</f>
        <v/>
      </c>
      <c r="F118" s="220"/>
      <c r="G118" s="242" t="str">
        <f t="array" ref="G118">IF($C118="","",IFERROR(INDEX(tbLanAso[],MATCH(LARGE(IF(tbLanAso[Nome]=$C118,tbLanAso[Data do Exame]),1),tbLanAso[Data do Exame],0),5),""))</f>
        <v/>
      </c>
      <c r="H118" s="221" t="str">
        <f t="array" ref="H118">IF($C118="","",IFERROR(INDEX(tbLanAso[],MATCH(LARGE(IF(tbLanAso[Nome]=$C118,tbLanAso[Data do Exame]),1),tbLanAso[Data do Exame],0),3),""))</f>
        <v/>
      </c>
      <c r="I118" s="221" t="str">
        <f t="array" ref="I118">IF($C118="","",IFERROR(INDEX(tbLanAso[],MATCH(LARGE(IF(tbLanAso[Nome]=$C118,tbLanAso[Data do Exame]),1),tbLanAso[Data do Exame],0),4),""))</f>
        <v/>
      </c>
      <c r="J118" s="92" t="str">
        <f t="shared" ca="1" si="2"/>
        <v/>
      </c>
      <c r="K118" s="92" t="str">
        <f t="shared" ca="1" si="3"/>
        <v/>
      </c>
      <c r="L118" s="206"/>
      <c r="M118" s="243"/>
    </row>
    <row r="119" spans="2:13" ht="24.95" customHeight="1" x14ac:dyDescent="0.2">
      <c r="B119" s="240">
        <v>112</v>
      </c>
      <c r="C119" s="241" t="str">
        <f>IF(CadFun!D119="","",CadFun!D119)</f>
        <v/>
      </c>
      <c r="D119" s="92" t="str">
        <f>IF($C119="","",IFERROR(INDEX(tbFuncionarios[],MATCH($C119,tbFuncionarios[Nome],0),2),""))</f>
        <v/>
      </c>
      <c r="E119" s="92" t="str">
        <f>IF($C119="","",IFERROR(INDEX(tbFuncionarios[],MATCH($C119,tbFuncionarios[Nome],0),23),""))</f>
        <v/>
      </c>
      <c r="F119" s="220"/>
      <c r="G119" s="242" t="str">
        <f t="array" ref="G119">IF($C119="","",IFERROR(INDEX(tbLanAso[],MATCH(LARGE(IF(tbLanAso[Nome]=$C119,tbLanAso[Data do Exame]),1),tbLanAso[Data do Exame],0),5),""))</f>
        <v/>
      </c>
      <c r="H119" s="221" t="str">
        <f t="array" ref="H119">IF($C119="","",IFERROR(INDEX(tbLanAso[],MATCH(LARGE(IF(tbLanAso[Nome]=$C119,tbLanAso[Data do Exame]),1),tbLanAso[Data do Exame],0),3),""))</f>
        <v/>
      </c>
      <c r="I119" s="221" t="str">
        <f t="array" ref="I119">IF($C119="","",IFERROR(INDEX(tbLanAso[],MATCH(LARGE(IF(tbLanAso[Nome]=$C119,tbLanAso[Data do Exame]),1),tbLanAso[Data do Exame],0),4),""))</f>
        <v/>
      </c>
      <c r="J119" s="92" t="str">
        <f t="shared" ca="1" si="2"/>
        <v/>
      </c>
      <c r="K119" s="92" t="str">
        <f t="shared" ca="1" si="3"/>
        <v/>
      </c>
      <c r="L119" s="206"/>
      <c r="M119" s="243"/>
    </row>
    <row r="120" spans="2:13" ht="24.95" customHeight="1" x14ac:dyDescent="0.2">
      <c r="B120" s="240">
        <v>113</v>
      </c>
      <c r="C120" s="241" t="str">
        <f>IF(CadFun!D120="","",CadFun!D120)</f>
        <v/>
      </c>
      <c r="D120" s="92" t="str">
        <f>IF($C120="","",IFERROR(INDEX(tbFuncionarios[],MATCH($C120,tbFuncionarios[Nome],0),2),""))</f>
        <v/>
      </c>
      <c r="E120" s="92" t="str">
        <f>IF($C120="","",IFERROR(INDEX(tbFuncionarios[],MATCH($C120,tbFuncionarios[Nome],0),23),""))</f>
        <v/>
      </c>
      <c r="F120" s="220"/>
      <c r="G120" s="242" t="str">
        <f t="array" ref="G120">IF($C120="","",IFERROR(INDEX(tbLanAso[],MATCH(LARGE(IF(tbLanAso[Nome]=$C120,tbLanAso[Data do Exame]),1),tbLanAso[Data do Exame],0),5),""))</f>
        <v/>
      </c>
      <c r="H120" s="221" t="str">
        <f t="array" ref="H120">IF($C120="","",IFERROR(INDEX(tbLanAso[],MATCH(LARGE(IF(tbLanAso[Nome]=$C120,tbLanAso[Data do Exame]),1),tbLanAso[Data do Exame],0),3),""))</f>
        <v/>
      </c>
      <c r="I120" s="221" t="str">
        <f t="array" ref="I120">IF($C120="","",IFERROR(INDEX(tbLanAso[],MATCH(LARGE(IF(tbLanAso[Nome]=$C120,tbLanAso[Data do Exame]),1),tbLanAso[Data do Exame],0),4),""))</f>
        <v/>
      </c>
      <c r="J120" s="92" t="str">
        <f t="shared" ca="1" si="2"/>
        <v/>
      </c>
      <c r="K120" s="92" t="str">
        <f t="shared" ca="1" si="3"/>
        <v/>
      </c>
      <c r="L120" s="206"/>
      <c r="M120" s="243"/>
    </row>
    <row r="121" spans="2:13" ht="24.95" customHeight="1" x14ac:dyDescent="0.2">
      <c r="B121" s="240">
        <v>114</v>
      </c>
      <c r="C121" s="241" t="str">
        <f>IF(CadFun!D121="","",CadFun!D121)</f>
        <v/>
      </c>
      <c r="D121" s="92" t="str">
        <f>IF($C121="","",IFERROR(INDEX(tbFuncionarios[],MATCH($C121,tbFuncionarios[Nome],0),2),""))</f>
        <v/>
      </c>
      <c r="E121" s="92" t="str">
        <f>IF($C121="","",IFERROR(INDEX(tbFuncionarios[],MATCH($C121,tbFuncionarios[Nome],0),23),""))</f>
        <v/>
      </c>
      <c r="F121" s="220"/>
      <c r="G121" s="242" t="str">
        <f t="array" ref="G121">IF($C121="","",IFERROR(INDEX(tbLanAso[],MATCH(LARGE(IF(tbLanAso[Nome]=$C121,tbLanAso[Data do Exame]),1),tbLanAso[Data do Exame],0),5),""))</f>
        <v/>
      </c>
      <c r="H121" s="221" t="str">
        <f t="array" ref="H121">IF($C121="","",IFERROR(INDEX(tbLanAso[],MATCH(LARGE(IF(tbLanAso[Nome]=$C121,tbLanAso[Data do Exame]),1),tbLanAso[Data do Exame],0),3),""))</f>
        <v/>
      </c>
      <c r="I121" s="221" t="str">
        <f t="array" ref="I121">IF($C121="","",IFERROR(INDEX(tbLanAso[],MATCH(LARGE(IF(tbLanAso[Nome]=$C121,tbLanAso[Data do Exame]),1),tbLanAso[Data do Exame],0),4),""))</f>
        <v/>
      </c>
      <c r="J121" s="92" t="str">
        <f t="shared" ca="1" si="2"/>
        <v/>
      </c>
      <c r="K121" s="92" t="str">
        <f t="shared" ca="1" si="3"/>
        <v/>
      </c>
      <c r="L121" s="206"/>
      <c r="M121" s="243"/>
    </row>
    <row r="122" spans="2:13" ht="24.95" customHeight="1" x14ac:dyDescent="0.2">
      <c r="B122" s="240">
        <v>115</v>
      </c>
      <c r="C122" s="241" t="str">
        <f>IF(CadFun!D122="","",CadFun!D122)</f>
        <v/>
      </c>
      <c r="D122" s="92" t="str">
        <f>IF($C122="","",IFERROR(INDEX(tbFuncionarios[],MATCH($C122,tbFuncionarios[Nome],0),2),""))</f>
        <v/>
      </c>
      <c r="E122" s="92" t="str">
        <f>IF($C122="","",IFERROR(INDEX(tbFuncionarios[],MATCH($C122,tbFuncionarios[Nome],0),23),""))</f>
        <v/>
      </c>
      <c r="F122" s="220"/>
      <c r="G122" s="242" t="str">
        <f t="array" ref="G122">IF($C122="","",IFERROR(INDEX(tbLanAso[],MATCH(LARGE(IF(tbLanAso[Nome]=$C122,tbLanAso[Data do Exame]),1),tbLanAso[Data do Exame],0),5),""))</f>
        <v/>
      </c>
      <c r="H122" s="221" t="str">
        <f t="array" ref="H122">IF($C122="","",IFERROR(INDEX(tbLanAso[],MATCH(LARGE(IF(tbLanAso[Nome]=$C122,tbLanAso[Data do Exame]),1),tbLanAso[Data do Exame],0),3),""))</f>
        <v/>
      </c>
      <c r="I122" s="221" t="str">
        <f t="array" ref="I122">IF($C122="","",IFERROR(INDEX(tbLanAso[],MATCH(LARGE(IF(tbLanAso[Nome]=$C122,tbLanAso[Data do Exame]),1),tbLanAso[Data do Exame],0),4),""))</f>
        <v/>
      </c>
      <c r="J122" s="92" t="str">
        <f t="shared" ca="1" si="2"/>
        <v/>
      </c>
      <c r="K122" s="92" t="str">
        <f t="shared" ca="1" si="3"/>
        <v/>
      </c>
      <c r="L122" s="206"/>
      <c r="M122" s="243"/>
    </row>
    <row r="123" spans="2:13" ht="24.95" customHeight="1" x14ac:dyDescent="0.2">
      <c r="B123" s="240">
        <v>116</v>
      </c>
      <c r="C123" s="241" t="str">
        <f>IF(CadFun!D123="","",CadFun!D123)</f>
        <v/>
      </c>
      <c r="D123" s="92" t="str">
        <f>IF($C123="","",IFERROR(INDEX(tbFuncionarios[],MATCH($C123,tbFuncionarios[Nome],0),2),""))</f>
        <v/>
      </c>
      <c r="E123" s="92" t="str">
        <f>IF($C123="","",IFERROR(INDEX(tbFuncionarios[],MATCH($C123,tbFuncionarios[Nome],0),23),""))</f>
        <v/>
      </c>
      <c r="F123" s="220"/>
      <c r="G123" s="242" t="str">
        <f t="array" ref="G123">IF($C123="","",IFERROR(INDEX(tbLanAso[],MATCH(LARGE(IF(tbLanAso[Nome]=$C123,tbLanAso[Data do Exame]),1),tbLanAso[Data do Exame],0),5),""))</f>
        <v/>
      </c>
      <c r="H123" s="221" t="str">
        <f t="array" ref="H123">IF($C123="","",IFERROR(INDEX(tbLanAso[],MATCH(LARGE(IF(tbLanAso[Nome]=$C123,tbLanAso[Data do Exame]),1),tbLanAso[Data do Exame],0),3),""))</f>
        <v/>
      </c>
      <c r="I123" s="221" t="str">
        <f t="array" ref="I123">IF($C123="","",IFERROR(INDEX(tbLanAso[],MATCH(LARGE(IF(tbLanAso[Nome]=$C123,tbLanAso[Data do Exame]),1),tbLanAso[Data do Exame],0),4),""))</f>
        <v/>
      </c>
      <c r="J123" s="92" t="str">
        <f t="shared" ca="1" si="2"/>
        <v/>
      </c>
      <c r="K123" s="92" t="str">
        <f t="shared" ca="1" si="3"/>
        <v/>
      </c>
      <c r="L123" s="206"/>
      <c r="M123" s="243"/>
    </row>
    <row r="124" spans="2:13" ht="24.95" customHeight="1" x14ac:dyDescent="0.2">
      <c r="B124" s="240">
        <v>117</v>
      </c>
      <c r="C124" s="241" t="str">
        <f>IF(CadFun!D124="","",CadFun!D124)</f>
        <v/>
      </c>
      <c r="D124" s="92" t="str">
        <f>IF($C124="","",IFERROR(INDEX(tbFuncionarios[],MATCH($C124,tbFuncionarios[Nome],0),2),""))</f>
        <v/>
      </c>
      <c r="E124" s="92" t="str">
        <f>IF($C124="","",IFERROR(INDEX(tbFuncionarios[],MATCH($C124,tbFuncionarios[Nome],0),23),""))</f>
        <v/>
      </c>
      <c r="F124" s="220"/>
      <c r="G124" s="242" t="str">
        <f t="array" ref="G124">IF($C124="","",IFERROR(INDEX(tbLanAso[],MATCH(LARGE(IF(tbLanAso[Nome]=$C124,tbLanAso[Data do Exame]),1),tbLanAso[Data do Exame],0),5),""))</f>
        <v/>
      </c>
      <c r="H124" s="221" t="str">
        <f t="array" ref="H124">IF($C124="","",IFERROR(INDEX(tbLanAso[],MATCH(LARGE(IF(tbLanAso[Nome]=$C124,tbLanAso[Data do Exame]),1),tbLanAso[Data do Exame],0),3),""))</f>
        <v/>
      </c>
      <c r="I124" s="221" t="str">
        <f t="array" ref="I124">IF($C124="","",IFERROR(INDEX(tbLanAso[],MATCH(LARGE(IF(tbLanAso[Nome]=$C124,tbLanAso[Data do Exame]),1),tbLanAso[Data do Exame],0),4),""))</f>
        <v/>
      </c>
      <c r="J124" s="92" t="str">
        <f t="shared" ca="1" si="2"/>
        <v/>
      </c>
      <c r="K124" s="92" t="str">
        <f t="shared" ca="1" si="3"/>
        <v/>
      </c>
      <c r="L124" s="206"/>
      <c r="M124" s="243"/>
    </row>
    <row r="125" spans="2:13" ht="24.95" customHeight="1" x14ac:dyDescent="0.2">
      <c r="B125" s="240">
        <v>118</v>
      </c>
      <c r="C125" s="241" t="str">
        <f>IF(CadFun!D125="","",CadFun!D125)</f>
        <v/>
      </c>
      <c r="D125" s="92" t="str">
        <f>IF($C125="","",IFERROR(INDEX(tbFuncionarios[],MATCH($C125,tbFuncionarios[Nome],0),2),""))</f>
        <v/>
      </c>
      <c r="E125" s="92" t="str">
        <f>IF($C125="","",IFERROR(INDEX(tbFuncionarios[],MATCH($C125,tbFuncionarios[Nome],0),23),""))</f>
        <v/>
      </c>
      <c r="F125" s="220"/>
      <c r="G125" s="242" t="str">
        <f t="array" ref="G125">IF($C125="","",IFERROR(INDEX(tbLanAso[],MATCH(LARGE(IF(tbLanAso[Nome]=$C125,tbLanAso[Data do Exame]),1),tbLanAso[Data do Exame],0),5),""))</f>
        <v/>
      </c>
      <c r="H125" s="221" t="str">
        <f t="array" ref="H125">IF($C125="","",IFERROR(INDEX(tbLanAso[],MATCH(LARGE(IF(tbLanAso[Nome]=$C125,tbLanAso[Data do Exame]),1),tbLanAso[Data do Exame],0),3),""))</f>
        <v/>
      </c>
      <c r="I125" s="221" t="str">
        <f t="array" ref="I125">IF($C125="","",IFERROR(INDEX(tbLanAso[],MATCH(LARGE(IF(tbLanAso[Nome]=$C125,tbLanAso[Data do Exame]),1),tbLanAso[Data do Exame],0),4),""))</f>
        <v/>
      </c>
      <c r="J125" s="92" t="str">
        <f t="shared" ca="1" si="2"/>
        <v/>
      </c>
      <c r="K125" s="92" t="str">
        <f t="shared" ca="1" si="3"/>
        <v/>
      </c>
      <c r="L125" s="206"/>
      <c r="M125" s="243"/>
    </row>
    <row r="126" spans="2:13" ht="24.95" customHeight="1" x14ac:dyDescent="0.2">
      <c r="B126" s="240">
        <v>119</v>
      </c>
      <c r="C126" s="241" t="str">
        <f>IF(CadFun!D126="","",CadFun!D126)</f>
        <v/>
      </c>
      <c r="D126" s="92" t="str">
        <f>IF($C126="","",IFERROR(INDEX(tbFuncionarios[],MATCH($C126,tbFuncionarios[Nome],0),2),""))</f>
        <v/>
      </c>
      <c r="E126" s="92" t="str">
        <f>IF($C126="","",IFERROR(INDEX(tbFuncionarios[],MATCH($C126,tbFuncionarios[Nome],0),23),""))</f>
        <v/>
      </c>
      <c r="F126" s="220"/>
      <c r="G126" s="242" t="str">
        <f t="array" ref="G126">IF($C126="","",IFERROR(INDEX(tbLanAso[],MATCH(LARGE(IF(tbLanAso[Nome]=$C126,tbLanAso[Data do Exame]),1),tbLanAso[Data do Exame],0),5),""))</f>
        <v/>
      </c>
      <c r="H126" s="221" t="str">
        <f t="array" ref="H126">IF($C126="","",IFERROR(INDEX(tbLanAso[],MATCH(LARGE(IF(tbLanAso[Nome]=$C126,tbLanAso[Data do Exame]),1),tbLanAso[Data do Exame],0),3),""))</f>
        <v/>
      </c>
      <c r="I126" s="221" t="str">
        <f t="array" ref="I126">IF($C126="","",IFERROR(INDEX(tbLanAso[],MATCH(LARGE(IF(tbLanAso[Nome]=$C126,tbLanAso[Data do Exame]),1),tbLanAso[Data do Exame],0),4),""))</f>
        <v/>
      </c>
      <c r="J126" s="92" t="str">
        <f t="shared" ca="1" si="2"/>
        <v/>
      </c>
      <c r="K126" s="92" t="str">
        <f t="shared" ca="1" si="3"/>
        <v/>
      </c>
      <c r="L126" s="206"/>
      <c r="M126" s="243"/>
    </row>
    <row r="127" spans="2:13" ht="24.95" customHeight="1" x14ac:dyDescent="0.2">
      <c r="B127" s="240">
        <v>120</v>
      </c>
      <c r="C127" s="241" t="str">
        <f>IF(CadFun!D127="","",CadFun!D127)</f>
        <v/>
      </c>
      <c r="D127" s="92" t="str">
        <f>IF($C127="","",IFERROR(INDEX(tbFuncionarios[],MATCH($C127,tbFuncionarios[Nome],0),2),""))</f>
        <v/>
      </c>
      <c r="E127" s="92" t="str">
        <f>IF($C127="","",IFERROR(INDEX(tbFuncionarios[],MATCH($C127,tbFuncionarios[Nome],0),23),""))</f>
        <v/>
      </c>
      <c r="F127" s="220"/>
      <c r="G127" s="242" t="str">
        <f t="array" ref="G127">IF($C127="","",IFERROR(INDEX(tbLanAso[],MATCH(LARGE(IF(tbLanAso[Nome]=$C127,tbLanAso[Data do Exame]),1),tbLanAso[Data do Exame],0),5),""))</f>
        <v/>
      </c>
      <c r="H127" s="221" t="str">
        <f t="array" ref="H127">IF($C127="","",IFERROR(INDEX(tbLanAso[],MATCH(LARGE(IF(tbLanAso[Nome]=$C127,tbLanAso[Data do Exame]),1),tbLanAso[Data do Exame],0),3),""))</f>
        <v/>
      </c>
      <c r="I127" s="221" t="str">
        <f t="array" ref="I127">IF($C127="","",IFERROR(INDEX(tbLanAso[],MATCH(LARGE(IF(tbLanAso[Nome]=$C127,tbLanAso[Data do Exame]),1),tbLanAso[Data do Exame],0),4),""))</f>
        <v/>
      </c>
      <c r="J127" s="92" t="str">
        <f t="shared" ca="1" si="2"/>
        <v/>
      </c>
      <c r="K127" s="92" t="str">
        <f t="shared" ca="1" si="3"/>
        <v/>
      </c>
      <c r="L127" s="206"/>
      <c r="M127" s="243"/>
    </row>
    <row r="128" spans="2:13" ht="24.95" customHeight="1" x14ac:dyDescent="0.2">
      <c r="B128" s="240">
        <v>121</v>
      </c>
      <c r="C128" s="241" t="str">
        <f>IF(CadFun!D128="","",CadFun!D128)</f>
        <v/>
      </c>
      <c r="D128" s="92" t="str">
        <f>IF($C128="","",IFERROR(INDEX(tbFuncionarios[],MATCH($C128,tbFuncionarios[Nome],0),2),""))</f>
        <v/>
      </c>
      <c r="E128" s="92" t="str">
        <f>IF($C128="","",IFERROR(INDEX(tbFuncionarios[],MATCH($C128,tbFuncionarios[Nome],0),23),""))</f>
        <v/>
      </c>
      <c r="F128" s="220"/>
      <c r="G128" s="242" t="str">
        <f t="array" ref="G128">IF($C128="","",IFERROR(INDEX(tbLanAso[],MATCH(LARGE(IF(tbLanAso[Nome]=$C128,tbLanAso[Data do Exame]),1),tbLanAso[Data do Exame],0),5),""))</f>
        <v/>
      </c>
      <c r="H128" s="221" t="str">
        <f t="array" ref="H128">IF($C128="","",IFERROR(INDEX(tbLanAso[],MATCH(LARGE(IF(tbLanAso[Nome]=$C128,tbLanAso[Data do Exame]),1),tbLanAso[Data do Exame],0),3),""))</f>
        <v/>
      </c>
      <c r="I128" s="221" t="str">
        <f t="array" ref="I128">IF($C128="","",IFERROR(INDEX(tbLanAso[],MATCH(LARGE(IF(tbLanAso[Nome]=$C128,tbLanAso[Data do Exame]),1),tbLanAso[Data do Exame],0),4),""))</f>
        <v/>
      </c>
      <c r="J128" s="92" t="str">
        <f t="shared" ca="1" si="2"/>
        <v/>
      </c>
      <c r="K128" s="92" t="str">
        <f t="shared" ca="1" si="3"/>
        <v/>
      </c>
      <c r="L128" s="206"/>
      <c r="M128" s="243"/>
    </row>
    <row r="129" spans="2:13" ht="24.95" customHeight="1" x14ac:dyDescent="0.2">
      <c r="B129" s="240">
        <v>122</v>
      </c>
      <c r="C129" s="241" t="str">
        <f>IF(CadFun!D129="","",CadFun!D129)</f>
        <v/>
      </c>
      <c r="D129" s="92" t="str">
        <f>IF($C129="","",IFERROR(INDEX(tbFuncionarios[],MATCH($C129,tbFuncionarios[Nome],0),2),""))</f>
        <v/>
      </c>
      <c r="E129" s="92" t="str">
        <f>IF($C129="","",IFERROR(INDEX(tbFuncionarios[],MATCH($C129,tbFuncionarios[Nome],0),23),""))</f>
        <v/>
      </c>
      <c r="F129" s="220"/>
      <c r="G129" s="242" t="str">
        <f t="array" ref="G129">IF($C129="","",IFERROR(INDEX(tbLanAso[],MATCH(LARGE(IF(tbLanAso[Nome]=$C129,tbLanAso[Data do Exame]),1),tbLanAso[Data do Exame],0),5),""))</f>
        <v/>
      </c>
      <c r="H129" s="221" t="str">
        <f t="array" ref="H129">IF($C129="","",IFERROR(INDEX(tbLanAso[],MATCH(LARGE(IF(tbLanAso[Nome]=$C129,tbLanAso[Data do Exame]),1),tbLanAso[Data do Exame],0),3),""))</f>
        <v/>
      </c>
      <c r="I129" s="221" t="str">
        <f t="array" ref="I129">IF($C129="","",IFERROR(INDEX(tbLanAso[],MATCH(LARGE(IF(tbLanAso[Nome]=$C129,tbLanAso[Data do Exame]),1),tbLanAso[Data do Exame],0),4),""))</f>
        <v/>
      </c>
      <c r="J129" s="92" t="str">
        <f t="shared" ca="1" si="2"/>
        <v/>
      </c>
      <c r="K129" s="92" t="str">
        <f t="shared" ca="1" si="3"/>
        <v/>
      </c>
      <c r="L129" s="206"/>
      <c r="M129" s="243"/>
    </row>
    <row r="130" spans="2:13" ht="24.95" customHeight="1" x14ac:dyDescent="0.2">
      <c r="B130" s="240">
        <v>123</v>
      </c>
      <c r="C130" s="241" t="str">
        <f>IF(CadFun!D130="","",CadFun!D130)</f>
        <v/>
      </c>
      <c r="D130" s="92" t="str">
        <f>IF($C130="","",IFERROR(INDEX(tbFuncionarios[],MATCH($C130,tbFuncionarios[Nome],0),2),""))</f>
        <v/>
      </c>
      <c r="E130" s="92" t="str">
        <f>IF($C130="","",IFERROR(INDEX(tbFuncionarios[],MATCH($C130,tbFuncionarios[Nome],0),23),""))</f>
        <v/>
      </c>
      <c r="F130" s="220"/>
      <c r="G130" s="242" t="str">
        <f t="array" ref="G130">IF($C130="","",IFERROR(INDEX(tbLanAso[],MATCH(LARGE(IF(tbLanAso[Nome]=$C130,tbLanAso[Data do Exame]),1),tbLanAso[Data do Exame],0),5),""))</f>
        <v/>
      </c>
      <c r="H130" s="221" t="str">
        <f t="array" ref="H130">IF($C130="","",IFERROR(INDEX(tbLanAso[],MATCH(LARGE(IF(tbLanAso[Nome]=$C130,tbLanAso[Data do Exame]),1),tbLanAso[Data do Exame],0),3),""))</f>
        <v/>
      </c>
      <c r="I130" s="221" t="str">
        <f t="array" ref="I130">IF($C130="","",IFERROR(INDEX(tbLanAso[],MATCH(LARGE(IF(tbLanAso[Nome]=$C130,tbLanAso[Data do Exame]),1),tbLanAso[Data do Exame],0),4),""))</f>
        <v/>
      </c>
      <c r="J130" s="92" t="str">
        <f t="shared" ca="1" si="2"/>
        <v/>
      </c>
      <c r="K130" s="92" t="str">
        <f t="shared" ca="1" si="3"/>
        <v/>
      </c>
      <c r="L130" s="206"/>
      <c r="M130" s="243"/>
    </row>
    <row r="131" spans="2:13" ht="24.95" customHeight="1" x14ac:dyDescent="0.2">
      <c r="B131" s="240">
        <v>124</v>
      </c>
      <c r="C131" s="241" t="str">
        <f>IF(CadFun!D131="","",CadFun!D131)</f>
        <v/>
      </c>
      <c r="D131" s="92" t="str">
        <f>IF($C131="","",IFERROR(INDEX(tbFuncionarios[],MATCH($C131,tbFuncionarios[Nome],0),2),""))</f>
        <v/>
      </c>
      <c r="E131" s="92" t="str">
        <f>IF($C131="","",IFERROR(INDEX(tbFuncionarios[],MATCH($C131,tbFuncionarios[Nome],0),23),""))</f>
        <v/>
      </c>
      <c r="F131" s="220"/>
      <c r="G131" s="242" t="str">
        <f t="array" ref="G131">IF($C131="","",IFERROR(INDEX(tbLanAso[],MATCH(LARGE(IF(tbLanAso[Nome]=$C131,tbLanAso[Data do Exame]),1),tbLanAso[Data do Exame],0),5),""))</f>
        <v/>
      </c>
      <c r="H131" s="221" t="str">
        <f t="array" ref="H131">IF($C131="","",IFERROR(INDEX(tbLanAso[],MATCH(LARGE(IF(tbLanAso[Nome]=$C131,tbLanAso[Data do Exame]),1),tbLanAso[Data do Exame],0),3),""))</f>
        <v/>
      </c>
      <c r="I131" s="221" t="str">
        <f t="array" ref="I131">IF($C131="","",IFERROR(INDEX(tbLanAso[],MATCH(LARGE(IF(tbLanAso[Nome]=$C131,tbLanAso[Data do Exame]),1),tbLanAso[Data do Exame],0),4),""))</f>
        <v/>
      </c>
      <c r="J131" s="92" t="str">
        <f t="shared" ca="1" si="2"/>
        <v/>
      </c>
      <c r="K131" s="92" t="str">
        <f t="shared" ca="1" si="3"/>
        <v/>
      </c>
      <c r="L131" s="206"/>
      <c r="M131" s="243"/>
    </row>
    <row r="132" spans="2:13" ht="24.95" customHeight="1" x14ac:dyDescent="0.2">
      <c r="B132" s="240">
        <v>125</v>
      </c>
      <c r="C132" s="241" t="str">
        <f>IF(CadFun!D132="","",CadFun!D132)</f>
        <v/>
      </c>
      <c r="D132" s="92" t="str">
        <f>IF($C132="","",IFERROR(INDEX(tbFuncionarios[],MATCH($C132,tbFuncionarios[Nome],0),2),""))</f>
        <v/>
      </c>
      <c r="E132" s="92" t="str">
        <f>IF($C132="","",IFERROR(INDEX(tbFuncionarios[],MATCH($C132,tbFuncionarios[Nome],0),23),""))</f>
        <v/>
      </c>
      <c r="F132" s="220"/>
      <c r="G132" s="242" t="str">
        <f t="array" ref="G132">IF($C132="","",IFERROR(INDEX(tbLanAso[],MATCH(LARGE(IF(tbLanAso[Nome]=$C132,tbLanAso[Data do Exame]),1),tbLanAso[Data do Exame],0),5),""))</f>
        <v/>
      </c>
      <c r="H132" s="221" t="str">
        <f t="array" ref="H132">IF($C132="","",IFERROR(INDEX(tbLanAso[],MATCH(LARGE(IF(tbLanAso[Nome]=$C132,tbLanAso[Data do Exame]),1),tbLanAso[Data do Exame],0),3),""))</f>
        <v/>
      </c>
      <c r="I132" s="221" t="str">
        <f t="array" ref="I132">IF($C132="","",IFERROR(INDEX(tbLanAso[],MATCH(LARGE(IF(tbLanAso[Nome]=$C132,tbLanAso[Data do Exame]),1),tbLanAso[Data do Exame],0),4),""))</f>
        <v/>
      </c>
      <c r="J132" s="92" t="str">
        <f t="shared" ca="1" si="2"/>
        <v/>
      </c>
      <c r="K132" s="92" t="str">
        <f t="shared" ca="1" si="3"/>
        <v/>
      </c>
      <c r="L132" s="206"/>
      <c r="M132" s="243"/>
    </row>
    <row r="133" spans="2:13" ht="24.95" customHeight="1" x14ac:dyDescent="0.2">
      <c r="B133" s="240">
        <v>126</v>
      </c>
      <c r="C133" s="241" t="str">
        <f>IF(CadFun!D133="","",CadFun!D133)</f>
        <v/>
      </c>
      <c r="D133" s="92" t="str">
        <f>IF($C133="","",IFERROR(INDEX(tbFuncionarios[],MATCH($C133,tbFuncionarios[Nome],0),2),""))</f>
        <v/>
      </c>
      <c r="E133" s="92" t="str">
        <f>IF($C133="","",IFERROR(INDEX(tbFuncionarios[],MATCH($C133,tbFuncionarios[Nome],0),23),""))</f>
        <v/>
      </c>
      <c r="F133" s="220"/>
      <c r="G133" s="242" t="str">
        <f t="array" ref="G133">IF($C133="","",IFERROR(INDEX(tbLanAso[],MATCH(LARGE(IF(tbLanAso[Nome]=$C133,tbLanAso[Data do Exame]),1),tbLanAso[Data do Exame],0),5),""))</f>
        <v/>
      </c>
      <c r="H133" s="221" t="str">
        <f t="array" ref="H133">IF($C133="","",IFERROR(INDEX(tbLanAso[],MATCH(LARGE(IF(tbLanAso[Nome]=$C133,tbLanAso[Data do Exame]),1),tbLanAso[Data do Exame],0),3),""))</f>
        <v/>
      </c>
      <c r="I133" s="221" t="str">
        <f t="array" ref="I133">IF($C133="","",IFERROR(INDEX(tbLanAso[],MATCH(LARGE(IF(tbLanAso[Nome]=$C133,tbLanAso[Data do Exame]),1),tbLanAso[Data do Exame],0),4),""))</f>
        <v/>
      </c>
      <c r="J133" s="92" t="str">
        <f t="shared" ca="1" si="2"/>
        <v/>
      </c>
      <c r="K133" s="92" t="str">
        <f t="shared" ca="1" si="3"/>
        <v/>
      </c>
      <c r="L133" s="206"/>
      <c r="M133" s="243"/>
    </row>
    <row r="134" spans="2:13" ht="24.95" customHeight="1" x14ac:dyDescent="0.2">
      <c r="B134" s="240">
        <v>127</v>
      </c>
      <c r="C134" s="241" t="str">
        <f>IF(CadFun!D134="","",CadFun!D134)</f>
        <v/>
      </c>
      <c r="D134" s="92" t="str">
        <f>IF($C134="","",IFERROR(INDEX(tbFuncionarios[],MATCH($C134,tbFuncionarios[Nome],0),2),""))</f>
        <v/>
      </c>
      <c r="E134" s="92" t="str">
        <f>IF($C134="","",IFERROR(INDEX(tbFuncionarios[],MATCH($C134,tbFuncionarios[Nome],0),23),""))</f>
        <v/>
      </c>
      <c r="F134" s="220"/>
      <c r="G134" s="242" t="str">
        <f t="array" ref="G134">IF($C134="","",IFERROR(INDEX(tbLanAso[],MATCH(LARGE(IF(tbLanAso[Nome]=$C134,tbLanAso[Data do Exame]),1),tbLanAso[Data do Exame],0),5),""))</f>
        <v/>
      </c>
      <c r="H134" s="221" t="str">
        <f t="array" ref="H134">IF($C134="","",IFERROR(INDEX(tbLanAso[],MATCH(LARGE(IF(tbLanAso[Nome]=$C134,tbLanAso[Data do Exame]),1),tbLanAso[Data do Exame],0),3),""))</f>
        <v/>
      </c>
      <c r="I134" s="221" t="str">
        <f t="array" ref="I134">IF($C134="","",IFERROR(INDEX(tbLanAso[],MATCH(LARGE(IF(tbLanAso[Nome]=$C134,tbLanAso[Data do Exame]),1),tbLanAso[Data do Exame],0),4),""))</f>
        <v/>
      </c>
      <c r="J134" s="92" t="str">
        <f t="shared" ca="1" si="2"/>
        <v/>
      </c>
      <c r="K134" s="92" t="str">
        <f t="shared" ca="1" si="3"/>
        <v/>
      </c>
      <c r="L134" s="206"/>
      <c r="M134" s="243"/>
    </row>
    <row r="135" spans="2:13" ht="24.95" customHeight="1" x14ac:dyDescent="0.2">
      <c r="B135" s="240">
        <v>128</v>
      </c>
      <c r="C135" s="241" t="str">
        <f>IF(CadFun!D135="","",CadFun!D135)</f>
        <v/>
      </c>
      <c r="D135" s="92" t="str">
        <f>IF($C135="","",IFERROR(INDEX(tbFuncionarios[],MATCH($C135,tbFuncionarios[Nome],0),2),""))</f>
        <v/>
      </c>
      <c r="E135" s="92" t="str">
        <f>IF($C135="","",IFERROR(INDEX(tbFuncionarios[],MATCH($C135,tbFuncionarios[Nome],0),23),""))</f>
        <v/>
      </c>
      <c r="F135" s="220"/>
      <c r="G135" s="242" t="str">
        <f t="array" ref="G135">IF($C135="","",IFERROR(INDEX(tbLanAso[],MATCH(LARGE(IF(tbLanAso[Nome]=$C135,tbLanAso[Data do Exame]),1),tbLanAso[Data do Exame],0),5),""))</f>
        <v/>
      </c>
      <c r="H135" s="221" t="str">
        <f t="array" ref="H135">IF($C135="","",IFERROR(INDEX(tbLanAso[],MATCH(LARGE(IF(tbLanAso[Nome]=$C135,tbLanAso[Data do Exame]),1),tbLanAso[Data do Exame],0),3),""))</f>
        <v/>
      </c>
      <c r="I135" s="221" t="str">
        <f t="array" ref="I135">IF($C135="","",IFERROR(INDEX(tbLanAso[],MATCH(LARGE(IF(tbLanAso[Nome]=$C135,tbLanAso[Data do Exame]),1),tbLanAso[Data do Exame],0),4),""))</f>
        <v/>
      </c>
      <c r="J135" s="92" t="str">
        <f t="shared" ca="1" si="2"/>
        <v/>
      </c>
      <c r="K135" s="92" t="str">
        <f t="shared" ca="1" si="3"/>
        <v/>
      </c>
      <c r="L135" s="206"/>
      <c r="M135" s="243"/>
    </row>
    <row r="136" spans="2:13" ht="24.95" customHeight="1" x14ac:dyDescent="0.2">
      <c r="B136" s="240">
        <v>129</v>
      </c>
      <c r="C136" s="241" t="str">
        <f>IF(CadFun!D136="","",CadFun!D136)</f>
        <v/>
      </c>
      <c r="D136" s="92" t="str">
        <f>IF($C136="","",IFERROR(INDEX(tbFuncionarios[],MATCH($C136,tbFuncionarios[Nome],0),2),""))</f>
        <v/>
      </c>
      <c r="E136" s="92" t="str">
        <f>IF($C136="","",IFERROR(INDEX(tbFuncionarios[],MATCH($C136,tbFuncionarios[Nome],0),23),""))</f>
        <v/>
      </c>
      <c r="F136" s="220"/>
      <c r="G136" s="242" t="str">
        <f t="array" ref="G136">IF($C136="","",IFERROR(INDEX(tbLanAso[],MATCH(LARGE(IF(tbLanAso[Nome]=$C136,tbLanAso[Data do Exame]),1),tbLanAso[Data do Exame],0),5),""))</f>
        <v/>
      </c>
      <c r="H136" s="221" t="str">
        <f t="array" ref="H136">IF($C136="","",IFERROR(INDEX(tbLanAso[],MATCH(LARGE(IF(tbLanAso[Nome]=$C136,tbLanAso[Data do Exame]),1),tbLanAso[Data do Exame],0),3),""))</f>
        <v/>
      </c>
      <c r="I136" s="221" t="str">
        <f t="array" ref="I136">IF($C136="","",IFERROR(INDEX(tbLanAso[],MATCH(LARGE(IF(tbLanAso[Nome]=$C136,tbLanAso[Data do Exame]),1),tbLanAso[Data do Exame],0),4),""))</f>
        <v/>
      </c>
      <c r="J136" s="92" t="str">
        <f t="shared" ca="1" si="2"/>
        <v/>
      </c>
      <c r="K136" s="92" t="str">
        <f t="shared" ca="1" si="3"/>
        <v/>
      </c>
      <c r="L136" s="206"/>
      <c r="M136" s="243"/>
    </row>
    <row r="137" spans="2:13" ht="24.95" customHeight="1" x14ac:dyDescent="0.2">
      <c r="B137" s="240">
        <v>130</v>
      </c>
      <c r="C137" s="241" t="str">
        <f>IF(CadFun!D137="","",CadFun!D137)</f>
        <v/>
      </c>
      <c r="D137" s="92" t="str">
        <f>IF($C137="","",IFERROR(INDEX(tbFuncionarios[],MATCH($C137,tbFuncionarios[Nome],0),2),""))</f>
        <v/>
      </c>
      <c r="E137" s="92" t="str">
        <f>IF($C137="","",IFERROR(INDEX(tbFuncionarios[],MATCH($C137,tbFuncionarios[Nome],0),23),""))</f>
        <v/>
      </c>
      <c r="F137" s="220"/>
      <c r="G137" s="242" t="str">
        <f t="array" ref="G137">IF($C137="","",IFERROR(INDEX(tbLanAso[],MATCH(LARGE(IF(tbLanAso[Nome]=$C137,tbLanAso[Data do Exame]),1),tbLanAso[Data do Exame],0),5),""))</f>
        <v/>
      </c>
      <c r="H137" s="221" t="str">
        <f t="array" ref="H137">IF($C137="","",IFERROR(INDEX(tbLanAso[],MATCH(LARGE(IF(tbLanAso[Nome]=$C137,tbLanAso[Data do Exame]),1),tbLanAso[Data do Exame],0),3),""))</f>
        <v/>
      </c>
      <c r="I137" s="221" t="str">
        <f t="array" ref="I137">IF($C137="","",IFERROR(INDEX(tbLanAso[],MATCH(LARGE(IF(tbLanAso[Nome]=$C137,tbLanAso[Data do Exame]),1),tbLanAso[Data do Exame],0),4),""))</f>
        <v/>
      </c>
      <c r="J137" s="92" t="str">
        <f t="shared" ref="J137:J200" ca="1" si="4">IF(I137="","",IF((I137-TODAY())&gt;30,"No prazo",IF((I137-TODAY())&lt;1,"Vencido","Agendar")))</f>
        <v/>
      </c>
      <c r="K137" s="92" t="str">
        <f t="shared" ref="K137:K200" ca="1" si="5">IF(I137="","",(I137-TODAY())&amp;" dias")</f>
        <v/>
      </c>
      <c r="L137" s="206"/>
      <c r="M137" s="243"/>
    </row>
    <row r="138" spans="2:13" ht="24.95" customHeight="1" x14ac:dyDescent="0.2">
      <c r="B138" s="240">
        <v>131</v>
      </c>
      <c r="C138" s="241" t="str">
        <f>IF(CadFun!D138="","",CadFun!D138)</f>
        <v/>
      </c>
      <c r="D138" s="92" t="str">
        <f>IF($C138="","",IFERROR(INDEX(tbFuncionarios[],MATCH($C138,tbFuncionarios[Nome],0),2),""))</f>
        <v/>
      </c>
      <c r="E138" s="92" t="str">
        <f>IF($C138="","",IFERROR(INDEX(tbFuncionarios[],MATCH($C138,tbFuncionarios[Nome],0),23),""))</f>
        <v/>
      </c>
      <c r="F138" s="220"/>
      <c r="G138" s="242" t="str">
        <f t="array" ref="G138">IF($C138="","",IFERROR(INDEX(tbLanAso[],MATCH(LARGE(IF(tbLanAso[Nome]=$C138,tbLanAso[Data do Exame]),1),tbLanAso[Data do Exame],0),5),""))</f>
        <v/>
      </c>
      <c r="H138" s="221" t="str">
        <f t="array" ref="H138">IF($C138="","",IFERROR(INDEX(tbLanAso[],MATCH(LARGE(IF(tbLanAso[Nome]=$C138,tbLanAso[Data do Exame]),1),tbLanAso[Data do Exame],0),3),""))</f>
        <v/>
      </c>
      <c r="I138" s="221" t="str">
        <f t="array" ref="I138">IF($C138="","",IFERROR(INDEX(tbLanAso[],MATCH(LARGE(IF(tbLanAso[Nome]=$C138,tbLanAso[Data do Exame]),1),tbLanAso[Data do Exame],0),4),""))</f>
        <v/>
      </c>
      <c r="J138" s="92" t="str">
        <f t="shared" ca="1" si="4"/>
        <v/>
      </c>
      <c r="K138" s="92" t="str">
        <f t="shared" ca="1" si="5"/>
        <v/>
      </c>
      <c r="L138" s="206"/>
      <c r="M138" s="243"/>
    </row>
    <row r="139" spans="2:13" ht="24.95" customHeight="1" x14ac:dyDescent="0.2">
      <c r="B139" s="240">
        <v>132</v>
      </c>
      <c r="C139" s="241" t="str">
        <f>IF(CadFun!D139="","",CadFun!D139)</f>
        <v/>
      </c>
      <c r="D139" s="92" t="str">
        <f>IF($C139="","",IFERROR(INDEX(tbFuncionarios[],MATCH($C139,tbFuncionarios[Nome],0),2),""))</f>
        <v/>
      </c>
      <c r="E139" s="92" t="str">
        <f>IF($C139="","",IFERROR(INDEX(tbFuncionarios[],MATCH($C139,tbFuncionarios[Nome],0),23),""))</f>
        <v/>
      </c>
      <c r="F139" s="220"/>
      <c r="G139" s="242" t="str">
        <f t="array" ref="G139">IF($C139="","",IFERROR(INDEX(tbLanAso[],MATCH(LARGE(IF(tbLanAso[Nome]=$C139,tbLanAso[Data do Exame]),1),tbLanAso[Data do Exame],0),5),""))</f>
        <v/>
      </c>
      <c r="H139" s="221" t="str">
        <f t="array" ref="H139">IF($C139="","",IFERROR(INDEX(tbLanAso[],MATCH(LARGE(IF(tbLanAso[Nome]=$C139,tbLanAso[Data do Exame]),1),tbLanAso[Data do Exame],0),3),""))</f>
        <v/>
      </c>
      <c r="I139" s="221" t="str">
        <f t="array" ref="I139">IF($C139="","",IFERROR(INDEX(tbLanAso[],MATCH(LARGE(IF(tbLanAso[Nome]=$C139,tbLanAso[Data do Exame]),1),tbLanAso[Data do Exame],0),4),""))</f>
        <v/>
      </c>
      <c r="J139" s="92" t="str">
        <f t="shared" ca="1" si="4"/>
        <v/>
      </c>
      <c r="K139" s="92" t="str">
        <f t="shared" ca="1" si="5"/>
        <v/>
      </c>
      <c r="L139" s="206"/>
      <c r="M139" s="243"/>
    </row>
    <row r="140" spans="2:13" ht="24.95" customHeight="1" x14ac:dyDescent="0.2">
      <c r="B140" s="240">
        <v>133</v>
      </c>
      <c r="C140" s="241" t="str">
        <f>IF(CadFun!D140="","",CadFun!D140)</f>
        <v/>
      </c>
      <c r="D140" s="92" t="str">
        <f>IF($C140="","",IFERROR(INDEX(tbFuncionarios[],MATCH($C140,tbFuncionarios[Nome],0),2),""))</f>
        <v/>
      </c>
      <c r="E140" s="92" t="str">
        <f>IF($C140="","",IFERROR(INDEX(tbFuncionarios[],MATCH($C140,tbFuncionarios[Nome],0),23),""))</f>
        <v/>
      </c>
      <c r="F140" s="220"/>
      <c r="G140" s="242" t="str">
        <f t="array" ref="G140">IF($C140="","",IFERROR(INDEX(tbLanAso[],MATCH(LARGE(IF(tbLanAso[Nome]=$C140,tbLanAso[Data do Exame]),1),tbLanAso[Data do Exame],0),5),""))</f>
        <v/>
      </c>
      <c r="H140" s="221" t="str">
        <f t="array" ref="H140">IF($C140="","",IFERROR(INDEX(tbLanAso[],MATCH(LARGE(IF(tbLanAso[Nome]=$C140,tbLanAso[Data do Exame]),1),tbLanAso[Data do Exame],0),3),""))</f>
        <v/>
      </c>
      <c r="I140" s="221" t="str">
        <f t="array" ref="I140">IF($C140="","",IFERROR(INDEX(tbLanAso[],MATCH(LARGE(IF(tbLanAso[Nome]=$C140,tbLanAso[Data do Exame]),1),tbLanAso[Data do Exame],0),4),""))</f>
        <v/>
      </c>
      <c r="J140" s="92" t="str">
        <f t="shared" ca="1" si="4"/>
        <v/>
      </c>
      <c r="K140" s="92" t="str">
        <f t="shared" ca="1" si="5"/>
        <v/>
      </c>
      <c r="L140" s="206"/>
      <c r="M140" s="243"/>
    </row>
    <row r="141" spans="2:13" ht="24.95" customHeight="1" x14ac:dyDescent="0.2">
      <c r="B141" s="240">
        <v>134</v>
      </c>
      <c r="C141" s="241" t="str">
        <f>IF(CadFun!D141="","",CadFun!D141)</f>
        <v/>
      </c>
      <c r="D141" s="92" t="str">
        <f>IF($C141="","",IFERROR(INDEX(tbFuncionarios[],MATCH($C141,tbFuncionarios[Nome],0),2),""))</f>
        <v/>
      </c>
      <c r="E141" s="92" t="str">
        <f>IF($C141="","",IFERROR(INDEX(tbFuncionarios[],MATCH($C141,tbFuncionarios[Nome],0),23),""))</f>
        <v/>
      </c>
      <c r="F141" s="220"/>
      <c r="G141" s="242" t="str">
        <f t="array" ref="G141">IF($C141="","",IFERROR(INDEX(tbLanAso[],MATCH(LARGE(IF(tbLanAso[Nome]=$C141,tbLanAso[Data do Exame]),1),tbLanAso[Data do Exame],0),5),""))</f>
        <v/>
      </c>
      <c r="H141" s="221" t="str">
        <f t="array" ref="H141">IF($C141="","",IFERROR(INDEX(tbLanAso[],MATCH(LARGE(IF(tbLanAso[Nome]=$C141,tbLanAso[Data do Exame]),1),tbLanAso[Data do Exame],0),3),""))</f>
        <v/>
      </c>
      <c r="I141" s="221" t="str">
        <f t="array" ref="I141">IF($C141="","",IFERROR(INDEX(tbLanAso[],MATCH(LARGE(IF(tbLanAso[Nome]=$C141,tbLanAso[Data do Exame]),1),tbLanAso[Data do Exame],0),4),""))</f>
        <v/>
      </c>
      <c r="J141" s="92" t="str">
        <f t="shared" ca="1" si="4"/>
        <v/>
      </c>
      <c r="K141" s="92" t="str">
        <f t="shared" ca="1" si="5"/>
        <v/>
      </c>
      <c r="L141" s="206"/>
      <c r="M141" s="243"/>
    </row>
    <row r="142" spans="2:13" ht="24.95" customHeight="1" x14ac:dyDescent="0.2">
      <c r="B142" s="240">
        <v>135</v>
      </c>
      <c r="C142" s="241" t="str">
        <f>IF(CadFun!D142="","",CadFun!D142)</f>
        <v/>
      </c>
      <c r="D142" s="92" t="str">
        <f>IF($C142="","",IFERROR(INDEX(tbFuncionarios[],MATCH($C142,tbFuncionarios[Nome],0),2),""))</f>
        <v/>
      </c>
      <c r="E142" s="92" t="str">
        <f>IF($C142="","",IFERROR(INDEX(tbFuncionarios[],MATCH($C142,tbFuncionarios[Nome],0),23),""))</f>
        <v/>
      </c>
      <c r="F142" s="220"/>
      <c r="G142" s="242" t="str">
        <f t="array" ref="G142">IF($C142="","",IFERROR(INDEX(tbLanAso[],MATCH(LARGE(IF(tbLanAso[Nome]=$C142,tbLanAso[Data do Exame]),1),tbLanAso[Data do Exame],0),5),""))</f>
        <v/>
      </c>
      <c r="H142" s="221" t="str">
        <f t="array" ref="H142">IF($C142="","",IFERROR(INDEX(tbLanAso[],MATCH(LARGE(IF(tbLanAso[Nome]=$C142,tbLanAso[Data do Exame]),1),tbLanAso[Data do Exame],0),3),""))</f>
        <v/>
      </c>
      <c r="I142" s="221" t="str">
        <f t="array" ref="I142">IF($C142="","",IFERROR(INDEX(tbLanAso[],MATCH(LARGE(IF(tbLanAso[Nome]=$C142,tbLanAso[Data do Exame]),1),tbLanAso[Data do Exame],0),4),""))</f>
        <v/>
      </c>
      <c r="J142" s="92" t="str">
        <f t="shared" ca="1" si="4"/>
        <v/>
      </c>
      <c r="K142" s="92" t="str">
        <f t="shared" ca="1" si="5"/>
        <v/>
      </c>
      <c r="L142" s="206"/>
      <c r="M142" s="243"/>
    </row>
    <row r="143" spans="2:13" ht="24.95" customHeight="1" x14ac:dyDescent="0.2">
      <c r="B143" s="240">
        <v>136</v>
      </c>
      <c r="C143" s="241" t="str">
        <f>IF(CadFun!D143="","",CadFun!D143)</f>
        <v/>
      </c>
      <c r="D143" s="92" t="str">
        <f>IF($C143="","",IFERROR(INDEX(tbFuncionarios[],MATCH($C143,tbFuncionarios[Nome],0),2),""))</f>
        <v/>
      </c>
      <c r="E143" s="92" t="str">
        <f>IF($C143="","",IFERROR(INDEX(tbFuncionarios[],MATCH($C143,tbFuncionarios[Nome],0),23),""))</f>
        <v/>
      </c>
      <c r="F143" s="220"/>
      <c r="G143" s="242" t="str">
        <f t="array" ref="G143">IF($C143="","",IFERROR(INDEX(tbLanAso[],MATCH(LARGE(IF(tbLanAso[Nome]=$C143,tbLanAso[Data do Exame]),1),tbLanAso[Data do Exame],0),5),""))</f>
        <v/>
      </c>
      <c r="H143" s="221" t="str">
        <f t="array" ref="H143">IF($C143="","",IFERROR(INDEX(tbLanAso[],MATCH(LARGE(IF(tbLanAso[Nome]=$C143,tbLanAso[Data do Exame]),1),tbLanAso[Data do Exame],0),3),""))</f>
        <v/>
      </c>
      <c r="I143" s="221" t="str">
        <f t="array" ref="I143">IF($C143="","",IFERROR(INDEX(tbLanAso[],MATCH(LARGE(IF(tbLanAso[Nome]=$C143,tbLanAso[Data do Exame]),1),tbLanAso[Data do Exame],0),4),""))</f>
        <v/>
      </c>
      <c r="J143" s="92" t="str">
        <f t="shared" ca="1" si="4"/>
        <v/>
      </c>
      <c r="K143" s="92" t="str">
        <f t="shared" ca="1" si="5"/>
        <v/>
      </c>
      <c r="L143" s="206"/>
      <c r="M143" s="243"/>
    </row>
    <row r="144" spans="2:13" ht="24.95" customHeight="1" x14ac:dyDescent="0.2">
      <c r="B144" s="240">
        <v>137</v>
      </c>
      <c r="C144" s="241" t="str">
        <f>IF(CadFun!D144="","",CadFun!D144)</f>
        <v/>
      </c>
      <c r="D144" s="92" t="str">
        <f>IF($C144="","",IFERROR(INDEX(tbFuncionarios[],MATCH($C144,tbFuncionarios[Nome],0),2),""))</f>
        <v/>
      </c>
      <c r="E144" s="92" t="str">
        <f>IF($C144="","",IFERROR(INDEX(tbFuncionarios[],MATCH($C144,tbFuncionarios[Nome],0),23),""))</f>
        <v/>
      </c>
      <c r="F144" s="220"/>
      <c r="G144" s="242" t="str">
        <f t="array" ref="G144">IF($C144="","",IFERROR(INDEX(tbLanAso[],MATCH(LARGE(IF(tbLanAso[Nome]=$C144,tbLanAso[Data do Exame]),1),tbLanAso[Data do Exame],0),5),""))</f>
        <v/>
      </c>
      <c r="H144" s="221" t="str">
        <f t="array" ref="H144">IF($C144="","",IFERROR(INDEX(tbLanAso[],MATCH(LARGE(IF(tbLanAso[Nome]=$C144,tbLanAso[Data do Exame]),1),tbLanAso[Data do Exame],0),3),""))</f>
        <v/>
      </c>
      <c r="I144" s="221" t="str">
        <f t="array" ref="I144">IF($C144="","",IFERROR(INDEX(tbLanAso[],MATCH(LARGE(IF(tbLanAso[Nome]=$C144,tbLanAso[Data do Exame]),1),tbLanAso[Data do Exame],0),4),""))</f>
        <v/>
      </c>
      <c r="J144" s="92" t="str">
        <f t="shared" ca="1" si="4"/>
        <v/>
      </c>
      <c r="K144" s="92" t="str">
        <f t="shared" ca="1" si="5"/>
        <v/>
      </c>
      <c r="L144" s="206"/>
      <c r="M144" s="243"/>
    </row>
    <row r="145" spans="2:13" ht="24.95" customHeight="1" x14ac:dyDescent="0.2">
      <c r="B145" s="240">
        <v>138</v>
      </c>
      <c r="C145" s="241" t="str">
        <f>IF(CadFun!D145="","",CadFun!D145)</f>
        <v/>
      </c>
      <c r="D145" s="92" t="str">
        <f>IF($C145="","",IFERROR(INDEX(tbFuncionarios[],MATCH($C145,tbFuncionarios[Nome],0),2),""))</f>
        <v/>
      </c>
      <c r="E145" s="92" t="str">
        <f>IF($C145="","",IFERROR(INDEX(tbFuncionarios[],MATCH($C145,tbFuncionarios[Nome],0),23),""))</f>
        <v/>
      </c>
      <c r="F145" s="220"/>
      <c r="G145" s="242" t="str">
        <f t="array" ref="G145">IF($C145="","",IFERROR(INDEX(tbLanAso[],MATCH(LARGE(IF(tbLanAso[Nome]=$C145,tbLanAso[Data do Exame]),1),tbLanAso[Data do Exame],0),5),""))</f>
        <v/>
      </c>
      <c r="H145" s="221" t="str">
        <f t="array" ref="H145">IF($C145="","",IFERROR(INDEX(tbLanAso[],MATCH(LARGE(IF(tbLanAso[Nome]=$C145,tbLanAso[Data do Exame]),1),tbLanAso[Data do Exame],0),3),""))</f>
        <v/>
      </c>
      <c r="I145" s="221" t="str">
        <f t="array" ref="I145">IF($C145="","",IFERROR(INDEX(tbLanAso[],MATCH(LARGE(IF(tbLanAso[Nome]=$C145,tbLanAso[Data do Exame]),1),tbLanAso[Data do Exame],0),4),""))</f>
        <v/>
      </c>
      <c r="J145" s="92" t="str">
        <f t="shared" ca="1" si="4"/>
        <v/>
      </c>
      <c r="K145" s="92" t="str">
        <f t="shared" ca="1" si="5"/>
        <v/>
      </c>
      <c r="L145" s="206"/>
      <c r="M145" s="243"/>
    </row>
    <row r="146" spans="2:13" ht="24.95" customHeight="1" x14ac:dyDescent="0.2">
      <c r="B146" s="240">
        <v>139</v>
      </c>
      <c r="C146" s="241" t="str">
        <f>IF(CadFun!D146="","",CadFun!D146)</f>
        <v/>
      </c>
      <c r="D146" s="92" t="str">
        <f>IF($C146="","",IFERROR(INDEX(tbFuncionarios[],MATCH($C146,tbFuncionarios[Nome],0),2),""))</f>
        <v/>
      </c>
      <c r="E146" s="92" t="str">
        <f>IF($C146="","",IFERROR(INDEX(tbFuncionarios[],MATCH($C146,tbFuncionarios[Nome],0),23),""))</f>
        <v/>
      </c>
      <c r="F146" s="220"/>
      <c r="G146" s="242" t="str">
        <f t="array" ref="G146">IF($C146="","",IFERROR(INDEX(tbLanAso[],MATCH(LARGE(IF(tbLanAso[Nome]=$C146,tbLanAso[Data do Exame]),1),tbLanAso[Data do Exame],0),5),""))</f>
        <v/>
      </c>
      <c r="H146" s="221" t="str">
        <f t="array" ref="H146">IF($C146="","",IFERROR(INDEX(tbLanAso[],MATCH(LARGE(IF(tbLanAso[Nome]=$C146,tbLanAso[Data do Exame]),1),tbLanAso[Data do Exame],0),3),""))</f>
        <v/>
      </c>
      <c r="I146" s="221" t="str">
        <f t="array" ref="I146">IF($C146="","",IFERROR(INDEX(tbLanAso[],MATCH(LARGE(IF(tbLanAso[Nome]=$C146,tbLanAso[Data do Exame]),1),tbLanAso[Data do Exame],0),4),""))</f>
        <v/>
      </c>
      <c r="J146" s="92" t="str">
        <f t="shared" ca="1" si="4"/>
        <v/>
      </c>
      <c r="K146" s="92" t="str">
        <f t="shared" ca="1" si="5"/>
        <v/>
      </c>
      <c r="L146" s="206"/>
      <c r="M146" s="243"/>
    </row>
    <row r="147" spans="2:13" ht="24.95" customHeight="1" x14ac:dyDescent="0.2">
      <c r="B147" s="240">
        <v>140</v>
      </c>
      <c r="C147" s="241" t="str">
        <f>IF(CadFun!D147="","",CadFun!D147)</f>
        <v/>
      </c>
      <c r="D147" s="92" t="str">
        <f>IF($C147="","",IFERROR(INDEX(tbFuncionarios[],MATCH($C147,tbFuncionarios[Nome],0),2),""))</f>
        <v/>
      </c>
      <c r="E147" s="92" t="str">
        <f>IF($C147="","",IFERROR(INDEX(tbFuncionarios[],MATCH($C147,tbFuncionarios[Nome],0),23),""))</f>
        <v/>
      </c>
      <c r="F147" s="220"/>
      <c r="G147" s="242" t="str">
        <f t="array" ref="G147">IF($C147="","",IFERROR(INDEX(tbLanAso[],MATCH(LARGE(IF(tbLanAso[Nome]=$C147,tbLanAso[Data do Exame]),1),tbLanAso[Data do Exame],0),5),""))</f>
        <v/>
      </c>
      <c r="H147" s="221" t="str">
        <f t="array" ref="H147">IF($C147="","",IFERROR(INDEX(tbLanAso[],MATCH(LARGE(IF(tbLanAso[Nome]=$C147,tbLanAso[Data do Exame]),1),tbLanAso[Data do Exame],0),3),""))</f>
        <v/>
      </c>
      <c r="I147" s="221" t="str">
        <f t="array" ref="I147">IF($C147="","",IFERROR(INDEX(tbLanAso[],MATCH(LARGE(IF(tbLanAso[Nome]=$C147,tbLanAso[Data do Exame]),1),tbLanAso[Data do Exame],0),4),""))</f>
        <v/>
      </c>
      <c r="J147" s="92" t="str">
        <f t="shared" ca="1" si="4"/>
        <v/>
      </c>
      <c r="K147" s="92" t="str">
        <f t="shared" ca="1" si="5"/>
        <v/>
      </c>
      <c r="L147" s="206"/>
      <c r="M147" s="243"/>
    </row>
    <row r="148" spans="2:13" ht="24.95" customHeight="1" x14ac:dyDescent="0.2">
      <c r="B148" s="240">
        <v>141</v>
      </c>
      <c r="C148" s="241" t="str">
        <f>IF(CadFun!D148="","",CadFun!D148)</f>
        <v/>
      </c>
      <c r="D148" s="92" t="str">
        <f>IF($C148="","",IFERROR(INDEX(tbFuncionarios[],MATCH($C148,tbFuncionarios[Nome],0),2),""))</f>
        <v/>
      </c>
      <c r="E148" s="92" t="str">
        <f>IF($C148="","",IFERROR(INDEX(tbFuncionarios[],MATCH($C148,tbFuncionarios[Nome],0),23),""))</f>
        <v/>
      </c>
      <c r="F148" s="220"/>
      <c r="G148" s="242" t="str">
        <f t="array" ref="G148">IF($C148="","",IFERROR(INDEX(tbLanAso[],MATCH(LARGE(IF(tbLanAso[Nome]=$C148,tbLanAso[Data do Exame]),1),tbLanAso[Data do Exame],0),5),""))</f>
        <v/>
      </c>
      <c r="H148" s="221" t="str">
        <f t="array" ref="H148">IF($C148="","",IFERROR(INDEX(tbLanAso[],MATCH(LARGE(IF(tbLanAso[Nome]=$C148,tbLanAso[Data do Exame]),1),tbLanAso[Data do Exame],0),3),""))</f>
        <v/>
      </c>
      <c r="I148" s="221" t="str">
        <f t="array" ref="I148">IF($C148="","",IFERROR(INDEX(tbLanAso[],MATCH(LARGE(IF(tbLanAso[Nome]=$C148,tbLanAso[Data do Exame]),1),tbLanAso[Data do Exame],0),4),""))</f>
        <v/>
      </c>
      <c r="J148" s="92" t="str">
        <f t="shared" ca="1" si="4"/>
        <v/>
      </c>
      <c r="K148" s="92" t="str">
        <f t="shared" ca="1" si="5"/>
        <v/>
      </c>
      <c r="L148" s="206"/>
      <c r="M148" s="243"/>
    </row>
    <row r="149" spans="2:13" ht="24.95" customHeight="1" x14ac:dyDescent="0.2">
      <c r="B149" s="240">
        <v>142</v>
      </c>
      <c r="C149" s="241" t="str">
        <f>IF(CadFun!D149="","",CadFun!D149)</f>
        <v/>
      </c>
      <c r="D149" s="92" t="str">
        <f>IF($C149="","",IFERROR(INDEX(tbFuncionarios[],MATCH($C149,tbFuncionarios[Nome],0),2),""))</f>
        <v/>
      </c>
      <c r="E149" s="92" t="str">
        <f>IF($C149="","",IFERROR(INDEX(tbFuncionarios[],MATCH($C149,tbFuncionarios[Nome],0),23),""))</f>
        <v/>
      </c>
      <c r="F149" s="220"/>
      <c r="G149" s="242" t="str">
        <f t="array" ref="G149">IF($C149="","",IFERROR(INDEX(tbLanAso[],MATCH(LARGE(IF(tbLanAso[Nome]=$C149,tbLanAso[Data do Exame]),1),tbLanAso[Data do Exame],0),5),""))</f>
        <v/>
      </c>
      <c r="H149" s="221" t="str">
        <f t="array" ref="H149">IF($C149="","",IFERROR(INDEX(tbLanAso[],MATCH(LARGE(IF(tbLanAso[Nome]=$C149,tbLanAso[Data do Exame]),1),tbLanAso[Data do Exame],0),3),""))</f>
        <v/>
      </c>
      <c r="I149" s="221" t="str">
        <f t="array" ref="I149">IF($C149="","",IFERROR(INDEX(tbLanAso[],MATCH(LARGE(IF(tbLanAso[Nome]=$C149,tbLanAso[Data do Exame]),1),tbLanAso[Data do Exame],0),4),""))</f>
        <v/>
      </c>
      <c r="J149" s="92" t="str">
        <f t="shared" ca="1" si="4"/>
        <v/>
      </c>
      <c r="K149" s="92" t="str">
        <f t="shared" ca="1" si="5"/>
        <v/>
      </c>
      <c r="L149" s="206"/>
      <c r="M149" s="243"/>
    </row>
    <row r="150" spans="2:13" ht="24.95" customHeight="1" x14ac:dyDescent="0.2">
      <c r="B150" s="240">
        <v>143</v>
      </c>
      <c r="C150" s="241" t="str">
        <f>IF(CadFun!D150="","",CadFun!D150)</f>
        <v/>
      </c>
      <c r="D150" s="92" t="str">
        <f>IF($C150="","",IFERROR(INDEX(tbFuncionarios[],MATCH($C150,tbFuncionarios[Nome],0),2),""))</f>
        <v/>
      </c>
      <c r="E150" s="92" t="str">
        <f>IF($C150="","",IFERROR(INDEX(tbFuncionarios[],MATCH($C150,tbFuncionarios[Nome],0),23),""))</f>
        <v/>
      </c>
      <c r="F150" s="220"/>
      <c r="G150" s="242" t="str">
        <f t="array" ref="G150">IF($C150="","",IFERROR(INDEX(tbLanAso[],MATCH(LARGE(IF(tbLanAso[Nome]=$C150,tbLanAso[Data do Exame]),1),tbLanAso[Data do Exame],0),5),""))</f>
        <v/>
      </c>
      <c r="H150" s="221" t="str">
        <f t="array" ref="H150">IF($C150="","",IFERROR(INDEX(tbLanAso[],MATCH(LARGE(IF(tbLanAso[Nome]=$C150,tbLanAso[Data do Exame]),1),tbLanAso[Data do Exame],0),3),""))</f>
        <v/>
      </c>
      <c r="I150" s="221" t="str">
        <f t="array" ref="I150">IF($C150="","",IFERROR(INDEX(tbLanAso[],MATCH(LARGE(IF(tbLanAso[Nome]=$C150,tbLanAso[Data do Exame]),1),tbLanAso[Data do Exame],0),4),""))</f>
        <v/>
      </c>
      <c r="J150" s="92" t="str">
        <f t="shared" ca="1" si="4"/>
        <v/>
      </c>
      <c r="K150" s="92" t="str">
        <f t="shared" ca="1" si="5"/>
        <v/>
      </c>
      <c r="L150" s="206"/>
      <c r="M150" s="243"/>
    </row>
    <row r="151" spans="2:13" ht="24.95" customHeight="1" x14ac:dyDescent="0.2">
      <c r="B151" s="240">
        <v>144</v>
      </c>
      <c r="C151" s="241" t="str">
        <f>IF(CadFun!D151="","",CadFun!D151)</f>
        <v/>
      </c>
      <c r="D151" s="92" t="str">
        <f>IF($C151="","",IFERROR(INDEX(tbFuncionarios[],MATCH($C151,tbFuncionarios[Nome],0),2),""))</f>
        <v/>
      </c>
      <c r="E151" s="92" t="str">
        <f>IF($C151="","",IFERROR(INDEX(tbFuncionarios[],MATCH($C151,tbFuncionarios[Nome],0),23),""))</f>
        <v/>
      </c>
      <c r="F151" s="220"/>
      <c r="G151" s="242" t="str">
        <f t="array" ref="G151">IF($C151="","",IFERROR(INDEX(tbLanAso[],MATCH(LARGE(IF(tbLanAso[Nome]=$C151,tbLanAso[Data do Exame]),1),tbLanAso[Data do Exame],0),5),""))</f>
        <v/>
      </c>
      <c r="H151" s="221" t="str">
        <f t="array" ref="H151">IF($C151="","",IFERROR(INDEX(tbLanAso[],MATCH(LARGE(IF(tbLanAso[Nome]=$C151,tbLanAso[Data do Exame]),1),tbLanAso[Data do Exame],0),3),""))</f>
        <v/>
      </c>
      <c r="I151" s="221" t="str">
        <f t="array" ref="I151">IF($C151="","",IFERROR(INDEX(tbLanAso[],MATCH(LARGE(IF(tbLanAso[Nome]=$C151,tbLanAso[Data do Exame]),1),tbLanAso[Data do Exame],0),4),""))</f>
        <v/>
      </c>
      <c r="J151" s="92" t="str">
        <f t="shared" ca="1" si="4"/>
        <v/>
      </c>
      <c r="K151" s="92" t="str">
        <f t="shared" ca="1" si="5"/>
        <v/>
      </c>
      <c r="L151" s="206"/>
      <c r="M151" s="243"/>
    </row>
    <row r="152" spans="2:13" ht="24.95" customHeight="1" x14ac:dyDescent="0.2">
      <c r="B152" s="240">
        <v>145</v>
      </c>
      <c r="C152" s="241" t="str">
        <f>IF(CadFun!D152="","",CadFun!D152)</f>
        <v/>
      </c>
      <c r="D152" s="92" t="str">
        <f>IF($C152="","",IFERROR(INDEX(tbFuncionarios[],MATCH($C152,tbFuncionarios[Nome],0),2),""))</f>
        <v/>
      </c>
      <c r="E152" s="92" t="str">
        <f>IF($C152="","",IFERROR(INDEX(tbFuncionarios[],MATCH($C152,tbFuncionarios[Nome],0),23),""))</f>
        <v/>
      </c>
      <c r="F152" s="220"/>
      <c r="G152" s="242" t="str">
        <f t="array" ref="G152">IF($C152="","",IFERROR(INDEX(tbLanAso[],MATCH(LARGE(IF(tbLanAso[Nome]=$C152,tbLanAso[Data do Exame]),1),tbLanAso[Data do Exame],0),5),""))</f>
        <v/>
      </c>
      <c r="H152" s="221" t="str">
        <f t="array" ref="H152">IF($C152="","",IFERROR(INDEX(tbLanAso[],MATCH(LARGE(IF(tbLanAso[Nome]=$C152,tbLanAso[Data do Exame]),1),tbLanAso[Data do Exame],0),3),""))</f>
        <v/>
      </c>
      <c r="I152" s="221" t="str">
        <f t="array" ref="I152">IF($C152="","",IFERROR(INDEX(tbLanAso[],MATCH(LARGE(IF(tbLanAso[Nome]=$C152,tbLanAso[Data do Exame]),1),tbLanAso[Data do Exame],0),4),""))</f>
        <v/>
      </c>
      <c r="J152" s="92" t="str">
        <f t="shared" ca="1" si="4"/>
        <v/>
      </c>
      <c r="K152" s="92" t="str">
        <f t="shared" ca="1" si="5"/>
        <v/>
      </c>
      <c r="L152" s="206"/>
      <c r="M152" s="243"/>
    </row>
    <row r="153" spans="2:13" ht="24.95" customHeight="1" x14ac:dyDescent="0.2">
      <c r="B153" s="240">
        <v>146</v>
      </c>
      <c r="C153" s="241" t="str">
        <f>IF(CadFun!D153="","",CadFun!D153)</f>
        <v/>
      </c>
      <c r="D153" s="92" t="str">
        <f>IF($C153="","",IFERROR(INDEX(tbFuncionarios[],MATCH($C153,tbFuncionarios[Nome],0),2),""))</f>
        <v/>
      </c>
      <c r="E153" s="92" t="str">
        <f>IF($C153="","",IFERROR(INDEX(tbFuncionarios[],MATCH($C153,tbFuncionarios[Nome],0),23),""))</f>
        <v/>
      </c>
      <c r="F153" s="220"/>
      <c r="G153" s="242" t="str">
        <f t="array" ref="G153">IF($C153="","",IFERROR(INDEX(tbLanAso[],MATCH(LARGE(IF(tbLanAso[Nome]=$C153,tbLanAso[Data do Exame]),1),tbLanAso[Data do Exame],0),5),""))</f>
        <v/>
      </c>
      <c r="H153" s="221" t="str">
        <f t="array" ref="H153">IF($C153="","",IFERROR(INDEX(tbLanAso[],MATCH(LARGE(IF(tbLanAso[Nome]=$C153,tbLanAso[Data do Exame]),1),tbLanAso[Data do Exame],0),3),""))</f>
        <v/>
      </c>
      <c r="I153" s="221" t="str">
        <f t="array" ref="I153">IF($C153="","",IFERROR(INDEX(tbLanAso[],MATCH(LARGE(IF(tbLanAso[Nome]=$C153,tbLanAso[Data do Exame]),1),tbLanAso[Data do Exame],0),4),""))</f>
        <v/>
      </c>
      <c r="J153" s="92" t="str">
        <f t="shared" ca="1" si="4"/>
        <v/>
      </c>
      <c r="K153" s="92" t="str">
        <f t="shared" ca="1" si="5"/>
        <v/>
      </c>
      <c r="L153" s="206"/>
      <c r="M153" s="243"/>
    </row>
    <row r="154" spans="2:13" ht="24.95" customHeight="1" x14ac:dyDescent="0.2">
      <c r="B154" s="240">
        <v>147</v>
      </c>
      <c r="C154" s="241" t="str">
        <f>IF(CadFun!D154="","",CadFun!D154)</f>
        <v/>
      </c>
      <c r="D154" s="92" t="str">
        <f>IF($C154="","",IFERROR(INDEX(tbFuncionarios[],MATCH($C154,tbFuncionarios[Nome],0),2),""))</f>
        <v/>
      </c>
      <c r="E154" s="92" t="str">
        <f>IF($C154="","",IFERROR(INDEX(tbFuncionarios[],MATCH($C154,tbFuncionarios[Nome],0),23),""))</f>
        <v/>
      </c>
      <c r="F154" s="220"/>
      <c r="G154" s="242" t="str">
        <f t="array" ref="G154">IF($C154="","",IFERROR(INDEX(tbLanAso[],MATCH(LARGE(IF(tbLanAso[Nome]=$C154,tbLanAso[Data do Exame]),1),tbLanAso[Data do Exame],0),5),""))</f>
        <v/>
      </c>
      <c r="H154" s="221" t="str">
        <f t="array" ref="H154">IF($C154="","",IFERROR(INDEX(tbLanAso[],MATCH(LARGE(IF(tbLanAso[Nome]=$C154,tbLanAso[Data do Exame]),1),tbLanAso[Data do Exame],0),3),""))</f>
        <v/>
      </c>
      <c r="I154" s="221" t="str">
        <f t="array" ref="I154">IF($C154="","",IFERROR(INDEX(tbLanAso[],MATCH(LARGE(IF(tbLanAso[Nome]=$C154,tbLanAso[Data do Exame]),1),tbLanAso[Data do Exame],0),4),""))</f>
        <v/>
      </c>
      <c r="J154" s="92" t="str">
        <f t="shared" ca="1" si="4"/>
        <v/>
      </c>
      <c r="K154" s="92" t="str">
        <f t="shared" ca="1" si="5"/>
        <v/>
      </c>
      <c r="L154" s="206"/>
      <c r="M154" s="243"/>
    </row>
    <row r="155" spans="2:13" ht="24.95" customHeight="1" x14ac:dyDescent="0.2">
      <c r="B155" s="240">
        <v>148</v>
      </c>
      <c r="C155" s="241" t="str">
        <f>IF(CadFun!D155="","",CadFun!D155)</f>
        <v/>
      </c>
      <c r="D155" s="92" t="str">
        <f>IF($C155="","",IFERROR(INDEX(tbFuncionarios[],MATCH($C155,tbFuncionarios[Nome],0),2),""))</f>
        <v/>
      </c>
      <c r="E155" s="92" t="str">
        <f>IF($C155="","",IFERROR(INDEX(tbFuncionarios[],MATCH($C155,tbFuncionarios[Nome],0),23),""))</f>
        <v/>
      </c>
      <c r="F155" s="220"/>
      <c r="G155" s="242" t="str">
        <f t="array" ref="G155">IF($C155="","",IFERROR(INDEX(tbLanAso[],MATCH(LARGE(IF(tbLanAso[Nome]=$C155,tbLanAso[Data do Exame]),1),tbLanAso[Data do Exame],0),5),""))</f>
        <v/>
      </c>
      <c r="H155" s="221" t="str">
        <f t="array" ref="H155">IF($C155="","",IFERROR(INDEX(tbLanAso[],MATCH(LARGE(IF(tbLanAso[Nome]=$C155,tbLanAso[Data do Exame]),1),tbLanAso[Data do Exame],0),3),""))</f>
        <v/>
      </c>
      <c r="I155" s="221" t="str">
        <f t="array" ref="I155">IF($C155="","",IFERROR(INDEX(tbLanAso[],MATCH(LARGE(IF(tbLanAso[Nome]=$C155,tbLanAso[Data do Exame]),1),tbLanAso[Data do Exame],0),4),""))</f>
        <v/>
      </c>
      <c r="J155" s="92" t="str">
        <f t="shared" ca="1" si="4"/>
        <v/>
      </c>
      <c r="K155" s="92" t="str">
        <f t="shared" ca="1" si="5"/>
        <v/>
      </c>
      <c r="L155" s="206"/>
      <c r="M155" s="243"/>
    </row>
    <row r="156" spans="2:13" ht="24.95" customHeight="1" x14ac:dyDescent="0.2">
      <c r="B156" s="240">
        <v>149</v>
      </c>
      <c r="C156" s="241" t="str">
        <f>IF(CadFun!D156="","",CadFun!D156)</f>
        <v/>
      </c>
      <c r="D156" s="92" t="str">
        <f>IF($C156="","",IFERROR(INDEX(tbFuncionarios[],MATCH($C156,tbFuncionarios[Nome],0),2),""))</f>
        <v/>
      </c>
      <c r="E156" s="92" t="str">
        <f>IF($C156="","",IFERROR(INDEX(tbFuncionarios[],MATCH($C156,tbFuncionarios[Nome],0),23),""))</f>
        <v/>
      </c>
      <c r="F156" s="220"/>
      <c r="G156" s="242" t="str">
        <f t="array" ref="G156">IF($C156="","",IFERROR(INDEX(tbLanAso[],MATCH(LARGE(IF(tbLanAso[Nome]=$C156,tbLanAso[Data do Exame]),1),tbLanAso[Data do Exame],0),5),""))</f>
        <v/>
      </c>
      <c r="H156" s="221" t="str">
        <f t="array" ref="H156">IF($C156="","",IFERROR(INDEX(tbLanAso[],MATCH(LARGE(IF(tbLanAso[Nome]=$C156,tbLanAso[Data do Exame]),1),tbLanAso[Data do Exame],0),3),""))</f>
        <v/>
      </c>
      <c r="I156" s="221" t="str">
        <f t="array" ref="I156">IF($C156="","",IFERROR(INDEX(tbLanAso[],MATCH(LARGE(IF(tbLanAso[Nome]=$C156,tbLanAso[Data do Exame]),1),tbLanAso[Data do Exame],0),4),""))</f>
        <v/>
      </c>
      <c r="J156" s="92" t="str">
        <f t="shared" ca="1" si="4"/>
        <v/>
      </c>
      <c r="K156" s="92" t="str">
        <f t="shared" ca="1" si="5"/>
        <v/>
      </c>
      <c r="L156" s="206"/>
      <c r="M156" s="243"/>
    </row>
    <row r="157" spans="2:13" ht="24.95" customHeight="1" x14ac:dyDescent="0.2">
      <c r="B157" s="240">
        <v>150</v>
      </c>
      <c r="C157" s="241" t="str">
        <f>IF(CadFun!D157="","",CadFun!D157)</f>
        <v/>
      </c>
      <c r="D157" s="92" t="str">
        <f>IF($C157="","",IFERROR(INDEX(tbFuncionarios[],MATCH($C157,tbFuncionarios[Nome],0),2),""))</f>
        <v/>
      </c>
      <c r="E157" s="92" t="str">
        <f>IF($C157="","",IFERROR(INDEX(tbFuncionarios[],MATCH($C157,tbFuncionarios[Nome],0),23),""))</f>
        <v/>
      </c>
      <c r="F157" s="220"/>
      <c r="G157" s="242" t="str">
        <f t="array" ref="G157">IF($C157="","",IFERROR(INDEX(tbLanAso[],MATCH(LARGE(IF(tbLanAso[Nome]=$C157,tbLanAso[Data do Exame]),1),tbLanAso[Data do Exame],0),5),""))</f>
        <v/>
      </c>
      <c r="H157" s="221" t="str">
        <f t="array" ref="H157">IF($C157="","",IFERROR(INDEX(tbLanAso[],MATCH(LARGE(IF(tbLanAso[Nome]=$C157,tbLanAso[Data do Exame]),1),tbLanAso[Data do Exame],0),3),""))</f>
        <v/>
      </c>
      <c r="I157" s="221" t="str">
        <f t="array" ref="I157">IF($C157="","",IFERROR(INDEX(tbLanAso[],MATCH(LARGE(IF(tbLanAso[Nome]=$C157,tbLanAso[Data do Exame]),1),tbLanAso[Data do Exame],0),4),""))</f>
        <v/>
      </c>
      <c r="J157" s="92" t="str">
        <f t="shared" ca="1" si="4"/>
        <v/>
      </c>
      <c r="K157" s="92" t="str">
        <f t="shared" ca="1" si="5"/>
        <v/>
      </c>
      <c r="L157" s="206"/>
      <c r="M157" s="243"/>
    </row>
    <row r="158" spans="2:13" ht="24.95" customHeight="1" x14ac:dyDescent="0.2">
      <c r="B158" s="240">
        <v>151</v>
      </c>
      <c r="C158" s="241" t="str">
        <f>IF(CadFun!D158="","",CadFun!D158)</f>
        <v/>
      </c>
      <c r="D158" s="92" t="str">
        <f>IF($C158="","",IFERROR(INDEX(tbFuncionarios[],MATCH($C158,tbFuncionarios[Nome],0),2),""))</f>
        <v/>
      </c>
      <c r="E158" s="92" t="str">
        <f>IF($C158="","",IFERROR(INDEX(tbFuncionarios[],MATCH($C158,tbFuncionarios[Nome],0),23),""))</f>
        <v/>
      </c>
      <c r="F158" s="220"/>
      <c r="G158" s="242" t="str">
        <f t="array" ref="G158">IF($C158="","",IFERROR(INDEX(tbLanAso[],MATCH(LARGE(IF(tbLanAso[Nome]=$C158,tbLanAso[Data do Exame]),1),tbLanAso[Data do Exame],0),5),""))</f>
        <v/>
      </c>
      <c r="H158" s="221" t="str">
        <f t="array" ref="H158">IF($C158="","",IFERROR(INDEX(tbLanAso[],MATCH(LARGE(IF(tbLanAso[Nome]=$C158,tbLanAso[Data do Exame]),1),tbLanAso[Data do Exame],0),3),""))</f>
        <v/>
      </c>
      <c r="I158" s="221" t="str">
        <f t="array" ref="I158">IF($C158="","",IFERROR(INDEX(tbLanAso[],MATCH(LARGE(IF(tbLanAso[Nome]=$C158,tbLanAso[Data do Exame]),1),tbLanAso[Data do Exame],0),4),""))</f>
        <v/>
      </c>
      <c r="J158" s="92" t="str">
        <f t="shared" ca="1" si="4"/>
        <v/>
      </c>
      <c r="K158" s="92" t="str">
        <f t="shared" ca="1" si="5"/>
        <v/>
      </c>
      <c r="L158" s="206"/>
      <c r="M158" s="243"/>
    </row>
    <row r="159" spans="2:13" ht="24.95" customHeight="1" x14ac:dyDescent="0.2">
      <c r="B159" s="240">
        <v>152</v>
      </c>
      <c r="C159" s="241" t="str">
        <f>IF(CadFun!D159="","",CadFun!D159)</f>
        <v/>
      </c>
      <c r="D159" s="92" t="str">
        <f>IF($C159="","",IFERROR(INDEX(tbFuncionarios[],MATCH($C159,tbFuncionarios[Nome],0),2),""))</f>
        <v/>
      </c>
      <c r="E159" s="92" t="str">
        <f>IF($C159="","",IFERROR(INDEX(tbFuncionarios[],MATCH($C159,tbFuncionarios[Nome],0),23),""))</f>
        <v/>
      </c>
      <c r="F159" s="220"/>
      <c r="G159" s="242" t="str">
        <f t="array" ref="G159">IF($C159="","",IFERROR(INDEX(tbLanAso[],MATCH(LARGE(IF(tbLanAso[Nome]=$C159,tbLanAso[Data do Exame]),1),tbLanAso[Data do Exame],0),5),""))</f>
        <v/>
      </c>
      <c r="H159" s="221" t="str">
        <f t="array" ref="H159">IF($C159="","",IFERROR(INDEX(tbLanAso[],MATCH(LARGE(IF(tbLanAso[Nome]=$C159,tbLanAso[Data do Exame]),1),tbLanAso[Data do Exame],0),3),""))</f>
        <v/>
      </c>
      <c r="I159" s="221" t="str">
        <f t="array" ref="I159">IF($C159="","",IFERROR(INDEX(tbLanAso[],MATCH(LARGE(IF(tbLanAso[Nome]=$C159,tbLanAso[Data do Exame]),1),tbLanAso[Data do Exame],0),4),""))</f>
        <v/>
      </c>
      <c r="J159" s="92" t="str">
        <f t="shared" ca="1" si="4"/>
        <v/>
      </c>
      <c r="K159" s="92" t="str">
        <f t="shared" ca="1" si="5"/>
        <v/>
      </c>
      <c r="L159" s="206"/>
      <c r="M159" s="243"/>
    </row>
    <row r="160" spans="2:13" ht="24.95" customHeight="1" x14ac:dyDescent="0.2">
      <c r="B160" s="240">
        <v>153</v>
      </c>
      <c r="C160" s="241" t="str">
        <f>IF(CadFun!D160="","",CadFun!D160)</f>
        <v/>
      </c>
      <c r="D160" s="92" t="str">
        <f>IF($C160="","",IFERROR(INDEX(tbFuncionarios[],MATCH($C160,tbFuncionarios[Nome],0),2),""))</f>
        <v/>
      </c>
      <c r="E160" s="92" t="str">
        <f>IF($C160="","",IFERROR(INDEX(tbFuncionarios[],MATCH($C160,tbFuncionarios[Nome],0),23),""))</f>
        <v/>
      </c>
      <c r="F160" s="220"/>
      <c r="G160" s="242" t="str">
        <f t="array" ref="G160">IF($C160="","",IFERROR(INDEX(tbLanAso[],MATCH(LARGE(IF(tbLanAso[Nome]=$C160,tbLanAso[Data do Exame]),1),tbLanAso[Data do Exame],0),5),""))</f>
        <v/>
      </c>
      <c r="H160" s="221" t="str">
        <f t="array" ref="H160">IF($C160="","",IFERROR(INDEX(tbLanAso[],MATCH(LARGE(IF(tbLanAso[Nome]=$C160,tbLanAso[Data do Exame]),1),tbLanAso[Data do Exame],0),3),""))</f>
        <v/>
      </c>
      <c r="I160" s="221" t="str">
        <f t="array" ref="I160">IF($C160="","",IFERROR(INDEX(tbLanAso[],MATCH(LARGE(IF(tbLanAso[Nome]=$C160,tbLanAso[Data do Exame]),1),tbLanAso[Data do Exame],0),4),""))</f>
        <v/>
      </c>
      <c r="J160" s="92" t="str">
        <f t="shared" ca="1" si="4"/>
        <v/>
      </c>
      <c r="K160" s="92" t="str">
        <f t="shared" ca="1" si="5"/>
        <v/>
      </c>
      <c r="L160" s="206"/>
      <c r="M160" s="243"/>
    </row>
    <row r="161" spans="2:13" ht="24.95" customHeight="1" x14ac:dyDescent="0.2">
      <c r="B161" s="240">
        <v>154</v>
      </c>
      <c r="C161" s="241" t="str">
        <f>IF(CadFun!D161="","",CadFun!D161)</f>
        <v/>
      </c>
      <c r="D161" s="92" t="str">
        <f>IF($C161="","",IFERROR(INDEX(tbFuncionarios[],MATCH($C161,tbFuncionarios[Nome],0),2),""))</f>
        <v/>
      </c>
      <c r="E161" s="92" t="str">
        <f>IF($C161="","",IFERROR(INDEX(tbFuncionarios[],MATCH($C161,tbFuncionarios[Nome],0),23),""))</f>
        <v/>
      </c>
      <c r="F161" s="220"/>
      <c r="G161" s="242" t="str">
        <f t="array" ref="G161">IF($C161="","",IFERROR(INDEX(tbLanAso[],MATCH(LARGE(IF(tbLanAso[Nome]=$C161,tbLanAso[Data do Exame]),1),tbLanAso[Data do Exame],0),5),""))</f>
        <v/>
      </c>
      <c r="H161" s="221" t="str">
        <f t="array" ref="H161">IF($C161="","",IFERROR(INDEX(tbLanAso[],MATCH(LARGE(IF(tbLanAso[Nome]=$C161,tbLanAso[Data do Exame]),1),tbLanAso[Data do Exame],0),3),""))</f>
        <v/>
      </c>
      <c r="I161" s="221" t="str">
        <f t="array" ref="I161">IF($C161="","",IFERROR(INDEX(tbLanAso[],MATCH(LARGE(IF(tbLanAso[Nome]=$C161,tbLanAso[Data do Exame]),1),tbLanAso[Data do Exame],0),4),""))</f>
        <v/>
      </c>
      <c r="J161" s="92" t="str">
        <f t="shared" ca="1" si="4"/>
        <v/>
      </c>
      <c r="K161" s="92" t="str">
        <f t="shared" ca="1" si="5"/>
        <v/>
      </c>
      <c r="L161" s="206"/>
      <c r="M161" s="243"/>
    </row>
    <row r="162" spans="2:13" ht="24.95" customHeight="1" x14ac:dyDescent="0.2">
      <c r="B162" s="240">
        <v>155</v>
      </c>
      <c r="C162" s="241" t="str">
        <f>IF(CadFun!D162="","",CadFun!D162)</f>
        <v/>
      </c>
      <c r="D162" s="92" t="str">
        <f>IF($C162="","",IFERROR(INDEX(tbFuncionarios[],MATCH($C162,tbFuncionarios[Nome],0),2),""))</f>
        <v/>
      </c>
      <c r="E162" s="92" t="str">
        <f>IF($C162="","",IFERROR(INDEX(tbFuncionarios[],MATCH($C162,tbFuncionarios[Nome],0),23),""))</f>
        <v/>
      </c>
      <c r="F162" s="220"/>
      <c r="G162" s="242" t="str">
        <f t="array" ref="G162">IF($C162="","",IFERROR(INDEX(tbLanAso[],MATCH(LARGE(IF(tbLanAso[Nome]=$C162,tbLanAso[Data do Exame]),1),tbLanAso[Data do Exame],0),5),""))</f>
        <v/>
      </c>
      <c r="H162" s="221" t="str">
        <f t="array" ref="H162">IF($C162="","",IFERROR(INDEX(tbLanAso[],MATCH(LARGE(IF(tbLanAso[Nome]=$C162,tbLanAso[Data do Exame]),1),tbLanAso[Data do Exame],0),3),""))</f>
        <v/>
      </c>
      <c r="I162" s="221" t="str">
        <f t="array" ref="I162">IF($C162="","",IFERROR(INDEX(tbLanAso[],MATCH(LARGE(IF(tbLanAso[Nome]=$C162,tbLanAso[Data do Exame]),1),tbLanAso[Data do Exame],0),4),""))</f>
        <v/>
      </c>
      <c r="J162" s="92" t="str">
        <f t="shared" ca="1" si="4"/>
        <v/>
      </c>
      <c r="K162" s="92" t="str">
        <f t="shared" ca="1" si="5"/>
        <v/>
      </c>
      <c r="L162" s="206"/>
      <c r="M162" s="243"/>
    </row>
    <row r="163" spans="2:13" ht="24.95" customHeight="1" x14ac:dyDescent="0.2">
      <c r="B163" s="240">
        <v>156</v>
      </c>
      <c r="C163" s="241" t="str">
        <f>IF(CadFun!D163="","",CadFun!D163)</f>
        <v/>
      </c>
      <c r="D163" s="92" t="str">
        <f>IF($C163="","",IFERROR(INDEX(tbFuncionarios[],MATCH($C163,tbFuncionarios[Nome],0),2),""))</f>
        <v/>
      </c>
      <c r="E163" s="92" t="str">
        <f>IF($C163="","",IFERROR(INDEX(tbFuncionarios[],MATCH($C163,tbFuncionarios[Nome],0),23),""))</f>
        <v/>
      </c>
      <c r="F163" s="220"/>
      <c r="G163" s="242" t="str">
        <f t="array" ref="G163">IF($C163="","",IFERROR(INDEX(tbLanAso[],MATCH(LARGE(IF(tbLanAso[Nome]=$C163,tbLanAso[Data do Exame]),1),tbLanAso[Data do Exame],0),5),""))</f>
        <v/>
      </c>
      <c r="H163" s="221" t="str">
        <f t="array" ref="H163">IF($C163="","",IFERROR(INDEX(tbLanAso[],MATCH(LARGE(IF(tbLanAso[Nome]=$C163,tbLanAso[Data do Exame]),1),tbLanAso[Data do Exame],0),3),""))</f>
        <v/>
      </c>
      <c r="I163" s="221" t="str">
        <f t="array" ref="I163">IF($C163="","",IFERROR(INDEX(tbLanAso[],MATCH(LARGE(IF(tbLanAso[Nome]=$C163,tbLanAso[Data do Exame]),1),tbLanAso[Data do Exame],0),4),""))</f>
        <v/>
      </c>
      <c r="J163" s="92" t="str">
        <f t="shared" ca="1" si="4"/>
        <v/>
      </c>
      <c r="K163" s="92" t="str">
        <f t="shared" ca="1" si="5"/>
        <v/>
      </c>
      <c r="L163" s="206"/>
      <c r="M163" s="243"/>
    </row>
    <row r="164" spans="2:13" ht="24.95" customHeight="1" x14ac:dyDescent="0.2">
      <c r="B164" s="240">
        <v>157</v>
      </c>
      <c r="C164" s="241" t="str">
        <f>IF(CadFun!D164="","",CadFun!D164)</f>
        <v/>
      </c>
      <c r="D164" s="92" t="str">
        <f>IF($C164="","",IFERROR(INDEX(tbFuncionarios[],MATCH($C164,tbFuncionarios[Nome],0),2),""))</f>
        <v/>
      </c>
      <c r="E164" s="92" t="str">
        <f>IF($C164="","",IFERROR(INDEX(tbFuncionarios[],MATCH($C164,tbFuncionarios[Nome],0),23),""))</f>
        <v/>
      </c>
      <c r="F164" s="220"/>
      <c r="G164" s="242" t="str">
        <f t="array" ref="G164">IF($C164="","",IFERROR(INDEX(tbLanAso[],MATCH(LARGE(IF(tbLanAso[Nome]=$C164,tbLanAso[Data do Exame]),1),tbLanAso[Data do Exame],0),5),""))</f>
        <v/>
      </c>
      <c r="H164" s="221" t="str">
        <f t="array" ref="H164">IF($C164="","",IFERROR(INDEX(tbLanAso[],MATCH(LARGE(IF(tbLanAso[Nome]=$C164,tbLanAso[Data do Exame]),1),tbLanAso[Data do Exame],0),3),""))</f>
        <v/>
      </c>
      <c r="I164" s="221" t="str">
        <f t="array" ref="I164">IF($C164="","",IFERROR(INDEX(tbLanAso[],MATCH(LARGE(IF(tbLanAso[Nome]=$C164,tbLanAso[Data do Exame]),1),tbLanAso[Data do Exame],0),4),""))</f>
        <v/>
      </c>
      <c r="J164" s="92" t="str">
        <f t="shared" ca="1" si="4"/>
        <v/>
      </c>
      <c r="K164" s="92" t="str">
        <f t="shared" ca="1" si="5"/>
        <v/>
      </c>
      <c r="L164" s="206"/>
      <c r="M164" s="243"/>
    </row>
    <row r="165" spans="2:13" ht="24.95" customHeight="1" x14ac:dyDescent="0.2">
      <c r="B165" s="240">
        <v>158</v>
      </c>
      <c r="C165" s="241" t="str">
        <f>IF(CadFun!D165="","",CadFun!D165)</f>
        <v/>
      </c>
      <c r="D165" s="92" t="str">
        <f>IF($C165="","",IFERROR(INDEX(tbFuncionarios[],MATCH($C165,tbFuncionarios[Nome],0),2),""))</f>
        <v/>
      </c>
      <c r="E165" s="92" t="str">
        <f>IF($C165="","",IFERROR(INDEX(tbFuncionarios[],MATCH($C165,tbFuncionarios[Nome],0),23),""))</f>
        <v/>
      </c>
      <c r="F165" s="220"/>
      <c r="G165" s="242" t="str">
        <f t="array" ref="G165">IF($C165="","",IFERROR(INDEX(tbLanAso[],MATCH(LARGE(IF(tbLanAso[Nome]=$C165,tbLanAso[Data do Exame]),1),tbLanAso[Data do Exame],0),5),""))</f>
        <v/>
      </c>
      <c r="H165" s="221" t="str">
        <f t="array" ref="H165">IF($C165="","",IFERROR(INDEX(tbLanAso[],MATCH(LARGE(IF(tbLanAso[Nome]=$C165,tbLanAso[Data do Exame]),1),tbLanAso[Data do Exame],0),3),""))</f>
        <v/>
      </c>
      <c r="I165" s="221" t="str">
        <f t="array" ref="I165">IF($C165="","",IFERROR(INDEX(tbLanAso[],MATCH(LARGE(IF(tbLanAso[Nome]=$C165,tbLanAso[Data do Exame]),1),tbLanAso[Data do Exame],0),4),""))</f>
        <v/>
      </c>
      <c r="J165" s="92" t="str">
        <f t="shared" ca="1" si="4"/>
        <v/>
      </c>
      <c r="K165" s="92" t="str">
        <f t="shared" ca="1" si="5"/>
        <v/>
      </c>
      <c r="L165" s="206"/>
      <c r="M165" s="243"/>
    </row>
    <row r="166" spans="2:13" ht="24.95" customHeight="1" x14ac:dyDescent="0.2">
      <c r="B166" s="240">
        <v>159</v>
      </c>
      <c r="C166" s="241" t="str">
        <f>IF(CadFun!D166="","",CadFun!D166)</f>
        <v/>
      </c>
      <c r="D166" s="92" t="str">
        <f>IF($C166="","",IFERROR(INDEX(tbFuncionarios[],MATCH($C166,tbFuncionarios[Nome],0),2),""))</f>
        <v/>
      </c>
      <c r="E166" s="92" t="str">
        <f>IF($C166="","",IFERROR(INDEX(tbFuncionarios[],MATCH($C166,tbFuncionarios[Nome],0),23),""))</f>
        <v/>
      </c>
      <c r="F166" s="220"/>
      <c r="G166" s="242" t="str">
        <f t="array" ref="G166">IF($C166="","",IFERROR(INDEX(tbLanAso[],MATCH(LARGE(IF(tbLanAso[Nome]=$C166,tbLanAso[Data do Exame]),1),tbLanAso[Data do Exame],0),5),""))</f>
        <v/>
      </c>
      <c r="H166" s="221" t="str">
        <f t="array" ref="H166">IF($C166="","",IFERROR(INDEX(tbLanAso[],MATCH(LARGE(IF(tbLanAso[Nome]=$C166,tbLanAso[Data do Exame]),1),tbLanAso[Data do Exame],0),3),""))</f>
        <v/>
      </c>
      <c r="I166" s="221" t="str">
        <f t="array" ref="I166">IF($C166="","",IFERROR(INDEX(tbLanAso[],MATCH(LARGE(IF(tbLanAso[Nome]=$C166,tbLanAso[Data do Exame]),1),tbLanAso[Data do Exame],0),4),""))</f>
        <v/>
      </c>
      <c r="J166" s="92" t="str">
        <f t="shared" ca="1" si="4"/>
        <v/>
      </c>
      <c r="K166" s="92" t="str">
        <f t="shared" ca="1" si="5"/>
        <v/>
      </c>
      <c r="L166" s="206"/>
      <c r="M166" s="243"/>
    </row>
    <row r="167" spans="2:13" ht="24.95" customHeight="1" x14ac:dyDescent="0.2">
      <c r="B167" s="240">
        <v>160</v>
      </c>
      <c r="C167" s="241" t="str">
        <f>IF(CadFun!D167="","",CadFun!D167)</f>
        <v/>
      </c>
      <c r="D167" s="92" t="str">
        <f>IF($C167="","",IFERROR(INDEX(tbFuncionarios[],MATCH($C167,tbFuncionarios[Nome],0),2),""))</f>
        <v/>
      </c>
      <c r="E167" s="92" t="str">
        <f>IF($C167="","",IFERROR(INDEX(tbFuncionarios[],MATCH($C167,tbFuncionarios[Nome],0),23),""))</f>
        <v/>
      </c>
      <c r="F167" s="220"/>
      <c r="G167" s="242" t="str">
        <f t="array" ref="G167">IF($C167="","",IFERROR(INDEX(tbLanAso[],MATCH(LARGE(IF(tbLanAso[Nome]=$C167,tbLanAso[Data do Exame]),1),tbLanAso[Data do Exame],0),5),""))</f>
        <v/>
      </c>
      <c r="H167" s="221" t="str">
        <f t="array" ref="H167">IF($C167="","",IFERROR(INDEX(tbLanAso[],MATCH(LARGE(IF(tbLanAso[Nome]=$C167,tbLanAso[Data do Exame]),1),tbLanAso[Data do Exame],0),3),""))</f>
        <v/>
      </c>
      <c r="I167" s="221" t="str">
        <f t="array" ref="I167">IF($C167="","",IFERROR(INDEX(tbLanAso[],MATCH(LARGE(IF(tbLanAso[Nome]=$C167,tbLanAso[Data do Exame]),1),tbLanAso[Data do Exame],0),4),""))</f>
        <v/>
      </c>
      <c r="J167" s="92" t="str">
        <f t="shared" ca="1" si="4"/>
        <v/>
      </c>
      <c r="K167" s="92" t="str">
        <f t="shared" ca="1" si="5"/>
        <v/>
      </c>
      <c r="L167" s="206"/>
      <c r="M167" s="243"/>
    </row>
    <row r="168" spans="2:13" ht="24.95" customHeight="1" x14ac:dyDescent="0.2">
      <c r="B168" s="240">
        <v>161</v>
      </c>
      <c r="C168" s="241" t="str">
        <f>IF(CadFun!D168="","",CadFun!D168)</f>
        <v/>
      </c>
      <c r="D168" s="92" t="str">
        <f>IF($C168="","",IFERROR(INDEX(tbFuncionarios[],MATCH($C168,tbFuncionarios[Nome],0),2),""))</f>
        <v/>
      </c>
      <c r="E168" s="92" t="str">
        <f>IF($C168="","",IFERROR(INDEX(tbFuncionarios[],MATCH($C168,tbFuncionarios[Nome],0),23),""))</f>
        <v/>
      </c>
      <c r="F168" s="220"/>
      <c r="G168" s="242" t="str">
        <f t="array" ref="G168">IF($C168="","",IFERROR(INDEX(tbLanAso[],MATCH(LARGE(IF(tbLanAso[Nome]=$C168,tbLanAso[Data do Exame]),1),tbLanAso[Data do Exame],0),5),""))</f>
        <v/>
      </c>
      <c r="H168" s="221" t="str">
        <f t="array" ref="H168">IF($C168="","",IFERROR(INDEX(tbLanAso[],MATCH(LARGE(IF(tbLanAso[Nome]=$C168,tbLanAso[Data do Exame]),1),tbLanAso[Data do Exame],0),3),""))</f>
        <v/>
      </c>
      <c r="I168" s="221" t="str">
        <f t="array" ref="I168">IF($C168="","",IFERROR(INDEX(tbLanAso[],MATCH(LARGE(IF(tbLanAso[Nome]=$C168,tbLanAso[Data do Exame]),1),tbLanAso[Data do Exame],0),4),""))</f>
        <v/>
      </c>
      <c r="J168" s="92" t="str">
        <f t="shared" ca="1" si="4"/>
        <v/>
      </c>
      <c r="K168" s="92" t="str">
        <f t="shared" ca="1" si="5"/>
        <v/>
      </c>
      <c r="L168" s="206"/>
      <c r="M168" s="243"/>
    </row>
    <row r="169" spans="2:13" ht="24.95" customHeight="1" x14ac:dyDescent="0.2">
      <c r="B169" s="240">
        <v>162</v>
      </c>
      <c r="C169" s="241" t="str">
        <f>IF(CadFun!D169="","",CadFun!D169)</f>
        <v/>
      </c>
      <c r="D169" s="92" t="str">
        <f>IF($C169="","",IFERROR(INDEX(tbFuncionarios[],MATCH($C169,tbFuncionarios[Nome],0),2),""))</f>
        <v/>
      </c>
      <c r="E169" s="92" t="str">
        <f>IF($C169="","",IFERROR(INDEX(tbFuncionarios[],MATCH($C169,tbFuncionarios[Nome],0),23),""))</f>
        <v/>
      </c>
      <c r="F169" s="220"/>
      <c r="G169" s="242" t="str">
        <f t="array" ref="G169">IF($C169="","",IFERROR(INDEX(tbLanAso[],MATCH(LARGE(IF(tbLanAso[Nome]=$C169,tbLanAso[Data do Exame]),1),tbLanAso[Data do Exame],0),5),""))</f>
        <v/>
      </c>
      <c r="H169" s="221" t="str">
        <f t="array" ref="H169">IF($C169="","",IFERROR(INDEX(tbLanAso[],MATCH(LARGE(IF(tbLanAso[Nome]=$C169,tbLanAso[Data do Exame]),1),tbLanAso[Data do Exame],0),3),""))</f>
        <v/>
      </c>
      <c r="I169" s="221" t="str">
        <f t="array" ref="I169">IF($C169="","",IFERROR(INDEX(tbLanAso[],MATCH(LARGE(IF(tbLanAso[Nome]=$C169,tbLanAso[Data do Exame]),1),tbLanAso[Data do Exame],0),4),""))</f>
        <v/>
      </c>
      <c r="J169" s="92" t="str">
        <f t="shared" ca="1" si="4"/>
        <v/>
      </c>
      <c r="K169" s="92" t="str">
        <f t="shared" ca="1" si="5"/>
        <v/>
      </c>
      <c r="L169" s="206"/>
      <c r="M169" s="243"/>
    </row>
    <row r="170" spans="2:13" ht="24.95" customHeight="1" x14ac:dyDescent="0.2">
      <c r="B170" s="240">
        <v>163</v>
      </c>
      <c r="C170" s="241" t="str">
        <f>IF(CadFun!D170="","",CadFun!D170)</f>
        <v/>
      </c>
      <c r="D170" s="92" t="str">
        <f>IF($C170="","",IFERROR(INDEX(tbFuncionarios[],MATCH($C170,tbFuncionarios[Nome],0),2),""))</f>
        <v/>
      </c>
      <c r="E170" s="92" t="str">
        <f>IF($C170="","",IFERROR(INDEX(tbFuncionarios[],MATCH($C170,tbFuncionarios[Nome],0),23),""))</f>
        <v/>
      </c>
      <c r="F170" s="220"/>
      <c r="G170" s="242" t="str">
        <f t="array" ref="G170">IF($C170="","",IFERROR(INDEX(tbLanAso[],MATCH(LARGE(IF(tbLanAso[Nome]=$C170,tbLanAso[Data do Exame]),1),tbLanAso[Data do Exame],0),5),""))</f>
        <v/>
      </c>
      <c r="H170" s="221" t="str">
        <f t="array" ref="H170">IF($C170="","",IFERROR(INDEX(tbLanAso[],MATCH(LARGE(IF(tbLanAso[Nome]=$C170,tbLanAso[Data do Exame]),1),tbLanAso[Data do Exame],0),3),""))</f>
        <v/>
      </c>
      <c r="I170" s="221" t="str">
        <f t="array" ref="I170">IF($C170="","",IFERROR(INDEX(tbLanAso[],MATCH(LARGE(IF(tbLanAso[Nome]=$C170,tbLanAso[Data do Exame]),1),tbLanAso[Data do Exame],0),4),""))</f>
        <v/>
      </c>
      <c r="J170" s="92" t="str">
        <f t="shared" ca="1" si="4"/>
        <v/>
      </c>
      <c r="K170" s="92" t="str">
        <f t="shared" ca="1" si="5"/>
        <v/>
      </c>
      <c r="L170" s="206"/>
      <c r="M170" s="243"/>
    </row>
    <row r="171" spans="2:13" ht="24.95" customHeight="1" x14ac:dyDescent="0.2">
      <c r="B171" s="240">
        <v>164</v>
      </c>
      <c r="C171" s="241" t="str">
        <f>IF(CadFun!D171="","",CadFun!D171)</f>
        <v/>
      </c>
      <c r="D171" s="92" t="str">
        <f>IF($C171="","",IFERROR(INDEX(tbFuncionarios[],MATCH($C171,tbFuncionarios[Nome],0),2),""))</f>
        <v/>
      </c>
      <c r="E171" s="92" t="str">
        <f>IF($C171="","",IFERROR(INDEX(tbFuncionarios[],MATCH($C171,tbFuncionarios[Nome],0),23),""))</f>
        <v/>
      </c>
      <c r="F171" s="220"/>
      <c r="G171" s="242" t="str">
        <f t="array" ref="G171">IF($C171="","",IFERROR(INDEX(tbLanAso[],MATCH(LARGE(IF(tbLanAso[Nome]=$C171,tbLanAso[Data do Exame]),1),tbLanAso[Data do Exame],0),5),""))</f>
        <v/>
      </c>
      <c r="H171" s="221" t="str">
        <f t="array" ref="H171">IF($C171="","",IFERROR(INDEX(tbLanAso[],MATCH(LARGE(IF(tbLanAso[Nome]=$C171,tbLanAso[Data do Exame]),1),tbLanAso[Data do Exame],0),3),""))</f>
        <v/>
      </c>
      <c r="I171" s="221" t="str">
        <f t="array" ref="I171">IF($C171="","",IFERROR(INDEX(tbLanAso[],MATCH(LARGE(IF(tbLanAso[Nome]=$C171,tbLanAso[Data do Exame]),1),tbLanAso[Data do Exame],0),4),""))</f>
        <v/>
      </c>
      <c r="J171" s="92" t="str">
        <f t="shared" ca="1" si="4"/>
        <v/>
      </c>
      <c r="K171" s="92" t="str">
        <f t="shared" ca="1" si="5"/>
        <v/>
      </c>
      <c r="L171" s="206"/>
      <c r="M171" s="243"/>
    </row>
    <row r="172" spans="2:13" ht="24.95" customHeight="1" x14ac:dyDescent="0.2">
      <c r="B172" s="240">
        <v>165</v>
      </c>
      <c r="C172" s="241" t="str">
        <f>IF(CadFun!D172="","",CadFun!D172)</f>
        <v/>
      </c>
      <c r="D172" s="92" t="str">
        <f>IF($C172="","",IFERROR(INDEX(tbFuncionarios[],MATCH($C172,tbFuncionarios[Nome],0),2),""))</f>
        <v/>
      </c>
      <c r="E172" s="92" t="str">
        <f>IF($C172="","",IFERROR(INDEX(tbFuncionarios[],MATCH($C172,tbFuncionarios[Nome],0),23),""))</f>
        <v/>
      </c>
      <c r="F172" s="220"/>
      <c r="G172" s="242" t="str">
        <f t="array" ref="G172">IF($C172="","",IFERROR(INDEX(tbLanAso[],MATCH(LARGE(IF(tbLanAso[Nome]=$C172,tbLanAso[Data do Exame]),1),tbLanAso[Data do Exame],0),5),""))</f>
        <v/>
      </c>
      <c r="H172" s="221" t="str">
        <f t="array" ref="H172">IF($C172="","",IFERROR(INDEX(tbLanAso[],MATCH(LARGE(IF(tbLanAso[Nome]=$C172,tbLanAso[Data do Exame]),1),tbLanAso[Data do Exame],0),3),""))</f>
        <v/>
      </c>
      <c r="I172" s="221" t="str">
        <f t="array" ref="I172">IF($C172="","",IFERROR(INDEX(tbLanAso[],MATCH(LARGE(IF(tbLanAso[Nome]=$C172,tbLanAso[Data do Exame]),1),tbLanAso[Data do Exame],0),4),""))</f>
        <v/>
      </c>
      <c r="J172" s="92" t="str">
        <f t="shared" ca="1" si="4"/>
        <v/>
      </c>
      <c r="K172" s="92" t="str">
        <f t="shared" ca="1" si="5"/>
        <v/>
      </c>
      <c r="L172" s="206"/>
      <c r="M172" s="243"/>
    </row>
    <row r="173" spans="2:13" ht="24.95" customHeight="1" x14ac:dyDescent="0.2">
      <c r="B173" s="240">
        <v>166</v>
      </c>
      <c r="C173" s="241" t="str">
        <f>IF(CadFun!D173="","",CadFun!D173)</f>
        <v/>
      </c>
      <c r="D173" s="92" t="str">
        <f>IF($C173="","",IFERROR(INDEX(tbFuncionarios[],MATCH($C173,tbFuncionarios[Nome],0),2),""))</f>
        <v/>
      </c>
      <c r="E173" s="92" t="str">
        <f>IF($C173="","",IFERROR(INDEX(tbFuncionarios[],MATCH($C173,tbFuncionarios[Nome],0),23),""))</f>
        <v/>
      </c>
      <c r="F173" s="220"/>
      <c r="G173" s="242" t="str">
        <f t="array" ref="G173">IF($C173="","",IFERROR(INDEX(tbLanAso[],MATCH(LARGE(IF(tbLanAso[Nome]=$C173,tbLanAso[Data do Exame]),1),tbLanAso[Data do Exame],0),5),""))</f>
        <v/>
      </c>
      <c r="H173" s="221" t="str">
        <f t="array" ref="H173">IF($C173="","",IFERROR(INDEX(tbLanAso[],MATCH(LARGE(IF(tbLanAso[Nome]=$C173,tbLanAso[Data do Exame]),1),tbLanAso[Data do Exame],0),3),""))</f>
        <v/>
      </c>
      <c r="I173" s="221" t="str">
        <f t="array" ref="I173">IF($C173="","",IFERROR(INDEX(tbLanAso[],MATCH(LARGE(IF(tbLanAso[Nome]=$C173,tbLanAso[Data do Exame]),1),tbLanAso[Data do Exame],0),4),""))</f>
        <v/>
      </c>
      <c r="J173" s="92" t="str">
        <f t="shared" ca="1" si="4"/>
        <v/>
      </c>
      <c r="K173" s="92" t="str">
        <f t="shared" ca="1" si="5"/>
        <v/>
      </c>
      <c r="L173" s="206"/>
      <c r="M173" s="243"/>
    </row>
    <row r="174" spans="2:13" ht="24.95" customHeight="1" x14ac:dyDescent="0.2">
      <c r="B174" s="240">
        <v>167</v>
      </c>
      <c r="C174" s="241" t="str">
        <f>IF(CadFun!D174="","",CadFun!D174)</f>
        <v/>
      </c>
      <c r="D174" s="92" t="str">
        <f>IF($C174="","",IFERROR(INDEX(tbFuncionarios[],MATCH($C174,tbFuncionarios[Nome],0),2),""))</f>
        <v/>
      </c>
      <c r="E174" s="92" t="str">
        <f>IF($C174="","",IFERROR(INDEX(tbFuncionarios[],MATCH($C174,tbFuncionarios[Nome],0),23),""))</f>
        <v/>
      </c>
      <c r="F174" s="220"/>
      <c r="G174" s="242" t="str">
        <f t="array" ref="G174">IF($C174="","",IFERROR(INDEX(tbLanAso[],MATCH(LARGE(IF(tbLanAso[Nome]=$C174,tbLanAso[Data do Exame]),1),tbLanAso[Data do Exame],0),5),""))</f>
        <v/>
      </c>
      <c r="H174" s="221" t="str">
        <f t="array" ref="H174">IF($C174="","",IFERROR(INDEX(tbLanAso[],MATCH(LARGE(IF(tbLanAso[Nome]=$C174,tbLanAso[Data do Exame]),1),tbLanAso[Data do Exame],0),3),""))</f>
        <v/>
      </c>
      <c r="I174" s="221" t="str">
        <f t="array" ref="I174">IF($C174="","",IFERROR(INDEX(tbLanAso[],MATCH(LARGE(IF(tbLanAso[Nome]=$C174,tbLanAso[Data do Exame]),1),tbLanAso[Data do Exame],0),4),""))</f>
        <v/>
      </c>
      <c r="J174" s="92" t="str">
        <f t="shared" ca="1" si="4"/>
        <v/>
      </c>
      <c r="K174" s="92" t="str">
        <f t="shared" ca="1" si="5"/>
        <v/>
      </c>
      <c r="L174" s="206"/>
      <c r="M174" s="243"/>
    </row>
    <row r="175" spans="2:13" ht="24.95" customHeight="1" x14ac:dyDescent="0.2">
      <c r="B175" s="240">
        <v>168</v>
      </c>
      <c r="C175" s="241" t="str">
        <f>IF(CadFun!D175="","",CadFun!D175)</f>
        <v/>
      </c>
      <c r="D175" s="92" t="str">
        <f>IF($C175="","",IFERROR(INDEX(tbFuncionarios[],MATCH($C175,tbFuncionarios[Nome],0),2),""))</f>
        <v/>
      </c>
      <c r="E175" s="92" t="str">
        <f>IF($C175="","",IFERROR(INDEX(tbFuncionarios[],MATCH($C175,tbFuncionarios[Nome],0),23),""))</f>
        <v/>
      </c>
      <c r="F175" s="220"/>
      <c r="G175" s="242" t="str">
        <f t="array" ref="G175">IF($C175="","",IFERROR(INDEX(tbLanAso[],MATCH(LARGE(IF(tbLanAso[Nome]=$C175,tbLanAso[Data do Exame]),1),tbLanAso[Data do Exame],0),5),""))</f>
        <v/>
      </c>
      <c r="H175" s="221" t="str">
        <f t="array" ref="H175">IF($C175="","",IFERROR(INDEX(tbLanAso[],MATCH(LARGE(IF(tbLanAso[Nome]=$C175,tbLanAso[Data do Exame]),1),tbLanAso[Data do Exame],0),3),""))</f>
        <v/>
      </c>
      <c r="I175" s="221" t="str">
        <f t="array" ref="I175">IF($C175="","",IFERROR(INDEX(tbLanAso[],MATCH(LARGE(IF(tbLanAso[Nome]=$C175,tbLanAso[Data do Exame]),1),tbLanAso[Data do Exame],0),4),""))</f>
        <v/>
      </c>
      <c r="J175" s="92" t="str">
        <f t="shared" ca="1" si="4"/>
        <v/>
      </c>
      <c r="K175" s="92" t="str">
        <f t="shared" ca="1" si="5"/>
        <v/>
      </c>
      <c r="L175" s="206"/>
      <c r="M175" s="243"/>
    </row>
    <row r="176" spans="2:13" ht="24.95" customHeight="1" x14ac:dyDescent="0.2">
      <c r="B176" s="240">
        <v>169</v>
      </c>
      <c r="C176" s="241" t="str">
        <f>IF(CadFun!D176="","",CadFun!D176)</f>
        <v/>
      </c>
      <c r="D176" s="92" t="str">
        <f>IF($C176="","",IFERROR(INDEX(tbFuncionarios[],MATCH($C176,tbFuncionarios[Nome],0),2),""))</f>
        <v/>
      </c>
      <c r="E176" s="92" t="str">
        <f>IF($C176="","",IFERROR(INDEX(tbFuncionarios[],MATCH($C176,tbFuncionarios[Nome],0),23),""))</f>
        <v/>
      </c>
      <c r="F176" s="220"/>
      <c r="G176" s="242" t="str">
        <f t="array" ref="G176">IF($C176="","",IFERROR(INDEX(tbLanAso[],MATCH(LARGE(IF(tbLanAso[Nome]=$C176,tbLanAso[Data do Exame]),1),tbLanAso[Data do Exame],0),5),""))</f>
        <v/>
      </c>
      <c r="H176" s="221" t="str">
        <f t="array" ref="H176">IF($C176="","",IFERROR(INDEX(tbLanAso[],MATCH(LARGE(IF(tbLanAso[Nome]=$C176,tbLanAso[Data do Exame]),1),tbLanAso[Data do Exame],0),3),""))</f>
        <v/>
      </c>
      <c r="I176" s="221" t="str">
        <f t="array" ref="I176">IF($C176="","",IFERROR(INDEX(tbLanAso[],MATCH(LARGE(IF(tbLanAso[Nome]=$C176,tbLanAso[Data do Exame]),1),tbLanAso[Data do Exame],0),4),""))</f>
        <v/>
      </c>
      <c r="J176" s="92" t="str">
        <f t="shared" ca="1" si="4"/>
        <v/>
      </c>
      <c r="K176" s="92" t="str">
        <f t="shared" ca="1" si="5"/>
        <v/>
      </c>
      <c r="L176" s="206"/>
      <c r="M176" s="243"/>
    </row>
    <row r="177" spans="2:13" ht="24.95" customHeight="1" x14ac:dyDescent="0.2">
      <c r="B177" s="240">
        <v>170</v>
      </c>
      <c r="C177" s="241" t="str">
        <f>IF(CadFun!D177="","",CadFun!D177)</f>
        <v/>
      </c>
      <c r="D177" s="92" t="str">
        <f>IF($C177="","",IFERROR(INDEX(tbFuncionarios[],MATCH($C177,tbFuncionarios[Nome],0),2),""))</f>
        <v/>
      </c>
      <c r="E177" s="92" t="str">
        <f>IF($C177="","",IFERROR(INDEX(tbFuncionarios[],MATCH($C177,tbFuncionarios[Nome],0),23),""))</f>
        <v/>
      </c>
      <c r="F177" s="220"/>
      <c r="G177" s="242" t="str">
        <f t="array" ref="G177">IF($C177="","",IFERROR(INDEX(tbLanAso[],MATCH(LARGE(IF(tbLanAso[Nome]=$C177,tbLanAso[Data do Exame]),1),tbLanAso[Data do Exame],0),5),""))</f>
        <v/>
      </c>
      <c r="H177" s="221" t="str">
        <f t="array" ref="H177">IF($C177="","",IFERROR(INDEX(tbLanAso[],MATCH(LARGE(IF(tbLanAso[Nome]=$C177,tbLanAso[Data do Exame]),1),tbLanAso[Data do Exame],0),3),""))</f>
        <v/>
      </c>
      <c r="I177" s="221" t="str">
        <f t="array" ref="I177">IF($C177="","",IFERROR(INDEX(tbLanAso[],MATCH(LARGE(IF(tbLanAso[Nome]=$C177,tbLanAso[Data do Exame]),1),tbLanAso[Data do Exame],0),4),""))</f>
        <v/>
      </c>
      <c r="J177" s="92" t="str">
        <f t="shared" ca="1" si="4"/>
        <v/>
      </c>
      <c r="K177" s="92" t="str">
        <f t="shared" ca="1" si="5"/>
        <v/>
      </c>
      <c r="L177" s="206"/>
      <c r="M177" s="243"/>
    </row>
    <row r="178" spans="2:13" ht="24.95" customHeight="1" x14ac:dyDescent="0.2">
      <c r="B178" s="240">
        <v>171</v>
      </c>
      <c r="C178" s="241" t="str">
        <f>IF(CadFun!D178="","",CadFun!D178)</f>
        <v/>
      </c>
      <c r="D178" s="92" t="str">
        <f>IF($C178="","",IFERROR(INDEX(tbFuncionarios[],MATCH($C178,tbFuncionarios[Nome],0),2),""))</f>
        <v/>
      </c>
      <c r="E178" s="92" t="str">
        <f>IF($C178="","",IFERROR(INDEX(tbFuncionarios[],MATCH($C178,tbFuncionarios[Nome],0),23),""))</f>
        <v/>
      </c>
      <c r="F178" s="220"/>
      <c r="G178" s="242" t="str">
        <f t="array" ref="G178">IF($C178="","",IFERROR(INDEX(tbLanAso[],MATCH(LARGE(IF(tbLanAso[Nome]=$C178,tbLanAso[Data do Exame]),1),tbLanAso[Data do Exame],0),5),""))</f>
        <v/>
      </c>
      <c r="H178" s="221" t="str">
        <f t="array" ref="H178">IF($C178="","",IFERROR(INDEX(tbLanAso[],MATCH(LARGE(IF(tbLanAso[Nome]=$C178,tbLanAso[Data do Exame]),1),tbLanAso[Data do Exame],0),3),""))</f>
        <v/>
      </c>
      <c r="I178" s="221" t="str">
        <f t="array" ref="I178">IF($C178="","",IFERROR(INDEX(tbLanAso[],MATCH(LARGE(IF(tbLanAso[Nome]=$C178,tbLanAso[Data do Exame]),1),tbLanAso[Data do Exame],0),4),""))</f>
        <v/>
      </c>
      <c r="J178" s="92" t="str">
        <f t="shared" ca="1" si="4"/>
        <v/>
      </c>
      <c r="K178" s="92" t="str">
        <f t="shared" ca="1" si="5"/>
        <v/>
      </c>
      <c r="L178" s="206"/>
      <c r="M178" s="243"/>
    </row>
    <row r="179" spans="2:13" ht="24.95" customHeight="1" x14ac:dyDescent="0.2">
      <c r="B179" s="240">
        <v>172</v>
      </c>
      <c r="C179" s="241" t="str">
        <f>IF(CadFun!D179="","",CadFun!D179)</f>
        <v/>
      </c>
      <c r="D179" s="92" t="str">
        <f>IF($C179="","",IFERROR(INDEX(tbFuncionarios[],MATCH($C179,tbFuncionarios[Nome],0),2),""))</f>
        <v/>
      </c>
      <c r="E179" s="92" t="str">
        <f>IF($C179="","",IFERROR(INDEX(tbFuncionarios[],MATCH($C179,tbFuncionarios[Nome],0),23),""))</f>
        <v/>
      </c>
      <c r="F179" s="220"/>
      <c r="G179" s="242" t="str">
        <f t="array" ref="G179">IF($C179="","",IFERROR(INDEX(tbLanAso[],MATCH(LARGE(IF(tbLanAso[Nome]=$C179,tbLanAso[Data do Exame]),1),tbLanAso[Data do Exame],0),5),""))</f>
        <v/>
      </c>
      <c r="H179" s="221" t="str">
        <f t="array" ref="H179">IF($C179="","",IFERROR(INDEX(tbLanAso[],MATCH(LARGE(IF(tbLanAso[Nome]=$C179,tbLanAso[Data do Exame]),1),tbLanAso[Data do Exame],0),3),""))</f>
        <v/>
      </c>
      <c r="I179" s="221" t="str">
        <f t="array" ref="I179">IF($C179="","",IFERROR(INDEX(tbLanAso[],MATCH(LARGE(IF(tbLanAso[Nome]=$C179,tbLanAso[Data do Exame]),1),tbLanAso[Data do Exame],0),4),""))</f>
        <v/>
      </c>
      <c r="J179" s="92" t="str">
        <f t="shared" ca="1" si="4"/>
        <v/>
      </c>
      <c r="K179" s="92" t="str">
        <f t="shared" ca="1" si="5"/>
        <v/>
      </c>
      <c r="L179" s="206"/>
      <c r="M179" s="243"/>
    </row>
    <row r="180" spans="2:13" ht="24.95" customHeight="1" x14ac:dyDescent="0.2">
      <c r="B180" s="240">
        <v>173</v>
      </c>
      <c r="C180" s="241" t="str">
        <f>IF(CadFun!D180="","",CadFun!D180)</f>
        <v/>
      </c>
      <c r="D180" s="92" t="str">
        <f>IF($C180="","",IFERROR(INDEX(tbFuncionarios[],MATCH($C180,tbFuncionarios[Nome],0),2),""))</f>
        <v/>
      </c>
      <c r="E180" s="92" t="str">
        <f>IF($C180="","",IFERROR(INDEX(tbFuncionarios[],MATCH($C180,tbFuncionarios[Nome],0),23),""))</f>
        <v/>
      </c>
      <c r="F180" s="220"/>
      <c r="G180" s="242" t="str">
        <f t="array" ref="G180">IF($C180="","",IFERROR(INDEX(tbLanAso[],MATCH(LARGE(IF(tbLanAso[Nome]=$C180,tbLanAso[Data do Exame]),1),tbLanAso[Data do Exame],0),5),""))</f>
        <v/>
      </c>
      <c r="H180" s="221" t="str">
        <f t="array" ref="H180">IF($C180="","",IFERROR(INDEX(tbLanAso[],MATCH(LARGE(IF(tbLanAso[Nome]=$C180,tbLanAso[Data do Exame]),1),tbLanAso[Data do Exame],0),3),""))</f>
        <v/>
      </c>
      <c r="I180" s="221" t="str">
        <f t="array" ref="I180">IF($C180="","",IFERROR(INDEX(tbLanAso[],MATCH(LARGE(IF(tbLanAso[Nome]=$C180,tbLanAso[Data do Exame]),1),tbLanAso[Data do Exame],0),4),""))</f>
        <v/>
      </c>
      <c r="J180" s="92" t="str">
        <f t="shared" ca="1" si="4"/>
        <v/>
      </c>
      <c r="K180" s="92" t="str">
        <f t="shared" ca="1" si="5"/>
        <v/>
      </c>
      <c r="L180" s="206"/>
      <c r="M180" s="243"/>
    </row>
    <row r="181" spans="2:13" ht="24.95" customHeight="1" x14ac:dyDescent="0.2">
      <c r="B181" s="240">
        <v>174</v>
      </c>
      <c r="C181" s="241" t="str">
        <f>IF(CadFun!D181="","",CadFun!D181)</f>
        <v/>
      </c>
      <c r="D181" s="92" t="str">
        <f>IF($C181="","",IFERROR(INDEX(tbFuncionarios[],MATCH($C181,tbFuncionarios[Nome],0),2),""))</f>
        <v/>
      </c>
      <c r="E181" s="92" t="str">
        <f>IF($C181="","",IFERROR(INDEX(tbFuncionarios[],MATCH($C181,tbFuncionarios[Nome],0),23),""))</f>
        <v/>
      </c>
      <c r="F181" s="220"/>
      <c r="G181" s="242" t="str">
        <f t="array" ref="G181">IF($C181="","",IFERROR(INDEX(tbLanAso[],MATCH(LARGE(IF(tbLanAso[Nome]=$C181,tbLanAso[Data do Exame]),1),tbLanAso[Data do Exame],0),5),""))</f>
        <v/>
      </c>
      <c r="H181" s="221" t="str">
        <f t="array" ref="H181">IF($C181="","",IFERROR(INDEX(tbLanAso[],MATCH(LARGE(IF(tbLanAso[Nome]=$C181,tbLanAso[Data do Exame]),1),tbLanAso[Data do Exame],0),3),""))</f>
        <v/>
      </c>
      <c r="I181" s="221" t="str">
        <f t="array" ref="I181">IF($C181="","",IFERROR(INDEX(tbLanAso[],MATCH(LARGE(IF(tbLanAso[Nome]=$C181,tbLanAso[Data do Exame]),1),tbLanAso[Data do Exame],0),4),""))</f>
        <v/>
      </c>
      <c r="J181" s="92" t="str">
        <f t="shared" ca="1" si="4"/>
        <v/>
      </c>
      <c r="K181" s="92" t="str">
        <f t="shared" ca="1" si="5"/>
        <v/>
      </c>
      <c r="L181" s="206"/>
      <c r="M181" s="243"/>
    </row>
    <row r="182" spans="2:13" ht="24.95" customHeight="1" x14ac:dyDescent="0.2">
      <c r="B182" s="240">
        <v>175</v>
      </c>
      <c r="C182" s="241" t="str">
        <f>IF(CadFun!D182="","",CadFun!D182)</f>
        <v/>
      </c>
      <c r="D182" s="92" t="str">
        <f>IF($C182="","",IFERROR(INDEX(tbFuncionarios[],MATCH($C182,tbFuncionarios[Nome],0),2),""))</f>
        <v/>
      </c>
      <c r="E182" s="92" t="str">
        <f>IF($C182="","",IFERROR(INDEX(tbFuncionarios[],MATCH($C182,tbFuncionarios[Nome],0),23),""))</f>
        <v/>
      </c>
      <c r="F182" s="220"/>
      <c r="G182" s="242" t="str">
        <f t="array" ref="G182">IF($C182="","",IFERROR(INDEX(tbLanAso[],MATCH(LARGE(IF(tbLanAso[Nome]=$C182,tbLanAso[Data do Exame]),1),tbLanAso[Data do Exame],0),5),""))</f>
        <v/>
      </c>
      <c r="H182" s="221" t="str">
        <f t="array" ref="H182">IF($C182="","",IFERROR(INDEX(tbLanAso[],MATCH(LARGE(IF(tbLanAso[Nome]=$C182,tbLanAso[Data do Exame]),1),tbLanAso[Data do Exame],0),3),""))</f>
        <v/>
      </c>
      <c r="I182" s="221" t="str">
        <f t="array" ref="I182">IF($C182="","",IFERROR(INDEX(tbLanAso[],MATCH(LARGE(IF(tbLanAso[Nome]=$C182,tbLanAso[Data do Exame]),1),tbLanAso[Data do Exame],0),4),""))</f>
        <v/>
      </c>
      <c r="J182" s="92" t="str">
        <f t="shared" ca="1" si="4"/>
        <v/>
      </c>
      <c r="K182" s="92" t="str">
        <f t="shared" ca="1" si="5"/>
        <v/>
      </c>
      <c r="L182" s="206"/>
      <c r="M182" s="243"/>
    </row>
    <row r="183" spans="2:13" ht="24.95" customHeight="1" x14ac:dyDescent="0.2">
      <c r="B183" s="240">
        <v>176</v>
      </c>
      <c r="C183" s="241" t="str">
        <f>IF(CadFun!D183="","",CadFun!D183)</f>
        <v/>
      </c>
      <c r="D183" s="92" t="str">
        <f>IF($C183="","",IFERROR(INDEX(tbFuncionarios[],MATCH($C183,tbFuncionarios[Nome],0),2),""))</f>
        <v/>
      </c>
      <c r="E183" s="92" t="str">
        <f>IF($C183="","",IFERROR(INDEX(tbFuncionarios[],MATCH($C183,tbFuncionarios[Nome],0),23),""))</f>
        <v/>
      </c>
      <c r="F183" s="220"/>
      <c r="G183" s="242" t="str">
        <f t="array" ref="G183">IF($C183="","",IFERROR(INDEX(tbLanAso[],MATCH(LARGE(IF(tbLanAso[Nome]=$C183,tbLanAso[Data do Exame]),1),tbLanAso[Data do Exame],0),5),""))</f>
        <v/>
      </c>
      <c r="H183" s="221" t="str">
        <f t="array" ref="H183">IF($C183="","",IFERROR(INDEX(tbLanAso[],MATCH(LARGE(IF(tbLanAso[Nome]=$C183,tbLanAso[Data do Exame]),1),tbLanAso[Data do Exame],0),3),""))</f>
        <v/>
      </c>
      <c r="I183" s="221" t="str">
        <f t="array" ref="I183">IF($C183="","",IFERROR(INDEX(tbLanAso[],MATCH(LARGE(IF(tbLanAso[Nome]=$C183,tbLanAso[Data do Exame]),1),tbLanAso[Data do Exame],0),4),""))</f>
        <v/>
      </c>
      <c r="J183" s="92" t="str">
        <f t="shared" ca="1" si="4"/>
        <v/>
      </c>
      <c r="K183" s="92" t="str">
        <f t="shared" ca="1" si="5"/>
        <v/>
      </c>
      <c r="L183" s="206"/>
      <c r="M183" s="243"/>
    </row>
    <row r="184" spans="2:13" ht="24.95" customHeight="1" x14ac:dyDescent="0.2">
      <c r="B184" s="240">
        <v>177</v>
      </c>
      <c r="C184" s="241" t="str">
        <f>IF(CadFun!D184="","",CadFun!D184)</f>
        <v/>
      </c>
      <c r="D184" s="92" t="str">
        <f>IF($C184="","",IFERROR(INDEX(tbFuncionarios[],MATCH($C184,tbFuncionarios[Nome],0),2),""))</f>
        <v/>
      </c>
      <c r="E184" s="92" t="str">
        <f>IF($C184="","",IFERROR(INDEX(tbFuncionarios[],MATCH($C184,tbFuncionarios[Nome],0),23),""))</f>
        <v/>
      </c>
      <c r="F184" s="220"/>
      <c r="G184" s="242" t="str">
        <f t="array" ref="G184">IF($C184="","",IFERROR(INDEX(tbLanAso[],MATCH(LARGE(IF(tbLanAso[Nome]=$C184,tbLanAso[Data do Exame]),1),tbLanAso[Data do Exame],0),5),""))</f>
        <v/>
      </c>
      <c r="H184" s="221" t="str">
        <f t="array" ref="H184">IF($C184="","",IFERROR(INDEX(tbLanAso[],MATCH(LARGE(IF(tbLanAso[Nome]=$C184,tbLanAso[Data do Exame]),1),tbLanAso[Data do Exame],0),3),""))</f>
        <v/>
      </c>
      <c r="I184" s="221" t="str">
        <f t="array" ref="I184">IF($C184="","",IFERROR(INDEX(tbLanAso[],MATCH(LARGE(IF(tbLanAso[Nome]=$C184,tbLanAso[Data do Exame]),1),tbLanAso[Data do Exame],0),4),""))</f>
        <v/>
      </c>
      <c r="J184" s="92" t="str">
        <f t="shared" ca="1" si="4"/>
        <v/>
      </c>
      <c r="K184" s="92" t="str">
        <f t="shared" ca="1" si="5"/>
        <v/>
      </c>
      <c r="L184" s="206"/>
      <c r="M184" s="243"/>
    </row>
    <row r="185" spans="2:13" ht="24.95" customHeight="1" x14ac:dyDescent="0.2">
      <c r="B185" s="240">
        <v>178</v>
      </c>
      <c r="C185" s="241" t="str">
        <f>IF(CadFun!D185="","",CadFun!D185)</f>
        <v/>
      </c>
      <c r="D185" s="92" t="str">
        <f>IF($C185="","",IFERROR(INDEX(tbFuncionarios[],MATCH($C185,tbFuncionarios[Nome],0),2),""))</f>
        <v/>
      </c>
      <c r="E185" s="92" t="str">
        <f>IF($C185="","",IFERROR(INDEX(tbFuncionarios[],MATCH($C185,tbFuncionarios[Nome],0),23),""))</f>
        <v/>
      </c>
      <c r="F185" s="220"/>
      <c r="G185" s="242" t="str">
        <f t="array" ref="G185">IF($C185="","",IFERROR(INDEX(tbLanAso[],MATCH(LARGE(IF(tbLanAso[Nome]=$C185,tbLanAso[Data do Exame]),1),tbLanAso[Data do Exame],0),5),""))</f>
        <v/>
      </c>
      <c r="H185" s="221" t="str">
        <f t="array" ref="H185">IF($C185="","",IFERROR(INDEX(tbLanAso[],MATCH(LARGE(IF(tbLanAso[Nome]=$C185,tbLanAso[Data do Exame]),1),tbLanAso[Data do Exame],0),3),""))</f>
        <v/>
      </c>
      <c r="I185" s="221" t="str">
        <f t="array" ref="I185">IF($C185="","",IFERROR(INDEX(tbLanAso[],MATCH(LARGE(IF(tbLanAso[Nome]=$C185,tbLanAso[Data do Exame]),1),tbLanAso[Data do Exame],0),4),""))</f>
        <v/>
      </c>
      <c r="J185" s="92" t="str">
        <f t="shared" ca="1" si="4"/>
        <v/>
      </c>
      <c r="K185" s="92" t="str">
        <f t="shared" ca="1" si="5"/>
        <v/>
      </c>
      <c r="L185" s="206"/>
      <c r="M185" s="243"/>
    </row>
    <row r="186" spans="2:13" ht="24.95" customHeight="1" x14ac:dyDescent="0.2">
      <c r="B186" s="240">
        <v>179</v>
      </c>
      <c r="C186" s="241" t="str">
        <f>IF(CadFun!D186="","",CadFun!D186)</f>
        <v/>
      </c>
      <c r="D186" s="92" t="str">
        <f>IF($C186="","",IFERROR(INDEX(tbFuncionarios[],MATCH($C186,tbFuncionarios[Nome],0),2),""))</f>
        <v/>
      </c>
      <c r="E186" s="92" t="str">
        <f>IF($C186="","",IFERROR(INDEX(tbFuncionarios[],MATCH($C186,tbFuncionarios[Nome],0),23),""))</f>
        <v/>
      </c>
      <c r="F186" s="220"/>
      <c r="G186" s="242" t="str">
        <f t="array" ref="G186">IF($C186="","",IFERROR(INDEX(tbLanAso[],MATCH(LARGE(IF(tbLanAso[Nome]=$C186,tbLanAso[Data do Exame]),1),tbLanAso[Data do Exame],0),5),""))</f>
        <v/>
      </c>
      <c r="H186" s="221" t="str">
        <f t="array" ref="H186">IF($C186="","",IFERROR(INDEX(tbLanAso[],MATCH(LARGE(IF(tbLanAso[Nome]=$C186,tbLanAso[Data do Exame]),1),tbLanAso[Data do Exame],0),3),""))</f>
        <v/>
      </c>
      <c r="I186" s="221" t="str">
        <f t="array" ref="I186">IF($C186="","",IFERROR(INDEX(tbLanAso[],MATCH(LARGE(IF(tbLanAso[Nome]=$C186,tbLanAso[Data do Exame]),1),tbLanAso[Data do Exame],0),4),""))</f>
        <v/>
      </c>
      <c r="J186" s="92" t="str">
        <f t="shared" ca="1" si="4"/>
        <v/>
      </c>
      <c r="K186" s="92" t="str">
        <f t="shared" ca="1" si="5"/>
        <v/>
      </c>
      <c r="L186" s="206"/>
      <c r="M186" s="243"/>
    </row>
    <row r="187" spans="2:13" ht="24.95" customHeight="1" x14ac:dyDescent="0.2">
      <c r="B187" s="240">
        <v>180</v>
      </c>
      <c r="C187" s="241" t="str">
        <f>IF(CadFun!D187="","",CadFun!D187)</f>
        <v/>
      </c>
      <c r="D187" s="92" t="str">
        <f>IF($C187="","",IFERROR(INDEX(tbFuncionarios[],MATCH($C187,tbFuncionarios[Nome],0),2),""))</f>
        <v/>
      </c>
      <c r="E187" s="92" t="str">
        <f>IF($C187="","",IFERROR(INDEX(tbFuncionarios[],MATCH($C187,tbFuncionarios[Nome],0),23),""))</f>
        <v/>
      </c>
      <c r="F187" s="220"/>
      <c r="G187" s="242" t="str">
        <f t="array" ref="G187">IF($C187="","",IFERROR(INDEX(tbLanAso[],MATCH(LARGE(IF(tbLanAso[Nome]=$C187,tbLanAso[Data do Exame]),1),tbLanAso[Data do Exame],0),5),""))</f>
        <v/>
      </c>
      <c r="H187" s="221" t="str">
        <f t="array" ref="H187">IF($C187="","",IFERROR(INDEX(tbLanAso[],MATCH(LARGE(IF(tbLanAso[Nome]=$C187,tbLanAso[Data do Exame]),1),tbLanAso[Data do Exame],0),3),""))</f>
        <v/>
      </c>
      <c r="I187" s="221" t="str">
        <f t="array" ref="I187">IF($C187="","",IFERROR(INDEX(tbLanAso[],MATCH(LARGE(IF(tbLanAso[Nome]=$C187,tbLanAso[Data do Exame]),1),tbLanAso[Data do Exame],0),4),""))</f>
        <v/>
      </c>
      <c r="J187" s="92" t="str">
        <f t="shared" ca="1" si="4"/>
        <v/>
      </c>
      <c r="K187" s="92" t="str">
        <f t="shared" ca="1" si="5"/>
        <v/>
      </c>
      <c r="L187" s="206"/>
      <c r="M187" s="243"/>
    </row>
    <row r="188" spans="2:13" ht="24.95" customHeight="1" x14ac:dyDescent="0.2">
      <c r="B188" s="240">
        <v>181</v>
      </c>
      <c r="C188" s="241" t="str">
        <f>IF(CadFun!D188="","",CadFun!D188)</f>
        <v/>
      </c>
      <c r="D188" s="92" t="str">
        <f>IF($C188="","",IFERROR(INDEX(tbFuncionarios[],MATCH($C188,tbFuncionarios[Nome],0),2),""))</f>
        <v/>
      </c>
      <c r="E188" s="92" t="str">
        <f>IF($C188="","",IFERROR(INDEX(tbFuncionarios[],MATCH($C188,tbFuncionarios[Nome],0),23),""))</f>
        <v/>
      </c>
      <c r="F188" s="220"/>
      <c r="G188" s="242" t="str">
        <f t="array" ref="G188">IF($C188="","",IFERROR(INDEX(tbLanAso[],MATCH(LARGE(IF(tbLanAso[Nome]=$C188,tbLanAso[Data do Exame]),1),tbLanAso[Data do Exame],0),5),""))</f>
        <v/>
      </c>
      <c r="H188" s="221" t="str">
        <f t="array" ref="H188">IF($C188="","",IFERROR(INDEX(tbLanAso[],MATCH(LARGE(IF(tbLanAso[Nome]=$C188,tbLanAso[Data do Exame]),1),tbLanAso[Data do Exame],0),3),""))</f>
        <v/>
      </c>
      <c r="I188" s="221" t="str">
        <f t="array" ref="I188">IF($C188="","",IFERROR(INDEX(tbLanAso[],MATCH(LARGE(IF(tbLanAso[Nome]=$C188,tbLanAso[Data do Exame]),1),tbLanAso[Data do Exame],0),4),""))</f>
        <v/>
      </c>
      <c r="J188" s="92" t="str">
        <f t="shared" ca="1" si="4"/>
        <v/>
      </c>
      <c r="K188" s="92" t="str">
        <f t="shared" ca="1" si="5"/>
        <v/>
      </c>
      <c r="L188" s="206"/>
      <c r="M188" s="243"/>
    </row>
    <row r="189" spans="2:13" ht="24.95" customHeight="1" x14ac:dyDescent="0.2">
      <c r="B189" s="240">
        <v>182</v>
      </c>
      <c r="C189" s="241" t="str">
        <f>IF(CadFun!D189="","",CadFun!D189)</f>
        <v/>
      </c>
      <c r="D189" s="92" t="str">
        <f>IF($C189="","",IFERROR(INDEX(tbFuncionarios[],MATCH($C189,tbFuncionarios[Nome],0),2),""))</f>
        <v/>
      </c>
      <c r="E189" s="92" t="str">
        <f>IF($C189="","",IFERROR(INDEX(tbFuncionarios[],MATCH($C189,tbFuncionarios[Nome],0),23),""))</f>
        <v/>
      </c>
      <c r="F189" s="220"/>
      <c r="G189" s="242" t="str">
        <f t="array" ref="G189">IF($C189="","",IFERROR(INDEX(tbLanAso[],MATCH(LARGE(IF(tbLanAso[Nome]=$C189,tbLanAso[Data do Exame]),1),tbLanAso[Data do Exame],0),5),""))</f>
        <v/>
      </c>
      <c r="H189" s="221" t="str">
        <f t="array" ref="H189">IF($C189="","",IFERROR(INDEX(tbLanAso[],MATCH(LARGE(IF(tbLanAso[Nome]=$C189,tbLanAso[Data do Exame]),1),tbLanAso[Data do Exame],0),3),""))</f>
        <v/>
      </c>
      <c r="I189" s="221" t="str">
        <f t="array" ref="I189">IF($C189="","",IFERROR(INDEX(tbLanAso[],MATCH(LARGE(IF(tbLanAso[Nome]=$C189,tbLanAso[Data do Exame]),1),tbLanAso[Data do Exame],0),4),""))</f>
        <v/>
      </c>
      <c r="J189" s="92" t="str">
        <f t="shared" ca="1" si="4"/>
        <v/>
      </c>
      <c r="K189" s="92" t="str">
        <f t="shared" ca="1" si="5"/>
        <v/>
      </c>
      <c r="L189" s="206"/>
      <c r="M189" s="243"/>
    </row>
    <row r="190" spans="2:13" ht="24.95" customHeight="1" x14ac:dyDescent="0.2">
      <c r="B190" s="240">
        <v>183</v>
      </c>
      <c r="C190" s="241" t="str">
        <f>IF(CadFun!D190="","",CadFun!D190)</f>
        <v/>
      </c>
      <c r="D190" s="92" t="str">
        <f>IF($C190="","",IFERROR(INDEX(tbFuncionarios[],MATCH($C190,tbFuncionarios[Nome],0),2),""))</f>
        <v/>
      </c>
      <c r="E190" s="92" t="str">
        <f>IF($C190="","",IFERROR(INDEX(tbFuncionarios[],MATCH($C190,tbFuncionarios[Nome],0),23),""))</f>
        <v/>
      </c>
      <c r="F190" s="220"/>
      <c r="G190" s="242" t="str">
        <f t="array" ref="G190">IF($C190="","",IFERROR(INDEX(tbLanAso[],MATCH(LARGE(IF(tbLanAso[Nome]=$C190,tbLanAso[Data do Exame]),1),tbLanAso[Data do Exame],0),5),""))</f>
        <v/>
      </c>
      <c r="H190" s="221" t="str">
        <f t="array" ref="H190">IF($C190="","",IFERROR(INDEX(tbLanAso[],MATCH(LARGE(IF(tbLanAso[Nome]=$C190,tbLanAso[Data do Exame]),1),tbLanAso[Data do Exame],0),3),""))</f>
        <v/>
      </c>
      <c r="I190" s="221" t="str">
        <f t="array" ref="I190">IF($C190="","",IFERROR(INDEX(tbLanAso[],MATCH(LARGE(IF(tbLanAso[Nome]=$C190,tbLanAso[Data do Exame]),1),tbLanAso[Data do Exame],0),4),""))</f>
        <v/>
      </c>
      <c r="J190" s="92" t="str">
        <f t="shared" ca="1" si="4"/>
        <v/>
      </c>
      <c r="K190" s="92" t="str">
        <f t="shared" ca="1" si="5"/>
        <v/>
      </c>
      <c r="L190" s="206"/>
      <c r="M190" s="243"/>
    </row>
    <row r="191" spans="2:13" ht="24.95" customHeight="1" x14ac:dyDescent="0.2">
      <c r="B191" s="240">
        <v>184</v>
      </c>
      <c r="C191" s="241" t="str">
        <f>IF(CadFun!D191="","",CadFun!D191)</f>
        <v/>
      </c>
      <c r="D191" s="92" t="str">
        <f>IF($C191="","",IFERROR(INDEX(tbFuncionarios[],MATCH($C191,tbFuncionarios[Nome],0),2),""))</f>
        <v/>
      </c>
      <c r="E191" s="92" t="str">
        <f>IF($C191="","",IFERROR(INDEX(tbFuncionarios[],MATCH($C191,tbFuncionarios[Nome],0),23),""))</f>
        <v/>
      </c>
      <c r="F191" s="220"/>
      <c r="G191" s="242" t="str">
        <f t="array" ref="G191">IF($C191="","",IFERROR(INDEX(tbLanAso[],MATCH(LARGE(IF(tbLanAso[Nome]=$C191,tbLanAso[Data do Exame]),1),tbLanAso[Data do Exame],0),5),""))</f>
        <v/>
      </c>
      <c r="H191" s="221" t="str">
        <f t="array" ref="H191">IF($C191="","",IFERROR(INDEX(tbLanAso[],MATCH(LARGE(IF(tbLanAso[Nome]=$C191,tbLanAso[Data do Exame]),1),tbLanAso[Data do Exame],0),3),""))</f>
        <v/>
      </c>
      <c r="I191" s="221" t="str">
        <f t="array" ref="I191">IF($C191="","",IFERROR(INDEX(tbLanAso[],MATCH(LARGE(IF(tbLanAso[Nome]=$C191,tbLanAso[Data do Exame]),1),tbLanAso[Data do Exame],0),4),""))</f>
        <v/>
      </c>
      <c r="J191" s="92" t="str">
        <f t="shared" ca="1" si="4"/>
        <v/>
      </c>
      <c r="K191" s="92" t="str">
        <f t="shared" ca="1" si="5"/>
        <v/>
      </c>
      <c r="L191" s="206"/>
      <c r="M191" s="243"/>
    </row>
    <row r="192" spans="2:13" ht="24.95" customHeight="1" x14ac:dyDescent="0.2">
      <c r="B192" s="240">
        <v>185</v>
      </c>
      <c r="C192" s="241" t="str">
        <f>IF(CadFun!D192="","",CadFun!D192)</f>
        <v/>
      </c>
      <c r="D192" s="92" t="str">
        <f>IF($C192="","",IFERROR(INDEX(tbFuncionarios[],MATCH($C192,tbFuncionarios[Nome],0),2),""))</f>
        <v/>
      </c>
      <c r="E192" s="92" t="str">
        <f>IF($C192="","",IFERROR(INDEX(tbFuncionarios[],MATCH($C192,tbFuncionarios[Nome],0),23),""))</f>
        <v/>
      </c>
      <c r="F192" s="220"/>
      <c r="G192" s="242" t="str">
        <f t="array" ref="G192">IF($C192="","",IFERROR(INDEX(tbLanAso[],MATCH(LARGE(IF(tbLanAso[Nome]=$C192,tbLanAso[Data do Exame]),1),tbLanAso[Data do Exame],0),5),""))</f>
        <v/>
      </c>
      <c r="H192" s="221" t="str">
        <f t="array" ref="H192">IF($C192="","",IFERROR(INDEX(tbLanAso[],MATCH(LARGE(IF(tbLanAso[Nome]=$C192,tbLanAso[Data do Exame]),1),tbLanAso[Data do Exame],0),3),""))</f>
        <v/>
      </c>
      <c r="I192" s="221" t="str">
        <f t="array" ref="I192">IF($C192="","",IFERROR(INDEX(tbLanAso[],MATCH(LARGE(IF(tbLanAso[Nome]=$C192,tbLanAso[Data do Exame]),1),tbLanAso[Data do Exame],0),4),""))</f>
        <v/>
      </c>
      <c r="J192" s="92" t="str">
        <f t="shared" ca="1" si="4"/>
        <v/>
      </c>
      <c r="K192" s="92" t="str">
        <f t="shared" ca="1" si="5"/>
        <v/>
      </c>
      <c r="L192" s="206"/>
      <c r="M192" s="243"/>
    </row>
    <row r="193" spans="2:13" ht="24.95" customHeight="1" x14ac:dyDescent="0.2">
      <c r="B193" s="240">
        <v>186</v>
      </c>
      <c r="C193" s="241" t="str">
        <f>IF(CadFun!D193="","",CadFun!D193)</f>
        <v/>
      </c>
      <c r="D193" s="92" t="str">
        <f>IF($C193="","",IFERROR(INDEX(tbFuncionarios[],MATCH($C193,tbFuncionarios[Nome],0),2),""))</f>
        <v/>
      </c>
      <c r="E193" s="92" t="str">
        <f>IF($C193="","",IFERROR(INDEX(tbFuncionarios[],MATCH($C193,tbFuncionarios[Nome],0),23),""))</f>
        <v/>
      </c>
      <c r="F193" s="220"/>
      <c r="G193" s="242" t="str">
        <f t="array" ref="G193">IF($C193="","",IFERROR(INDEX(tbLanAso[],MATCH(LARGE(IF(tbLanAso[Nome]=$C193,tbLanAso[Data do Exame]),1),tbLanAso[Data do Exame],0),5),""))</f>
        <v/>
      </c>
      <c r="H193" s="221" t="str">
        <f t="array" ref="H193">IF($C193="","",IFERROR(INDEX(tbLanAso[],MATCH(LARGE(IF(tbLanAso[Nome]=$C193,tbLanAso[Data do Exame]),1),tbLanAso[Data do Exame],0),3),""))</f>
        <v/>
      </c>
      <c r="I193" s="221" t="str">
        <f t="array" ref="I193">IF($C193="","",IFERROR(INDEX(tbLanAso[],MATCH(LARGE(IF(tbLanAso[Nome]=$C193,tbLanAso[Data do Exame]),1),tbLanAso[Data do Exame],0),4),""))</f>
        <v/>
      </c>
      <c r="J193" s="92" t="str">
        <f t="shared" ca="1" si="4"/>
        <v/>
      </c>
      <c r="K193" s="92" t="str">
        <f t="shared" ca="1" si="5"/>
        <v/>
      </c>
      <c r="L193" s="206"/>
      <c r="M193" s="243"/>
    </row>
    <row r="194" spans="2:13" ht="24.95" customHeight="1" x14ac:dyDescent="0.2">
      <c r="B194" s="240">
        <v>187</v>
      </c>
      <c r="C194" s="241" t="str">
        <f>IF(CadFun!D194="","",CadFun!D194)</f>
        <v/>
      </c>
      <c r="D194" s="92" t="str">
        <f>IF($C194="","",IFERROR(INDEX(tbFuncionarios[],MATCH($C194,tbFuncionarios[Nome],0),2),""))</f>
        <v/>
      </c>
      <c r="E194" s="92" t="str">
        <f>IF($C194="","",IFERROR(INDEX(tbFuncionarios[],MATCH($C194,tbFuncionarios[Nome],0),23),""))</f>
        <v/>
      </c>
      <c r="F194" s="220"/>
      <c r="G194" s="242" t="str">
        <f t="array" ref="G194">IF($C194="","",IFERROR(INDEX(tbLanAso[],MATCH(LARGE(IF(tbLanAso[Nome]=$C194,tbLanAso[Data do Exame]),1),tbLanAso[Data do Exame],0),5),""))</f>
        <v/>
      </c>
      <c r="H194" s="221" t="str">
        <f t="array" ref="H194">IF($C194="","",IFERROR(INDEX(tbLanAso[],MATCH(LARGE(IF(tbLanAso[Nome]=$C194,tbLanAso[Data do Exame]),1),tbLanAso[Data do Exame],0),3),""))</f>
        <v/>
      </c>
      <c r="I194" s="221" t="str">
        <f t="array" ref="I194">IF($C194="","",IFERROR(INDEX(tbLanAso[],MATCH(LARGE(IF(tbLanAso[Nome]=$C194,tbLanAso[Data do Exame]),1),tbLanAso[Data do Exame],0),4),""))</f>
        <v/>
      </c>
      <c r="J194" s="92" t="str">
        <f t="shared" ca="1" si="4"/>
        <v/>
      </c>
      <c r="K194" s="92" t="str">
        <f t="shared" ca="1" si="5"/>
        <v/>
      </c>
      <c r="L194" s="206"/>
      <c r="M194" s="243"/>
    </row>
    <row r="195" spans="2:13" ht="24.95" customHeight="1" x14ac:dyDescent="0.2">
      <c r="B195" s="240">
        <v>188</v>
      </c>
      <c r="C195" s="241" t="str">
        <f>IF(CadFun!D195="","",CadFun!D195)</f>
        <v/>
      </c>
      <c r="D195" s="92" t="str">
        <f>IF($C195="","",IFERROR(INDEX(tbFuncionarios[],MATCH($C195,tbFuncionarios[Nome],0),2),""))</f>
        <v/>
      </c>
      <c r="E195" s="92" t="str">
        <f>IF($C195="","",IFERROR(INDEX(tbFuncionarios[],MATCH($C195,tbFuncionarios[Nome],0),23),""))</f>
        <v/>
      </c>
      <c r="F195" s="220"/>
      <c r="G195" s="242" t="str">
        <f t="array" ref="G195">IF($C195="","",IFERROR(INDEX(tbLanAso[],MATCH(LARGE(IF(tbLanAso[Nome]=$C195,tbLanAso[Data do Exame]),1),tbLanAso[Data do Exame],0),5),""))</f>
        <v/>
      </c>
      <c r="H195" s="221" t="str">
        <f t="array" ref="H195">IF($C195="","",IFERROR(INDEX(tbLanAso[],MATCH(LARGE(IF(tbLanAso[Nome]=$C195,tbLanAso[Data do Exame]),1),tbLanAso[Data do Exame],0),3),""))</f>
        <v/>
      </c>
      <c r="I195" s="221" t="str">
        <f t="array" ref="I195">IF($C195="","",IFERROR(INDEX(tbLanAso[],MATCH(LARGE(IF(tbLanAso[Nome]=$C195,tbLanAso[Data do Exame]),1),tbLanAso[Data do Exame],0),4),""))</f>
        <v/>
      </c>
      <c r="J195" s="92" t="str">
        <f t="shared" ca="1" si="4"/>
        <v/>
      </c>
      <c r="K195" s="92" t="str">
        <f t="shared" ca="1" si="5"/>
        <v/>
      </c>
      <c r="L195" s="206"/>
      <c r="M195" s="243"/>
    </row>
    <row r="196" spans="2:13" ht="24.95" customHeight="1" x14ac:dyDescent="0.2">
      <c r="B196" s="240">
        <v>189</v>
      </c>
      <c r="C196" s="241" t="str">
        <f>IF(CadFun!D196="","",CadFun!D196)</f>
        <v/>
      </c>
      <c r="D196" s="92" t="str">
        <f>IF($C196="","",IFERROR(INDEX(tbFuncionarios[],MATCH($C196,tbFuncionarios[Nome],0),2),""))</f>
        <v/>
      </c>
      <c r="E196" s="92" t="str">
        <f>IF($C196="","",IFERROR(INDEX(tbFuncionarios[],MATCH($C196,tbFuncionarios[Nome],0),23),""))</f>
        <v/>
      </c>
      <c r="F196" s="220"/>
      <c r="G196" s="242" t="str">
        <f t="array" ref="G196">IF($C196="","",IFERROR(INDEX(tbLanAso[],MATCH(LARGE(IF(tbLanAso[Nome]=$C196,tbLanAso[Data do Exame]),1),tbLanAso[Data do Exame],0),5),""))</f>
        <v/>
      </c>
      <c r="H196" s="221" t="str">
        <f t="array" ref="H196">IF($C196="","",IFERROR(INDEX(tbLanAso[],MATCH(LARGE(IF(tbLanAso[Nome]=$C196,tbLanAso[Data do Exame]),1),tbLanAso[Data do Exame],0),3),""))</f>
        <v/>
      </c>
      <c r="I196" s="221" t="str">
        <f t="array" ref="I196">IF($C196="","",IFERROR(INDEX(tbLanAso[],MATCH(LARGE(IF(tbLanAso[Nome]=$C196,tbLanAso[Data do Exame]),1),tbLanAso[Data do Exame],0),4),""))</f>
        <v/>
      </c>
      <c r="J196" s="92" t="str">
        <f t="shared" ca="1" si="4"/>
        <v/>
      </c>
      <c r="K196" s="92" t="str">
        <f t="shared" ca="1" si="5"/>
        <v/>
      </c>
      <c r="L196" s="206"/>
      <c r="M196" s="243"/>
    </row>
    <row r="197" spans="2:13" ht="24.95" customHeight="1" x14ac:dyDescent="0.2">
      <c r="B197" s="240">
        <v>190</v>
      </c>
      <c r="C197" s="241" t="str">
        <f>IF(CadFun!D197="","",CadFun!D197)</f>
        <v/>
      </c>
      <c r="D197" s="92" t="str">
        <f>IF($C197="","",IFERROR(INDEX(tbFuncionarios[],MATCH($C197,tbFuncionarios[Nome],0),2),""))</f>
        <v/>
      </c>
      <c r="E197" s="92" t="str">
        <f>IF($C197="","",IFERROR(INDEX(tbFuncionarios[],MATCH($C197,tbFuncionarios[Nome],0),23),""))</f>
        <v/>
      </c>
      <c r="F197" s="220"/>
      <c r="G197" s="242" t="str">
        <f t="array" ref="G197">IF($C197="","",IFERROR(INDEX(tbLanAso[],MATCH(LARGE(IF(tbLanAso[Nome]=$C197,tbLanAso[Data do Exame]),1),tbLanAso[Data do Exame],0),5),""))</f>
        <v/>
      </c>
      <c r="H197" s="221" t="str">
        <f t="array" ref="H197">IF($C197="","",IFERROR(INDEX(tbLanAso[],MATCH(LARGE(IF(tbLanAso[Nome]=$C197,tbLanAso[Data do Exame]),1),tbLanAso[Data do Exame],0),3),""))</f>
        <v/>
      </c>
      <c r="I197" s="221" t="str">
        <f t="array" ref="I197">IF($C197="","",IFERROR(INDEX(tbLanAso[],MATCH(LARGE(IF(tbLanAso[Nome]=$C197,tbLanAso[Data do Exame]),1),tbLanAso[Data do Exame],0),4),""))</f>
        <v/>
      </c>
      <c r="J197" s="92" t="str">
        <f t="shared" ca="1" si="4"/>
        <v/>
      </c>
      <c r="K197" s="92" t="str">
        <f t="shared" ca="1" si="5"/>
        <v/>
      </c>
      <c r="L197" s="206"/>
      <c r="M197" s="243"/>
    </row>
    <row r="198" spans="2:13" ht="24.95" customHeight="1" x14ac:dyDescent="0.2">
      <c r="B198" s="240">
        <v>191</v>
      </c>
      <c r="C198" s="241" t="str">
        <f>IF(CadFun!D198="","",CadFun!D198)</f>
        <v/>
      </c>
      <c r="D198" s="92" t="str">
        <f>IF($C198="","",IFERROR(INDEX(tbFuncionarios[],MATCH($C198,tbFuncionarios[Nome],0),2),""))</f>
        <v/>
      </c>
      <c r="E198" s="92" t="str">
        <f>IF($C198="","",IFERROR(INDEX(tbFuncionarios[],MATCH($C198,tbFuncionarios[Nome],0),23),""))</f>
        <v/>
      </c>
      <c r="F198" s="220"/>
      <c r="G198" s="242" t="str">
        <f t="array" ref="G198">IF($C198="","",IFERROR(INDEX(tbLanAso[],MATCH(LARGE(IF(tbLanAso[Nome]=$C198,tbLanAso[Data do Exame]),1),tbLanAso[Data do Exame],0),5),""))</f>
        <v/>
      </c>
      <c r="H198" s="221" t="str">
        <f t="array" ref="H198">IF($C198="","",IFERROR(INDEX(tbLanAso[],MATCH(LARGE(IF(tbLanAso[Nome]=$C198,tbLanAso[Data do Exame]),1),tbLanAso[Data do Exame],0),3),""))</f>
        <v/>
      </c>
      <c r="I198" s="221" t="str">
        <f t="array" ref="I198">IF($C198="","",IFERROR(INDEX(tbLanAso[],MATCH(LARGE(IF(tbLanAso[Nome]=$C198,tbLanAso[Data do Exame]),1),tbLanAso[Data do Exame],0),4),""))</f>
        <v/>
      </c>
      <c r="J198" s="92" t="str">
        <f t="shared" ca="1" si="4"/>
        <v/>
      </c>
      <c r="K198" s="92" t="str">
        <f t="shared" ca="1" si="5"/>
        <v/>
      </c>
      <c r="L198" s="206"/>
      <c r="M198" s="243"/>
    </row>
    <row r="199" spans="2:13" ht="24.95" customHeight="1" x14ac:dyDescent="0.2">
      <c r="B199" s="240">
        <v>192</v>
      </c>
      <c r="C199" s="241" t="str">
        <f>IF(CadFun!D199="","",CadFun!D199)</f>
        <v/>
      </c>
      <c r="D199" s="92" t="str">
        <f>IF($C199="","",IFERROR(INDEX(tbFuncionarios[],MATCH($C199,tbFuncionarios[Nome],0),2),""))</f>
        <v/>
      </c>
      <c r="E199" s="92" t="str">
        <f>IF($C199="","",IFERROR(INDEX(tbFuncionarios[],MATCH($C199,tbFuncionarios[Nome],0),23),""))</f>
        <v/>
      </c>
      <c r="F199" s="220"/>
      <c r="G199" s="242" t="str">
        <f t="array" ref="G199">IF($C199="","",IFERROR(INDEX(tbLanAso[],MATCH(LARGE(IF(tbLanAso[Nome]=$C199,tbLanAso[Data do Exame]),1),tbLanAso[Data do Exame],0),5),""))</f>
        <v/>
      </c>
      <c r="H199" s="221" t="str">
        <f t="array" ref="H199">IF($C199="","",IFERROR(INDEX(tbLanAso[],MATCH(LARGE(IF(tbLanAso[Nome]=$C199,tbLanAso[Data do Exame]),1),tbLanAso[Data do Exame],0),3),""))</f>
        <v/>
      </c>
      <c r="I199" s="221" t="str">
        <f t="array" ref="I199">IF($C199="","",IFERROR(INDEX(tbLanAso[],MATCH(LARGE(IF(tbLanAso[Nome]=$C199,tbLanAso[Data do Exame]),1),tbLanAso[Data do Exame],0),4),""))</f>
        <v/>
      </c>
      <c r="J199" s="92" t="str">
        <f t="shared" ca="1" si="4"/>
        <v/>
      </c>
      <c r="K199" s="92" t="str">
        <f t="shared" ca="1" si="5"/>
        <v/>
      </c>
      <c r="L199" s="206"/>
      <c r="M199" s="243"/>
    </row>
    <row r="200" spans="2:13" ht="24.95" customHeight="1" x14ac:dyDescent="0.2">
      <c r="B200" s="240">
        <v>193</v>
      </c>
      <c r="C200" s="241" t="str">
        <f>IF(CadFun!D200="","",CadFun!D200)</f>
        <v/>
      </c>
      <c r="D200" s="92" t="str">
        <f>IF($C200="","",IFERROR(INDEX(tbFuncionarios[],MATCH($C200,tbFuncionarios[Nome],0),2),""))</f>
        <v/>
      </c>
      <c r="E200" s="92" t="str">
        <f>IF($C200="","",IFERROR(INDEX(tbFuncionarios[],MATCH($C200,tbFuncionarios[Nome],0),23),""))</f>
        <v/>
      </c>
      <c r="F200" s="220"/>
      <c r="G200" s="242" t="str">
        <f t="array" ref="G200">IF($C200="","",IFERROR(INDEX(tbLanAso[],MATCH(LARGE(IF(tbLanAso[Nome]=$C200,tbLanAso[Data do Exame]),1),tbLanAso[Data do Exame],0),5),""))</f>
        <v/>
      </c>
      <c r="H200" s="221" t="str">
        <f t="array" ref="H200">IF($C200="","",IFERROR(INDEX(tbLanAso[],MATCH(LARGE(IF(tbLanAso[Nome]=$C200,tbLanAso[Data do Exame]),1),tbLanAso[Data do Exame],0),3),""))</f>
        <v/>
      </c>
      <c r="I200" s="221" t="str">
        <f t="array" ref="I200">IF($C200="","",IFERROR(INDEX(tbLanAso[],MATCH(LARGE(IF(tbLanAso[Nome]=$C200,tbLanAso[Data do Exame]),1),tbLanAso[Data do Exame],0),4),""))</f>
        <v/>
      </c>
      <c r="J200" s="92" t="str">
        <f t="shared" ca="1" si="4"/>
        <v/>
      </c>
      <c r="K200" s="92" t="str">
        <f t="shared" ca="1" si="5"/>
        <v/>
      </c>
      <c r="L200" s="206"/>
      <c r="M200" s="243"/>
    </row>
    <row r="201" spans="2:13" ht="24.95" customHeight="1" x14ac:dyDescent="0.2">
      <c r="B201" s="240">
        <v>194</v>
      </c>
      <c r="C201" s="241" t="str">
        <f>IF(CadFun!D201="","",CadFun!D201)</f>
        <v/>
      </c>
      <c r="D201" s="92" t="str">
        <f>IF($C201="","",IFERROR(INDEX(tbFuncionarios[],MATCH($C201,tbFuncionarios[Nome],0),2),""))</f>
        <v/>
      </c>
      <c r="E201" s="92" t="str">
        <f>IF($C201="","",IFERROR(INDEX(tbFuncionarios[],MATCH($C201,tbFuncionarios[Nome],0),23),""))</f>
        <v/>
      </c>
      <c r="F201" s="220"/>
      <c r="G201" s="242" t="str">
        <f t="array" ref="G201">IF($C201="","",IFERROR(INDEX(tbLanAso[],MATCH(LARGE(IF(tbLanAso[Nome]=$C201,tbLanAso[Data do Exame]),1),tbLanAso[Data do Exame],0),5),""))</f>
        <v/>
      </c>
      <c r="H201" s="221" t="str">
        <f t="array" ref="H201">IF($C201="","",IFERROR(INDEX(tbLanAso[],MATCH(LARGE(IF(tbLanAso[Nome]=$C201,tbLanAso[Data do Exame]),1),tbLanAso[Data do Exame],0),3),""))</f>
        <v/>
      </c>
      <c r="I201" s="221" t="str">
        <f t="array" ref="I201">IF($C201="","",IFERROR(INDEX(tbLanAso[],MATCH(LARGE(IF(tbLanAso[Nome]=$C201,tbLanAso[Data do Exame]),1),tbLanAso[Data do Exame],0),4),""))</f>
        <v/>
      </c>
      <c r="J201" s="92" t="str">
        <f t="shared" ref="J201:J207" ca="1" si="6">IF(I201="","",IF((I201-TODAY())&gt;30,"No prazo",IF((I201-TODAY())&lt;1,"Vencido","Agendar")))</f>
        <v/>
      </c>
      <c r="K201" s="92" t="str">
        <f t="shared" ref="K201:K207" ca="1" si="7">IF(I201="","",(I201-TODAY())&amp;" dias")</f>
        <v/>
      </c>
      <c r="L201" s="206"/>
      <c r="M201" s="243"/>
    </row>
    <row r="202" spans="2:13" ht="24.95" customHeight="1" x14ac:dyDescent="0.2">
      <c r="B202" s="240">
        <v>195</v>
      </c>
      <c r="C202" s="241" t="str">
        <f>IF(CadFun!D202="","",CadFun!D202)</f>
        <v/>
      </c>
      <c r="D202" s="92" t="str">
        <f>IF($C202="","",IFERROR(INDEX(tbFuncionarios[],MATCH($C202,tbFuncionarios[Nome],0),2),""))</f>
        <v/>
      </c>
      <c r="E202" s="92" t="str">
        <f>IF($C202="","",IFERROR(INDEX(tbFuncionarios[],MATCH($C202,tbFuncionarios[Nome],0),23),""))</f>
        <v/>
      </c>
      <c r="F202" s="220"/>
      <c r="G202" s="242" t="str">
        <f t="array" ref="G202">IF($C202="","",IFERROR(INDEX(tbLanAso[],MATCH(LARGE(IF(tbLanAso[Nome]=$C202,tbLanAso[Data do Exame]),1),tbLanAso[Data do Exame],0),5),""))</f>
        <v/>
      </c>
      <c r="H202" s="221" t="str">
        <f t="array" ref="H202">IF($C202="","",IFERROR(INDEX(tbLanAso[],MATCH(LARGE(IF(tbLanAso[Nome]=$C202,tbLanAso[Data do Exame]),1),tbLanAso[Data do Exame],0),3),""))</f>
        <v/>
      </c>
      <c r="I202" s="221" t="str">
        <f t="array" ref="I202">IF($C202="","",IFERROR(INDEX(tbLanAso[],MATCH(LARGE(IF(tbLanAso[Nome]=$C202,tbLanAso[Data do Exame]),1),tbLanAso[Data do Exame],0),4),""))</f>
        <v/>
      </c>
      <c r="J202" s="92" t="str">
        <f t="shared" ca="1" si="6"/>
        <v/>
      </c>
      <c r="K202" s="92" t="str">
        <f t="shared" ca="1" si="7"/>
        <v/>
      </c>
      <c r="L202" s="206"/>
      <c r="M202" s="243"/>
    </row>
    <row r="203" spans="2:13" ht="24.95" customHeight="1" x14ac:dyDescent="0.2">
      <c r="B203" s="240">
        <v>196</v>
      </c>
      <c r="C203" s="241" t="str">
        <f>IF(CadFun!D203="","",CadFun!D203)</f>
        <v/>
      </c>
      <c r="D203" s="92" t="str">
        <f>IF($C203="","",IFERROR(INDEX(tbFuncionarios[],MATCH($C203,tbFuncionarios[Nome],0),2),""))</f>
        <v/>
      </c>
      <c r="E203" s="92" t="str">
        <f>IF($C203="","",IFERROR(INDEX(tbFuncionarios[],MATCH($C203,tbFuncionarios[Nome],0),23),""))</f>
        <v/>
      </c>
      <c r="F203" s="220"/>
      <c r="G203" s="242" t="str">
        <f t="array" ref="G203">IF($C203="","",IFERROR(INDEX(tbLanAso[],MATCH(LARGE(IF(tbLanAso[Nome]=$C203,tbLanAso[Data do Exame]),1),tbLanAso[Data do Exame],0),5),""))</f>
        <v/>
      </c>
      <c r="H203" s="221" t="str">
        <f t="array" ref="H203">IF($C203="","",IFERROR(INDEX(tbLanAso[],MATCH(LARGE(IF(tbLanAso[Nome]=$C203,tbLanAso[Data do Exame]),1),tbLanAso[Data do Exame],0),3),""))</f>
        <v/>
      </c>
      <c r="I203" s="221" t="str">
        <f t="array" ref="I203">IF($C203="","",IFERROR(INDEX(tbLanAso[],MATCH(LARGE(IF(tbLanAso[Nome]=$C203,tbLanAso[Data do Exame]),1),tbLanAso[Data do Exame],0),4),""))</f>
        <v/>
      </c>
      <c r="J203" s="92" t="str">
        <f t="shared" ca="1" si="6"/>
        <v/>
      </c>
      <c r="K203" s="92" t="str">
        <f t="shared" ca="1" si="7"/>
        <v/>
      </c>
      <c r="L203" s="206"/>
      <c r="M203" s="243"/>
    </row>
    <row r="204" spans="2:13" ht="24.95" customHeight="1" x14ac:dyDescent="0.2">
      <c r="B204" s="240">
        <v>197</v>
      </c>
      <c r="C204" s="241" t="str">
        <f>IF(CadFun!D204="","",CadFun!D204)</f>
        <v/>
      </c>
      <c r="D204" s="92" t="str">
        <f>IF($C204="","",IFERROR(INDEX(tbFuncionarios[],MATCH($C204,tbFuncionarios[Nome],0),2),""))</f>
        <v/>
      </c>
      <c r="E204" s="92" t="str">
        <f>IF($C204="","",IFERROR(INDEX(tbFuncionarios[],MATCH($C204,tbFuncionarios[Nome],0),23),""))</f>
        <v/>
      </c>
      <c r="F204" s="220"/>
      <c r="G204" s="242" t="str">
        <f t="array" ref="G204">IF($C204="","",IFERROR(INDEX(tbLanAso[],MATCH(LARGE(IF(tbLanAso[Nome]=$C204,tbLanAso[Data do Exame]),1),tbLanAso[Data do Exame],0),5),""))</f>
        <v/>
      </c>
      <c r="H204" s="221" t="str">
        <f t="array" ref="H204">IF($C204="","",IFERROR(INDEX(tbLanAso[],MATCH(LARGE(IF(tbLanAso[Nome]=$C204,tbLanAso[Data do Exame]),1),tbLanAso[Data do Exame],0),3),""))</f>
        <v/>
      </c>
      <c r="I204" s="221" t="str">
        <f t="array" ref="I204">IF($C204="","",IFERROR(INDEX(tbLanAso[],MATCH(LARGE(IF(tbLanAso[Nome]=$C204,tbLanAso[Data do Exame]),1),tbLanAso[Data do Exame],0),4),""))</f>
        <v/>
      </c>
      <c r="J204" s="92" t="str">
        <f t="shared" ca="1" si="6"/>
        <v/>
      </c>
      <c r="K204" s="92" t="str">
        <f t="shared" ca="1" si="7"/>
        <v/>
      </c>
      <c r="L204" s="206"/>
      <c r="M204" s="243"/>
    </row>
    <row r="205" spans="2:13" ht="24.95" customHeight="1" x14ac:dyDescent="0.2">
      <c r="B205" s="240">
        <v>198</v>
      </c>
      <c r="C205" s="241" t="str">
        <f>IF(CadFun!D205="","",CadFun!D205)</f>
        <v/>
      </c>
      <c r="D205" s="92" t="str">
        <f>IF($C205="","",IFERROR(INDEX(tbFuncionarios[],MATCH($C205,tbFuncionarios[Nome],0),2),""))</f>
        <v/>
      </c>
      <c r="E205" s="92" t="str">
        <f>IF($C205="","",IFERROR(INDEX(tbFuncionarios[],MATCH($C205,tbFuncionarios[Nome],0),23),""))</f>
        <v/>
      </c>
      <c r="F205" s="220"/>
      <c r="G205" s="242" t="str">
        <f t="array" ref="G205">IF($C205="","",IFERROR(INDEX(tbLanAso[],MATCH(LARGE(IF(tbLanAso[Nome]=$C205,tbLanAso[Data do Exame]),1),tbLanAso[Data do Exame],0),5),""))</f>
        <v/>
      </c>
      <c r="H205" s="221" t="str">
        <f t="array" ref="H205">IF($C205="","",IFERROR(INDEX(tbLanAso[],MATCH(LARGE(IF(tbLanAso[Nome]=$C205,tbLanAso[Data do Exame]),1),tbLanAso[Data do Exame],0),3),""))</f>
        <v/>
      </c>
      <c r="I205" s="221" t="str">
        <f t="array" ref="I205">IF($C205="","",IFERROR(INDEX(tbLanAso[],MATCH(LARGE(IF(tbLanAso[Nome]=$C205,tbLanAso[Data do Exame]),1),tbLanAso[Data do Exame],0),4),""))</f>
        <v/>
      </c>
      <c r="J205" s="92" t="str">
        <f t="shared" ca="1" si="6"/>
        <v/>
      </c>
      <c r="K205" s="92" t="str">
        <f t="shared" ca="1" si="7"/>
        <v/>
      </c>
      <c r="L205" s="206"/>
      <c r="M205" s="243"/>
    </row>
    <row r="206" spans="2:13" ht="24.95" customHeight="1" x14ac:dyDescent="0.2">
      <c r="B206" s="240">
        <v>199</v>
      </c>
      <c r="C206" s="241" t="str">
        <f>IF(CadFun!D206="","",CadFun!D206)</f>
        <v/>
      </c>
      <c r="D206" s="92" t="str">
        <f>IF($C206="","",IFERROR(INDEX(tbFuncionarios[],MATCH($C206,tbFuncionarios[Nome],0),2),""))</f>
        <v/>
      </c>
      <c r="E206" s="92" t="str">
        <f>IF($C206="","",IFERROR(INDEX(tbFuncionarios[],MATCH($C206,tbFuncionarios[Nome],0),23),""))</f>
        <v/>
      </c>
      <c r="F206" s="220"/>
      <c r="G206" s="242" t="str">
        <f t="array" ref="G206">IF($C206="","",IFERROR(INDEX(tbLanAso[],MATCH(LARGE(IF(tbLanAso[Nome]=$C206,tbLanAso[Data do Exame]),1),tbLanAso[Data do Exame],0),5),""))</f>
        <v/>
      </c>
      <c r="H206" s="221" t="str">
        <f t="array" ref="H206">IF($C206="","",IFERROR(INDEX(tbLanAso[],MATCH(LARGE(IF(tbLanAso[Nome]=$C206,tbLanAso[Data do Exame]),1),tbLanAso[Data do Exame],0),3),""))</f>
        <v/>
      </c>
      <c r="I206" s="221" t="str">
        <f t="array" ref="I206">IF($C206="","",IFERROR(INDEX(tbLanAso[],MATCH(LARGE(IF(tbLanAso[Nome]=$C206,tbLanAso[Data do Exame]),1),tbLanAso[Data do Exame],0),4),""))</f>
        <v/>
      </c>
      <c r="J206" s="92" t="str">
        <f t="shared" ca="1" si="6"/>
        <v/>
      </c>
      <c r="K206" s="92" t="str">
        <f t="shared" ca="1" si="7"/>
        <v/>
      </c>
      <c r="L206" s="206"/>
      <c r="M206" s="243"/>
    </row>
    <row r="207" spans="2:13" ht="24.95" customHeight="1" x14ac:dyDescent="0.2">
      <c r="B207" s="244">
        <v>200</v>
      </c>
      <c r="C207" s="245" t="str">
        <f>IF(CadFun!D207="","",CadFun!D207)</f>
        <v/>
      </c>
      <c r="D207" s="224" t="str">
        <f>IF($C207="","",IFERROR(INDEX(tbFuncionarios[],MATCH($C207,tbFuncionarios[Nome],0),2),""))</f>
        <v/>
      </c>
      <c r="E207" s="224" t="str">
        <f>IF($C207="","",IFERROR(INDEX(tbFuncionarios[],MATCH($C207,tbFuncionarios[Nome],0),23),""))</f>
        <v/>
      </c>
      <c r="F207" s="230"/>
      <c r="G207" s="246" t="str">
        <f t="array" ref="G207">IF($C207="","",IFERROR(INDEX(tbLanAso[],MATCH(LARGE(IF(tbLanAso[Nome]=$C207,tbLanAso[Data do Exame]),1),tbLanAso[Data do Exame],0),5),""))</f>
        <v/>
      </c>
      <c r="H207" s="226" t="str">
        <f t="array" ref="H207">IF($C207="","",IFERROR(INDEX(tbLanAso[],MATCH(LARGE(IF(tbLanAso[Nome]=$C207,tbLanAso[Data do Exame]),1),tbLanAso[Data do Exame],0),3),""))</f>
        <v/>
      </c>
      <c r="I207" s="226" t="str">
        <f t="array" ref="I207">IF($C207="","",IFERROR(INDEX(tbLanAso[],MATCH(LARGE(IF(tbLanAso[Nome]=$C207,tbLanAso[Data do Exame]),1),tbLanAso[Data do Exame],0),4),""))</f>
        <v/>
      </c>
      <c r="J207" s="224" t="str">
        <f t="shared" ca="1" si="6"/>
        <v/>
      </c>
      <c r="K207" s="224" t="str">
        <f t="shared" ca="1" si="7"/>
        <v/>
      </c>
      <c r="L207" s="247"/>
      <c r="M207" s="248"/>
    </row>
  </sheetData>
  <sheetProtection password="9084" sheet="1" objects="1" scenarios="1"/>
  <conditionalFormatting sqref="F8:F207">
    <cfRule type="containsText" dxfId="107" priority="9" operator="containsText" text="Por">
      <formula>NOT(ISERROR(SEARCH("Por",F8)))</formula>
    </cfRule>
    <cfRule type="containsText" dxfId="106" priority="10" operator="containsText" text="Não">
      <formula>NOT(ISERROR(SEARCH("Não",F8)))</formula>
    </cfRule>
  </conditionalFormatting>
  <conditionalFormatting sqref="J8:J207">
    <cfRule type="containsText" dxfId="105" priority="6" operator="containsText" text="Prazo">
      <formula>NOT(ISERROR(SEARCH("Prazo",J8)))</formula>
    </cfRule>
    <cfRule type="containsText" dxfId="104" priority="7" operator="containsText" text="Agendar">
      <formula>NOT(ISERROR(SEARCH("Agendar",J8)))</formula>
    </cfRule>
    <cfRule type="containsText" dxfId="103" priority="8" operator="containsText" text="Vencido">
      <formula>NOT(ISERROR(SEARCH("Vencido",J8)))</formula>
    </cfRule>
  </conditionalFormatting>
  <conditionalFormatting sqref="K8:K207">
    <cfRule type="expression" dxfId="102" priority="3">
      <formula>$J8="Vencido"</formula>
    </cfRule>
    <cfRule type="expression" dxfId="101" priority="4">
      <formula>$J8="Agendar"</formula>
    </cfRule>
    <cfRule type="expression" dxfId="100" priority="5">
      <formula>$J8="No prazo"</formula>
    </cfRule>
  </conditionalFormatting>
  <conditionalFormatting sqref="G8:G207">
    <cfRule type="cellIs" dxfId="99" priority="2" operator="equal">
      <formula>0</formula>
    </cfRule>
  </conditionalFormatting>
  <conditionalFormatting sqref="D8:E207">
    <cfRule type="cellIs" dxfId="98" priority="1" operator="equal">
      <formula>0</formula>
    </cfRule>
  </conditionalFormatting>
  <dataValidations count="1">
    <dataValidation type="list" allowBlank="1" showInputMessage="1" showErrorMessage="1" sqref="F8:F207">
      <formula1>"Não,Por doença,Por acidente"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17</vt:i4>
      </vt:variant>
      <vt:variant>
        <vt:lpstr>Intervalos nomeados</vt:lpstr>
      </vt:variant>
      <vt:variant>
        <vt:i4>3</vt:i4>
      </vt:variant>
    </vt:vector>
  </HeadingPairs>
  <TitlesOfParts>
    <vt:vector size="20" baseType="lpstr">
      <vt:lpstr>Ini</vt:lpstr>
      <vt:lpstr>Duv</vt:lpstr>
      <vt:lpstr>Sug</vt:lpstr>
      <vt:lpstr>Sou</vt:lpstr>
      <vt:lpstr>CadFun</vt:lpstr>
      <vt:lpstr>CadTrei</vt:lpstr>
      <vt:lpstr>Con</vt:lpstr>
      <vt:lpstr>LanAso</vt:lpstr>
      <vt:lpstr>Aso</vt:lpstr>
      <vt:lpstr>LanTre</vt:lpstr>
      <vt:lpstr>Tre</vt:lpstr>
      <vt:lpstr>LanFer</vt:lpstr>
      <vt:lpstr>Fer</vt:lpstr>
      <vt:lpstr>Res</vt:lpstr>
      <vt:lpstr>Gra</vt:lpstr>
      <vt:lpstr>Rel</vt:lpstr>
      <vt:lpstr>Das</vt:lpstr>
      <vt:lpstr>Con!Area_de_impressao</vt:lpstr>
      <vt:lpstr>Das!Area_de_impressao</vt:lpstr>
      <vt:lpstr>Rel!Area_de_impressao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Flavio Dias de Souza</cp:lastModifiedBy>
  <cp:lastPrinted>2023-05-20T00:06:22Z</cp:lastPrinted>
  <dcterms:created xsi:type="dcterms:W3CDTF">2014-01-22T00:00:39Z</dcterms:created>
  <dcterms:modified xsi:type="dcterms:W3CDTF">2023-05-22T19:16:38Z</dcterms:modified>
</cp:coreProperties>
</file>